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ahra\NSC\Task\N-back\Supplementary\"/>
    </mc:Choice>
  </mc:AlternateContent>
  <xr:revisionPtr revIDLastSave="0" documentId="13_ncr:1_{F47A3933-2B01-47EB-8CB7-2B0AB974E890}" xr6:coauthVersionLast="47" xr6:coauthVersionMax="47" xr10:uidLastSave="{00000000-0000-0000-0000-000000000000}"/>
  <bookViews>
    <workbookView xWindow="-108" yWindow="-108" windowWidth="23256" windowHeight="12456" activeTab="5" xr2:uid="{002A28A3-C8CF-4C30-B9AC-B71703794E05}"/>
  </bookViews>
  <sheets>
    <sheet name="Hit" sheetId="1" r:id="rId1"/>
    <sheet name="False alarm" sheetId="2" r:id="rId2"/>
    <sheet name="Sensitivity" sheetId="5" r:id="rId3"/>
    <sheet name="Miss" sheetId="3" r:id="rId4"/>
    <sheet name="Correct rejection" sheetId="4" r:id="rId5"/>
    <sheet name="Latenci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9" i="7" l="1"/>
  <c r="Q29" i="7"/>
  <c r="M29" i="7"/>
  <c r="L29" i="7"/>
  <c r="H29" i="7"/>
  <c r="G29" i="7"/>
  <c r="C29" i="7"/>
  <c r="B29" i="7"/>
  <c r="T6" i="7"/>
  <c r="T8" i="7"/>
  <c r="T14" i="7"/>
  <c r="T16" i="7"/>
  <c r="T17" i="7"/>
  <c r="T22" i="7"/>
  <c r="T24" i="7"/>
  <c r="T25" i="7"/>
  <c r="S3" i="7"/>
  <c r="T3" i="7" s="1"/>
  <c r="S4" i="7"/>
  <c r="T4" i="7" s="1"/>
  <c r="S5" i="7"/>
  <c r="T5" i="7" s="1"/>
  <c r="S6" i="7"/>
  <c r="S7" i="7"/>
  <c r="T7" i="7" s="1"/>
  <c r="S8" i="7"/>
  <c r="S9" i="7"/>
  <c r="T9" i="7" s="1"/>
  <c r="S10" i="7"/>
  <c r="T10" i="7" s="1"/>
  <c r="S11" i="7"/>
  <c r="T11" i="7" s="1"/>
  <c r="S12" i="7"/>
  <c r="T12" i="7" s="1"/>
  <c r="S13" i="7"/>
  <c r="T13" i="7" s="1"/>
  <c r="S14" i="7"/>
  <c r="S15" i="7"/>
  <c r="T15" i="7" s="1"/>
  <c r="S16" i="7"/>
  <c r="S17" i="7"/>
  <c r="S18" i="7"/>
  <c r="T18" i="7" s="1"/>
  <c r="S19" i="7"/>
  <c r="T19" i="7" s="1"/>
  <c r="S20" i="7"/>
  <c r="T20" i="7" s="1"/>
  <c r="S21" i="7"/>
  <c r="T21" i="7" s="1"/>
  <c r="S22" i="7"/>
  <c r="S23" i="7"/>
  <c r="T23" i="7" s="1"/>
  <c r="S24" i="7"/>
  <c r="S25" i="7"/>
  <c r="S26" i="7"/>
  <c r="T26" i="7" s="1"/>
  <c r="S2" i="7"/>
  <c r="S28" i="7" s="1"/>
  <c r="O4" i="7"/>
  <c r="O5" i="7"/>
  <c r="O12" i="7"/>
  <c r="O13" i="7"/>
  <c r="O20" i="7"/>
  <c r="O21" i="7"/>
  <c r="N3" i="7"/>
  <c r="O3" i="7" s="1"/>
  <c r="N4" i="7"/>
  <c r="N5" i="7"/>
  <c r="N6" i="7"/>
  <c r="O6" i="7" s="1"/>
  <c r="N7" i="7"/>
  <c r="O7" i="7" s="1"/>
  <c r="N8" i="7"/>
  <c r="O8" i="7" s="1"/>
  <c r="N9" i="7"/>
  <c r="O9" i="7" s="1"/>
  <c r="N10" i="7"/>
  <c r="O10" i="7" s="1"/>
  <c r="N11" i="7"/>
  <c r="O11" i="7" s="1"/>
  <c r="N12" i="7"/>
  <c r="N13" i="7"/>
  <c r="N14" i="7"/>
  <c r="O14" i="7" s="1"/>
  <c r="N15" i="7"/>
  <c r="O15" i="7" s="1"/>
  <c r="N16" i="7"/>
  <c r="O16" i="7" s="1"/>
  <c r="N17" i="7"/>
  <c r="O17" i="7" s="1"/>
  <c r="N18" i="7"/>
  <c r="O18" i="7" s="1"/>
  <c r="N19" i="7"/>
  <c r="O19" i="7" s="1"/>
  <c r="N20" i="7"/>
  <c r="N21" i="7"/>
  <c r="N22" i="7"/>
  <c r="O22" i="7" s="1"/>
  <c r="N23" i="7"/>
  <c r="O23" i="7" s="1"/>
  <c r="N24" i="7"/>
  <c r="O24" i="7" s="1"/>
  <c r="N25" i="7"/>
  <c r="O25" i="7" s="1"/>
  <c r="N26" i="7"/>
  <c r="O26" i="7" s="1"/>
  <c r="N2" i="7"/>
  <c r="O2" i="7" s="1"/>
  <c r="J7" i="7"/>
  <c r="J8" i="7"/>
  <c r="J9" i="7"/>
  <c r="J15" i="7"/>
  <c r="J16" i="7"/>
  <c r="J17" i="7"/>
  <c r="J23" i="7"/>
  <c r="J24" i="7"/>
  <c r="J25" i="7"/>
  <c r="I3" i="7"/>
  <c r="J3" i="7" s="1"/>
  <c r="I4" i="7"/>
  <c r="J4" i="7" s="1"/>
  <c r="I5" i="7"/>
  <c r="J5" i="7" s="1"/>
  <c r="I6" i="7"/>
  <c r="J6" i="7" s="1"/>
  <c r="I7" i="7"/>
  <c r="I8" i="7"/>
  <c r="I9" i="7"/>
  <c r="I10" i="7"/>
  <c r="J10" i="7" s="1"/>
  <c r="I11" i="7"/>
  <c r="J11" i="7" s="1"/>
  <c r="I12" i="7"/>
  <c r="J12" i="7" s="1"/>
  <c r="I13" i="7"/>
  <c r="J13" i="7" s="1"/>
  <c r="I14" i="7"/>
  <c r="J14" i="7" s="1"/>
  <c r="I15" i="7"/>
  <c r="I16" i="7"/>
  <c r="I17" i="7"/>
  <c r="I18" i="7"/>
  <c r="J18" i="7" s="1"/>
  <c r="I19" i="7"/>
  <c r="J19" i="7" s="1"/>
  <c r="I20" i="7"/>
  <c r="J20" i="7" s="1"/>
  <c r="I21" i="7"/>
  <c r="J21" i="7" s="1"/>
  <c r="I22" i="7"/>
  <c r="J22" i="7" s="1"/>
  <c r="I23" i="7"/>
  <c r="I24" i="7"/>
  <c r="I25" i="7"/>
  <c r="I26" i="7"/>
  <c r="J26" i="7" s="1"/>
  <c r="I27" i="7"/>
  <c r="J27" i="7" s="1"/>
  <c r="I2" i="7"/>
  <c r="I28" i="7" s="1"/>
  <c r="E3" i="7"/>
  <c r="E8" i="7"/>
  <c r="E10" i="7"/>
  <c r="E11" i="7"/>
  <c r="E16" i="7"/>
  <c r="E18" i="7"/>
  <c r="E19" i="7"/>
  <c r="E24" i="7"/>
  <c r="E26" i="7"/>
  <c r="E2" i="7"/>
  <c r="D3" i="7"/>
  <c r="D4" i="7"/>
  <c r="E4" i="7" s="1"/>
  <c r="D5" i="7"/>
  <c r="E5" i="7" s="1"/>
  <c r="D6" i="7"/>
  <c r="E6" i="7" s="1"/>
  <c r="D7" i="7"/>
  <c r="E7" i="7" s="1"/>
  <c r="D8" i="7"/>
  <c r="D9" i="7"/>
  <c r="E9" i="7" s="1"/>
  <c r="D10" i="7"/>
  <c r="D11" i="7"/>
  <c r="D12" i="7"/>
  <c r="E12" i="7" s="1"/>
  <c r="D13" i="7"/>
  <c r="E13" i="7" s="1"/>
  <c r="D14" i="7"/>
  <c r="E14" i="7" s="1"/>
  <c r="D15" i="7"/>
  <c r="E15" i="7" s="1"/>
  <c r="D16" i="7"/>
  <c r="D17" i="7"/>
  <c r="E17" i="7" s="1"/>
  <c r="D18" i="7"/>
  <c r="D19" i="7"/>
  <c r="D20" i="7"/>
  <c r="E20" i="7" s="1"/>
  <c r="D21" i="7"/>
  <c r="E21" i="7" s="1"/>
  <c r="D22" i="7"/>
  <c r="E22" i="7" s="1"/>
  <c r="D23" i="7"/>
  <c r="E23" i="7" s="1"/>
  <c r="D24" i="7"/>
  <c r="D25" i="7"/>
  <c r="E25" i="7" s="1"/>
  <c r="D26" i="7"/>
  <c r="D2" i="7"/>
  <c r="R28" i="7"/>
  <c r="Q28" i="7"/>
  <c r="M28" i="7"/>
  <c r="L28" i="7"/>
  <c r="H28" i="7"/>
  <c r="G28" i="7"/>
  <c r="C28" i="7"/>
  <c r="B28" i="7"/>
  <c r="E31" i="4"/>
  <c r="D29" i="4"/>
  <c r="C29" i="4"/>
  <c r="B29" i="4"/>
  <c r="E31" i="3"/>
  <c r="D29" i="3"/>
  <c r="C29" i="3"/>
  <c r="B29" i="3"/>
  <c r="E31" i="2"/>
  <c r="D29" i="2"/>
  <c r="C29" i="2"/>
  <c r="B29" i="2"/>
  <c r="E31" i="1"/>
  <c r="D29" i="1"/>
  <c r="C29" i="1"/>
  <c r="B29" i="1"/>
  <c r="Q58" i="1"/>
  <c r="Q44" i="1"/>
  <c r="Q42" i="1"/>
  <c r="Q3" i="5"/>
  <c r="R3" i="5"/>
  <c r="Q4" i="5"/>
  <c r="R4" i="5"/>
  <c r="S4" i="5" s="1"/>
  <c r="T4" i="5" s="1"/>
  <c r="Q5" i="5"/>
  <c r="S5" i="5" s="1"/>
  <c r="T5" i="5" s="1"/>
  <c r="R5" i="5"/>
  <c r="Q6" i="5"/>
  <c r="R6" i="5"/>
  <c r="S6" i="5" s="1"/>
  <c r="T6" i="5" s="1"/>
  <c r="Q7" i="5"/>
  <c r="R7" i="5"/>
  <c r="Q8" i="5"/>
  <c r="R8" i="5"/>
  <c r="Q9" i="5"/>
  <c r="R9" i="5"/>
  <c r="Q10" i="5"/>
  <c r="R10" i="5"/>
  <c r="Q11" i="5"/>
  <c r="R11" i="5"/>
  <c r="Q12" i="5"/>
  <c r="R12" i="5"/>
  <c r="Q13" i="5"/>
  <c r="R13" i="5"/>
  <c r="Q14" i="5"/>
  <c r="R14" i="5"/>
  <c r="S14" i="5" s="1"/>
  <c r="T14" i="5" s="1"/>
  <c r="Q15" i="5"/>
  <c r="R15" i="5"/>
  <c r="Q16" i="5"/>
  <c r="R16" i="5"/>
  <c r="Q17" i="5"/>
  <c r="R17" i="5"/>
  <c r="Q18" i="5"/>
  <c r="R18" i="5"/>
  <c r="S18" i="5" s="1"/>
  <c r="T18" i="5" s="1"/>
  <c r="Q19" i="5"/>
  <c r="R19" i="5"/>
  <c r="Q20" i="5"/>
  <c r="R20" i="5"/>
  <c r="Q21" i="5"/>
  <c r="R21" i="5"/>
  <c r="Q22" i="5"/>
  <c r="R22" i="5"/>
  <c r="S22" i="5" s="1"/>
  <c r="T22" i="5" s="1"/>
  <c r="Q23" i="5"/>
  <c r="R23" i="5"/>
  <c r="Q24" i="5"/>
  <c r="R24" i="5"/>
  <c r="Q25" i="5"/>
  <c r="R25" i="5"/>
  <c r="Q26" i="5"/>
  <c r="R26" i="5"/>
  <c r="S26" i="5" s="1"/>
  <c r="T26" i="5" s="1"/>
  <c r="R2" i="5"/>
  <c r="Q2" i="5"/>
  <c r="L3" i="5"/>
  <c r="M3" i="5"/>
  <c r="L4" i="5"/>
  <c r="M4" i="5"/>
  <c r="L5" i="5"/>
  <c r="M5" i="5"/>
  <c r="N5" i="5" s="1"/>
  <c r="O5" i="5" s="1"/>
  <c r="L6" i="5"/>
  <c r="M6" i="5"/>
  <c r="L7" i="5"/>
  <c r="M7" i="5"/>
  <c r="N7" i="5" s="1"/>
  <c r="O7" i="5" s="1"/>
  <c r="L8" i="5"/>
  <c r="M8" i="5"/>
  <c r="L9" i="5"/>
  <c r="M9" i="5"/>
  <c r="N9" i="5" s="1"/>
  <c r="O9" i="5" s="1"/>
  <c r="L10" i="5"/>
  <c r="M10" i="5"/>
  <c r="L11" i="5"/>
  <c r="M11" i="5"/>
  <c r="N11" i="5" s="1"/>
  <c r="O11" i="5" s="1"/>
  <c r="L12" i="5"/>
  <c r="M12" i="5"/>
  <c r="L13" i="5"/>
  <c r="M13" i="5"/>
  <c r="N13" i="5" s="1"/>
  <c r="O13" i="5" s="1"/>
  <c r="L14" i="5"/>
  <c r="M14" i="5"/>
  <c r="L15" i="5"/>
  <c r="M15" i="5"/>
  <c r="N15" i="5" s="1"/>
  <c r="O15" i="5" s="1"/>
  <c r="L16" i="5"/>
  <c r="M16" i="5"/>
  <c r="L17" i="5"/>
  <c r="M17" i="5"/>
  <c r="N17" i="5" s="1"/>
  <c r="O17" i="5" s="1"/>
  <c r="L18" i="5"/>
  <c r="M18" i="5"/>
  <c r="L19" i="5"/>
  <c r="M19" i="5"/>
  <c r="N19" i="5" s="1"/>
  <c r="O19" i="5" s="1"/>
  <c r="L20" i="5"/>
  <c r="M20" i="5"/>
  <c r="L21" i="5"/>
  <c r="M21" i="5"/>
  <c r="L22" i="5"/>
  <c r="M22" i="5"/>
  <c r="L23" i="5"/>
  <c r="M23" i="5"/>
  <c r="N23" i="5" s="1"/>
  <c r="O23" i="5" s="1"/>
  <c r="L24" i="5"/>
  <c r="M24" i="5"/>
  <c r="L25" i="5"/>
  <c r="M25" i="5"/>
  <c r="N25" i="5" s="1"/>
  <c r="O25" i="5" s="1"/>
  <c r="L26" i="5"/>
  <c r="M26" i="5"/>
  <c r="M2" i="5"/>
  <c r="L2" i="5"/>
  <c r="N2" i="5" s="1"/>
  <c r="O2" i="5" s="1"/>
  <c r="G3" i="5"/>
  <c r="I3" i="5" s="1"/>
  <c r="J3" i="5" s="1"/>
  <c r="H3" i="5"/>
  <c r="G4" i="5"/>
  <c r="H4" i="5"/>
  <c r="G5" i="5"/>
  <c r="H5" i="5"/>
  <c r="G6" i="5"/>
  <c r="H6" i="5"/>
  <c r="G7" i="5"/>
  <c r="H7" i="5"/>
  <c r="G8" i="5"/>
  <c r="H8" i="5"/>
  <c r="I8" i="5" s="1"/>
  <c r="J8" i="5" s="1"/>
  <c r="G9" i="5"/>
  <c r="H9" i="5"/>
  <c r="G10" i="5"/>
  <c r="H10" i="5"/>
  <c r="G11" i="5"/>
  <c r="I11" i="5" s="1"/>
  <c r="J11" i="5" s="1"/>
  <c r="H11" i="5"/>
  <c r="G12" i="5"/>
  <c r="H12" i="5"/>
  <c r="I12" i="5" s="1"/>
  <c r="J12" i="5" s="1"/>
  <c r="G13" i="5"/>
  <c r="H13" i="5"/>
  <c r="G14" i="5"/>
  <c r="H14" i="5"/>
  <c r="G15" i="5"/>
  <c r="H15" i="5"/>
  <c r="G16" i="5"/>
  <c r="H16" i="5"/>
  <c r="I16" i="5" s="1"/>
  <c r="J16" i="5" s="1"/>
  <c r="G17" i="5"/>
  <c r="H17" i="5"/>
  <c r="G18" i="5"/>
  <c r="H18" i="5"/>
  <c r="G19" i="5"/>
  <c r="H19" i="5"/>
  <c r="G20" i="5"/>
  <c r="H20" i="5"/>
  <c r="I20" i="5" s="1"/>
  <c r="J20" i="5" s="1"/>
  <c r="G21" i="5"/>
  <c r="H21" i="5"/>
  <c r="G22" i="5"/>
  <c r="H22" i="5"/>
  <c r="G23" i="5"/>
  <c r="H23" i="5"/>
  <c r="G24" i="5"/>
  <c r="H24" i="5"/>
  <c r="I24" i="5" s="1"/>
  <c r="J24" i="5" s="1"/>
  <c r="G25" i="5"/>
  <c r="H25" i="5"/>
  <c r="G26" i="5"/>
  <c r="H26" i="5"/>
  <c r="I26" i="5" s="1"/>
  <c r="J26" i="5" s="1"/>
  <c r="G27" i="5"/>
  <c r="H27" i="5"/>
  <c r="H2" i="5"/>
  <c r="G2" i="5"/>
  <c r="I2" i="5" s="1"/>
  <c r="B3" i="5"/>
  <c r="C3" i="5"/>
  <c r="B4" i="5"/>
  <c r="C4" i="5"/>
  <c r="D4" i="5" s="1"/>
  <c r="E4" i="5" s="1"/>
  <c r="B5" i="5"/>
  <c r="C5" i="5"/>
  <c r="B6" i="5"/>
  <c r="C6" i="5"/>
  <c r="D6" i="5" s="1"/>
  <c r="E6" i="5" s="1"/>
  <c r="B7" i="5"/>
  <c r="C7" i="5"/>
  <c r="B8" i="5"/>
  <c r="C8" i="5"/>
  <c r="D8" i="5" s="1"/>
  <c r="E8" i="5" s="1"/>
  <c r="B9" i="5"/>
  <c r="C9" i="5"/>
  <c r="C10" i="5"/>
  <c r="B11" i="5"/>
  <c r="B15" i="5"/>
  <c r="C15" i="5"/>
  <c r="B23" i="5"/>
  <c r="C2" i="5"/>
  <c r="B2" i="5"/>
  <c r="O31" i="4"/>
  <c r="O30" i="4"/>
  <c r="O31" i="3"/>
  <c r="O30" i="3"/>
  <c r="J31" i="3"/>
  <c r="J30" i="3"/>
  <c r="O31" i="2"/>
  <c r="O30" i="2"/>
  <c r="T30" i="1"/>
  <c r="O30" i="1"/>
  <c r="J31" i="1"/>
  <c r="J30" i="1"/>
  <c r="S20" i="5"/>
  <c r="T20" i="5" s="1"/>
  <c r="N3" i="5"/>
  <c r="O3" i="5" s="1"/>
  <c r="T31" i="4"/>
  <c r="S29" i="4"/>
  <c r="R29" i="4"/>
  <c r="Q29" i="4"/>
  <c r="N29" i="4"/>
  <c r="M29" i="4"/>
  <c r="L29" i="4"/>
  <c r="J31" i="4"/>
  <c r="I29" i="4"/>
  <c r="H29" i="4"/>
  <c r="G29" i="4"/>
  <c r="Q28" i="4"/>
  <c r="R28" i="4"/>
  <c r="S28" i="4"/>
  <c r="T30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" i="4"/>
  <c r="N28" i="4"/>
  <c r="I28" i="4"/>
  <c r="J30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" i="4"/>
  <c r="D28" i="4"/>
  <c r="R29" i="1"/>
  <c r="Q29" i="1"/>
  <c r="M29" i="1"/>
  <c r="L29" i="1"/>
  <c r="H29" i="1"/>
  <c r="G29" i="1"/>
  <c r="T31" i="3"/>
  <c r="S29" i="3"/>
  <c r="S28" i="3"/>
  <c r="N29" i="3"/>
  <c r="N28" i="3"/>
  <c r="I29" i="3"/>
  <c r="I28" i="3"/>
  <c r="D28" i="3"/>
  <c r="Q58" i="2"/>
  <c r="R58" i="2"/>
  <c r="R48" i="2"/>
  <c r="Q44" i="2"/>
  <c r="R44" i="2"/>
  <c r="R39" i="2"/>
  <c r="Q35" i="2"/>
  <c r="R35" i="2"/>
  <c r="Q36" i="2"/>
  <c r="R36" i="2"/>
  <c r="Q37" i="2"/>
  <c r="R37" i="2"/>
  <c r="Q38" i="2"/>
  <c r="R38" i="2"/>
  <c r="Q39" i="2"/>
  <c r="Q40" i="2"/>
  <c r="R40" i="2"/>
  <c r="Q41" i="2"/>
  <c r="R41" i="2"/>
  <c r="Q42" i="2"/>
  <c r="R42" i="2"/>
  <c r="Q43" i="2"/>
  <c r="R43" i="2"/>
  <c r="Q45" i="2"/>
  <c r="R45" i="2"/>
  <c r="Q46" i="2"/>
  <c r="R46" i="2"/>
  <c r="Q47" i="2"/>
  <c r="R47" i="2"/>
  <c r="Q48" i="2"/>
  <c r="Q49" i="2"/>
  <c r="R49" i="2"/>
  <c r="Q50" i="2"/>
  <c r="R50" i="2"/>
  <c r="Q51" i="2"/>
  <c r="R51" i="2"/>
  <c r="Q52" i="2"/>
  <c r="R52" i="2"/>
  <c r="Q53" i="2"/>
  <c r="R53" i="2"/>
  <c r="Q54" i="2"/>
  <c r="R54" i="2"/>
  <c r="Q55" i="2"/>
  <c r="R55" i="2"/>
  <c r="Q56" i="2"/>
  <c r="R56" i="2"/>
  <c r="Q57" i="2"/>
  <c r="R57" i="2"/>
  <c r="R34" i="2"/>
  <c r="Q34" i="2"/>
  <c r="M56" i="2"/>
  <c r="M47" i="2"/>
  <c r="M34" i="2"/>
  <c r="L34" i="2"/>
  <c r="L35" i="2"/>
  <c r="M35" i="2"/>
  <c r="L36" i="2"/>
  <c r="M36" i="2"/>
  <c r="L37" i="2"/>
  <c r="M37" i="2"/>
  <c r="L38" i="2"/>
  <c r="M38" i="2"/>
  <c r="L39" i="2"/>
  <c r="M39" i="2"/>
  <c r="L40" i="2"/>
  <c r="M40" i="2"/>
  <c r="L41" i="2"/>
  <c r="M41" i="2"/>
  <c r="L42" i="2"/>
  <c r="M42" i="2"/>
  <c r="L43" i="2"/>
  <c r="M43" i="2"/>
  <c r="L44" i="2"/>
  <c r="M44" i="2"/>
  <c r="L45" i="2"/>
  <c r="M45" i="2"/>
  <c r="L46" i="2"/>
  <c r="M46" i="2"/>
  <c r="L47" i="2"/>
  <c r="L48" i="2"/>
  <c r="M48" i="2"/>
  <c r="L49" i="2"/>
  <c r="M49" i="2"/>
  <c r="L50" i="2"/>
  <c r="M50" i="2"/>
  <c r="L51" i="2"/>
  <c r="M51" i="2"/>
  <c r="L52" i="2"/>
  <c r="M52" i="2"/>
  <c r="L53" i="2"/>
  <c r="M53" i="2"/>
  <c r="L54" i="2"/>
  <c r="M54" i="2"/>
  <c r="L55" i="2"/>
  <c r="M55" i="2"/>
  <c r="L56" i="2"/>
  <c r="L57" i="2"/>
  <c r="M57" i="2"/>
  <c r="L58" i="2"/>
  <c r="M58" i="2"/>
  <c r="G57" i="2"/>
  <c r="H57" i="2"/>
  <c r="H56" i="2"/>
  <c r="H44" i="2"/>
  <c r="H43" i="2"/>
  <c r="H36" i="2"/>
  <c r="H35" i="2"/>
  <c r="G35" i="2"/>
  <c r="G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G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G58" i="2"/>
  <c r="H58" i="2"/>
  <c r="G59" i="2"/>
  <c r="H59" i="2"/>
  <c r="H34" i="2"/>
  <c r="G34" i="2"/>
  <c r="C47" i="2"/>
  <c r="C42" i="2"/>
  <c r="C39" i="2"/>
  <c r="B38" i="2"/>
  <c r="B37" i="2"/>
  <c r="B35" i="2"/>
  <c r="C35" i="2"/>
  <c r="B36" i="2"/>
  <c r="C36" i="2"/>
  <c r="C37" i="2"/>
  <c r="C38" i="2"/>
  <c r="B39" i="2"/>
  <c r="B40" i="2"/>
  <c r="C40" i="2"/>
  <c r="B41" i="2"/>
  <c r="C41" i="2"/>
  <c r="B42" i="2"/>
  <c r="B43" i="2"/>
  <c r="C43" i="2"/>
  <c r="B44" i="2"/>
  <c r="C44" i="2"/>
  <c r="B45" i="2"/>
  <c r="C45" i="2"/>
  <c r="B46" i="2"/>
  <c r="C46" i="2"/>
  <c r="B47" i="2"/>
  <c r="B48" i="2"/>
  <c r="C48" i="2"/>
  <c r="B49" i="2"/>
  <c r="C49" i="2"/>
  <c r="B50" i="2"/>
  <c r="C50" i="2"/>
  <c r="C18" i="5" s="1"/>
  <c r="B51" i="2"/>
  <c r="B19" i="5" s="1"/>
  <c r="C51" i="2"/>
  <c r="B52" i="2"/>
  <c r="C52" i="2"/>
  <c r="B53" i="2"/>
  <c r="C53" i="2"/>
  <c r="B54" i="2"/>
  <c r="C54" i="2"/>
  <c r="C22" i="5" s="1"/>
  <c r="B55" i="2"/>
  <c r="C55" i="2"/>
  <c r="B56" i="2"/>
  <c r="C56" i="2"/>
  <c r="B57" i="2"/>
  <c r="C57" i="2"/>
  <c r="B58" i="2"/>
  <c r="C58" i="2"/>
  <c r="C26" i="5" s="1"/>
  <c r="C34" i="2"/>
  <c r="B34" i="2"/>
  <c r="T31" i="2"/>
  <c r="N29" i="2"/>
  <c r="N28" i="2"/>
  <c r="J31" i="2"/>
  <c r="I29" i="2"/>
  <c r="I28" i="2"/>
  <c r="D28" i="2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R42" i="1"/>
  <c r="Q43" i="1"/>
  <c r="R43" i="1"/>
  <c r="R44" i="1"/>
  <c r="Q45" i="1"/>
  <c r="R45" i="1"/>
  <c r="Q46" i="1"/>
  <c r="R46" i="1"/>
  <c r="Q47" i="1"/>
  <c r="R47" i="1"/>
  <c r="Q48" i="1"/>
  <c r="R48" i="1"/>
  <c r="Q49" i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R58" i="1"/>
  <c r="R34" i="1"/>
  <c r="Q34" i="1"/>
  <c r="M55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L56" i="1"/>
  <c r="M56" i="1"/>
  <c r="L57" i="1"/>
  <c r="M57" i="1"/>
  <c r="L58" i="1"/>
  <c r="M58" i="1"/>
  <c r="M34" i="1"/>
  <c r="L34" i="1"/>
  <c r="H56" i="1"/>
  <c r="H44" i="1"/>
  <c r="H43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G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G57" i="1"/>
  <c r="H57" i="1"/>
  <c r="G58" i="1"/>
  <c r="H58" i="1"/>
  <c r="G59" i="1"/>
  <c r="H59" i="1"/>
  <c r="H34" i="1"/>
  <c r="G34" i="1"/>
  <c r="S29" i="1"/>
  <c r="S28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" i="1"/>
  <c r="O31" i="1"/>
  <c r="N29" i="1"/>
  <c r="N2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" i="1"/>
  <c r="I29" i="1"/>
  <c r="I28" i="1"/>
  <c r="J2" i="1" a="1"/>
  <c r="J2" i="1" s="1"/>
  <c r="C47" i="1"/>
  <c r="C39" i="1"/>
  <c r="C38" i="1"/>
  <c r="B38" i="1"/>
  <c r="C34" i="1"/>
  <c r="B35" i="1"/>
  <c r="C35" i="1"/>
  <c r="B36" i="1"/>
  <c r="C36" i="1"/>
  <c r="B37" i="1"/>
  <c r="C37" i="1"/>
  <c r="B39" i="1"/>
  <c r="B40" i="1"/>
  <c r="C40" i="1"/>
  <c r="B41" i="1"/>
  <c r="C41" i="1"/>
  <c r="B42" i="1"/>
  <c r="B10" i="5" s="1"/>
  <c r="C42" i="1"/>
  <c r="B43" i="1"/>
  <c r="C43" i="1"/>
  <c r="C11" i="5" s="1"/>
  <c r="D11" i="5" s="1"/>
  <c r="E11" i="5" s="1"/>
  <c r="B44" i="1"/>
  <c r="B12" i="5" s="1"/>
  <c r="C44" i="1"/>
  <c r="B45" i="1"/>
  <c r="C45" i="1"/>
  <c r="C13" i="5" s="1"/>
  <c r="B46" i="1"/>
  <c r="B14" i="5" s="1"/>
  <c r="C46" i="1"/>
  <c r="C14" i="5" s="1"/>
  <c r="B47" i="1"/>
  <c r="B48" i="1"/>
  <c r="B16" i="5" s="1"/>
  <c r="C48" i="1"/>
  <c r="C16" i="5" s="1"/>
  <c r="B49" i="1"/>
  <c r="C49" i="1"/>
  <c r="B50" i="1"/>
  <c r="B18" i="5" s="1"/>
  <c r="C50" i="1"/>
  <c r="B51" i="1"/>
  <c r="C51" i="1"/>
  <c r="C19" i="5" s="1"/>
  <c r="B52" i="1"/>
  <c r="B20" i="5" s="1"/>
  <c r="C52" i="1"/>
  <c r="C20" i="5" s="1"/>
  <c r="B53" i="1"/>
  <c r="C53" i="1"/>
  <c r="B54" i="1"/>
  <c r="B22" i="5" s="1"/>
  <c r="C54" i="1"/>
  <c r="B55" i="1"/>
  <c r="C55" i="1"/>
  <c r="C23" i="5" s="1"/>
  <c r="B56" i="1"/>
  <c r="B24" i="5" s="1"/>
  <c r="C56" i="1"/>
  <c r="C24" i="5" s="1"/>
  <c r="B57" i="1"/>
  <c r="C57" i="1"/>
  <c r="B58" i="1"/>
  <c r="B26" i="5" s="1"/>
  <c r="C58" i="1"/>
  <c r="B34" i="1"/>
  <c r="M28" i="4"/>
  <c r="L28" i="4"/>
  <c r="H28" i="4"/>
  <c r="G28" i="4"/>
  <c r="C28" i="4"/>
  <c r="B28" i="4"/>
  <c r="O2" i="4" a="1"/>
  <c r="O2" i="4" s="1"/>
  <c r="E2" i="4" a="1"/>
  <c r="E2" i="4" s="1"/>
  <c r="R29" i="3"/>
  <c r="Q29" i="3"/>
  <c r="L29" i="3"/>
  <c r="M29" i="3"/>
  <c r="H29" i="3"/>
  <c r="G29" i="3"/>
  <c r="T30" i="3"/>
  <c r="R28" i="3"/>
  <c r="Q28" i="3"/>
  <c r="M28" i="3"/>
  <c r="L28" i="3"/>
  <c r="H28" i="3"/>
  <c r="G28" i="3"/>
  <c r="C28" i="3"/>
  <c r="B28" i="3"/>
  <c r="T13" i="3" a="1"/>
  <c r="T13" i="3" s="1"/>
  <c r="T11" i="3"/>
  <c r="T2" i="3" a="1"/>
  <c r="T2" i="3" s="1"/>
  <c r="O2" i="3" a="1"/>
  <c r="O2" i="3" s="1"/>
  <c r="J2" i="3" a="1"/>
  <c r="J2" i="3" s="1"/>
  <c r="E7" i="3" a="1"/>
  <c r="E7" i="3" s="1"/>
  <c r="E2" i="3" a="1"/>
  <c r="E2" i="3" s="1"/>
  <c r="S29" i="2"/>
  <c r="R29" i="2"/>
  <c r="Q29" i="2"/>
  <c r="M29" i="2"/>
  <c r="L29" i="2"/>
  <c r="H29" i="2"/>
  <c r="G29" i="2"/>
  <c r="T13" i="2" a="1"/>
  <c r="T13" i="2" s="1"/>
  <c r="T2" i="2" a="1"/>
  <c r="T2" i="2" s="1"/>
  <c r="T30" i="2" s="1"/>
  <c r="O3" i="2" a="1"/>
  <c r="O3" i="2" s="1"/>
  <c r="J26" i="2" a="1"/>
  <c r="J26" i="2" s="1"/>
  <c r="J30" i="2" s="1"/>
  <c r="J2" i="2" a="1"/>
  <c r="J2" i="2" s="1"/>
  <c r="E7" i="2" a="1"/>
  <c r="E7" i="2" s="1"/>
  <c r="E2" i="2" a="1"/>
  <c r="E2" i="2" s="1"/>
  <c r="S28" i="2"/>
  <c r="R28" i="2"/>
  <c r="Q28" i="2"/>
  <c r="M28" i="2"/>
  <c r="L28" i="2"/>
  <c r="H28" i="2"/>
  <c r="G28" i="2"/>
  <c r="C28" i="2"/>
  <c r="B28" i="2"/>
  <c r="R28" i="1"/>
  <c r="Q28" i="1"/>
  <c r="M28" i="1"/>
  <c r="L28" i="1"/>
  <c r="H28" i="1"/>
  <c r="G28" i="1"/>
  <c r="C28" i="1"/>
  <c r="B28" i="1"/>
  <c r="E31" i="7" l="1"/>
  <c r="E30" i="7"/>
  <c r="O30" i="7"/>
  <c r="O31" i="7"/>
  <c r="D28" i="7"/>
  <c r="N28" i="7"/>
  <c r="N29" i="7"/>
  <c r="J2" i="7"/>
  <c r="I29" i="7"/>
  <c r="S29" i="7"/>
  <c r="D29" i="7"/>
  <c r="T2" i="7"/>
  <c r="S16" i="5"/>
  <c r="T16" i="5" s="1"/>
  <c r="S8" i="5"/>
  <c r="T8" i="5" s="1"/>
  <c r="D15" i="5"/>
  <c r="E15" i="5" s="1"/>
  <c r="D3" i="5"/>
  <c r="E3" i="5" s="1"/>
  <c r="I21" i="5"/>
  <c r="J21" i="5" s="1"/>
  <c r="I5" i="5"/>
  <c r="J5" i="5" s="1"/>
  <c r="S19" i="5"/>
  <c r="T19" i="5" s="1"/>
  <c r="S15" i="5"/>
  <c r="T15" i="5" s="1"/>
  <c r="S11" i="5"/>
  <c r="T11" i="5" s="1"/>
  <c r="S7" i="5"/>
  <c r="T7" i="5" s="1"/>
  <c r="S3" i="5"/>
  <c r="T3" i="5" s="1"/>
  <c r="D23" i="5"/>
  <c r="E23" i="5" s="1"/>
  <c r="N21" i="5"/>
  <c r="O21" i="5" s="1"/>
  <c r="S24" i="5"/>
  <c r="T24" i="5" s="1"/>
  <c r="S12" i="5"/>
  <c r="T12" i="5" s="1"/>
  <c r="D7" i="5"/>
  <c r="E7" i="5" s="1"/>
  <c r="I13" i="5"/>
  <c r="J13" i="5" s="1"/>
  <c r="S23" i="5"/>
  <c r="T23" i="5" s="1"/>
  <c r="D9" i="5"/>
  <c r="E9" i="5" s="1"/>
  <c r="D5" i="5"/>
  <c r="I27" i="5"/>
  <c r="J27" i="5" s="1"/>
  <c r="I23" i="5"/>
  <c r="J23" i="5" s="1"/>
  <c r="I19" i="5"/>
  <c r="J19" i="5" s="1"/>
  <c r="I15" i="5"/>
  <c r="J15" i="5" s="1"/>
  <c r="I7" i="5"/>
  <c r="J7" i="5" s="1"/>
  <c r="N24" i="5"/>
  <c r="O24" i="5" s="1"/>
  <c r="N20" i="5"/>
  <c r="O20" i="5" s="1"/>
  <c r="N16" i="5"/>
  <c r="O16" i="5" s="1"/>
  <c r="N12" i="5"/>
  <c r="O12" i="5" s="1"/>
  <c r="N8" i="5"/>
  <c r="O8" i="5" s="1"/>
  <c r="N4" i="5"/>
  <c r="O4" i="5" s="1"/>
  <c r="S25" i="5"/>
  <c r="T25" i="5" s="1"/>
  <c r="S21" i="5"/>
  <c r="T21" i="5" s="1"/>
  <c r="S17" i="5"/>
  <c r="T17" i="5" s="1"/>
  <c r="S13" i="5"/>
  <c r="T13" i="5" s="1"/>
  <c r="S9" i="5"/>
  <c r="T9" i="5" s="1"/>
  <c r="E30" i="4"/>
  <c r="E30" i="3"/>
  <c r="D14" i="5"/>
  <c r="E14" i="5" s="1"/>
  <c r="D19" i="5"/>
  <c r="E19" i="5" s="1"/>
  <c r="D22" i="5"/>
  <c r="E22" i="5" s="1"/>
  <c r="C25" i="5"/>
  <c r="C21" i="5"/>
  <c r="C17" i="5"/>
  <c r="B13" i="5"/>
  <c r="D13" i="5" s="1"/>
  <c r="E13" i="5" s="1"/>
  <c r="I22" i="5"/>
  <c r="J22" i="5" s="1"/>
  <c r="I18" i="5"/>
  <c r="J18" i="5" s="1"/>
  <c r="I14" i="5"/>
  <c r="J14" i="5" s="1"/>
  <c r="I10" i="5"/>
  <c r="J10" i="5" s="1"/>
  <c r="I6" i="5"/>
  <c r="J6" i="5" s="1"/>
  <c r="B25" i="5"/>
  <c r="B21" i="5"/>
  <c r="B17" i="5"/>
  <c r="C12" i="5"/>
  <c r="D12" i="5" s="1"/>
  <c r="E12" i="5" s="1"/>
  <c r="D24" i="5"/>
  <c r="E24" i="5" s="1"/>
  <c r="D20" i="5"/>
  <c r="E20" i="5" s="1"/>
  <c r="E30" i="2"/>
  <c r="D16" i="5"/>
  <c r="E16" i="5" s="1"/>
  <c r="D18" i="5"/>
  <c r="E18" i="5" s="1"/>
  <c r="D26" i="5"/>
  <c r="E26" i="5" s="1"/>
  <c r="D10" i="5"/>
  <c r="E10" i="5" s="1"/>
  <c r="D21" i="5"/>
  <c r="E21" i="5" s="1"/>
  <c r="D17" i="5"/>
  <c r="E17" i="5" s="1"/>
  <c r="L28" i="5"/>
  <c r="H29" i="5"/>
  <c r="M28" i="5"/>
  <c r="R29" i="5"/>
  <c r="D2" i="5"/>
  <c r="I4" i="5"/>
  <c r="J4" i="5" s="1"/>
  <c r="I25" i="5"/>
  <c r="J25" i="5" s="1"/>
  <c r="I17" i="5"/>
  <c r="J17" i="5" s="1"/>
  <c r="I9" i="5"/>
  <c r="J9" i="5" s="1"/>
  <c r="N26" i="5"/>
  <c r="O26" i="5" s="1"/>
  <c r="N22" i="5"/>
  <c r="O22" i="5" s="1"/>
  <c r="N18" i="5"/>
  <c r="O18" i="5" s="1"/>
  <c r="N14" i="5"/>
  <c r="O14" i="5" s="1"/>
  <c r="N10" i="5"/>
  <c r="O10" i="5" s="1"/>
  <c r="N6" i="5"/>
  <c r="O6" i="5" s="1"/>
  <c r="S10" i="5"/>
  <c r="T10" i="5" s="1"/>
  <c r="R28" i="5"/>
  <c r="Q29" i="5"/>
  <c r="S2" i="5"/>
  <c r="T2" i="5" s="1"/>
  <c r="Q28" i="5"/>
  <c r="M29" i="5"/>
  <c r="L29" i="5"/>
  <c r="H28" i="5"/>
  <c r="G28" i="5"/>
  <c r="G29" i="5"/>
  <c r="J2" i="5"/>
  <c r="E5" i="5"/>
  <c r="T31" i="1"/>
  <c r="E2" i="1" a="1"/>
  <c r="E2" i="1" s="1"/>
  <c r="D28" i="1"/>
  <c r="T31" i="7" l="1"/>
  <c r="T30" i="7"/>
  <c r="J30" i="7"/>
  <c r="J31" i="7"/>
  <c r="B28" i="5"/>
  <c r="T30" i="5"/>
  <c r="O31" i="5"/>
  <c r="D25" i="5"/>
  <c r="E25" i="5" s="1"/>
  <c r="B29" i="5"/>
  <c r="I29" i="5"/>
  <c r="C29" i="5"/>
  <c r="C28" i="5"/>
  <c r="O30" i="5"/>
  <c r="T31" i="5"/>
  <c r="N29" i="5"/>
  <c r="S28" i="5"/>
  <c r="E2" i="5"/>
  <c r="E31" i="5" s="1"/>
  <c r="D29" i="5"/>
  <c r="N28" i="5"/>
  <c r="S29" i="5"/>
  <c r="I28" i="5"/>
  <c r="E30" i="1"/>
  <c r="J30" i="5"/>
  <c r="J31" i="5"/>
  <c r="D28" i="5" l="1"/>
  <c r="E3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<sst xmlns="http://schemas.openxmlformats.org/spreadsheetml/2006/main" count="752" uniqueCount="124">
  <si>
    <t>Sub7_B21</t>
  </si>
  <si>
    <t>Sub27_B21</t>
  </si>
  <si>
    <t>Sub35_B20</t>
  </si>
  <si>
    <t>Sub36_B25</t>
  </si>
  <si>
    <t>Sub69_B21</t>
  </si>
  <si>
    <t>Sub83_B23</t>
  </si>
  <si>
    <t>Sub88_B22</t>
  </si>
  <si>
    <t>Sub121_B20</t>
  </si>
  <si>
    <t>Sub122_B20</t>
  </si>
  <si>
    <t>Sub5_G19</t>
  </si>
  <si>
    <t>Sub2_G20</t>
  </si>
  <si>
    <t>Sub21_G21</t>
  </si>
  <si>
    <t>Sub59_G22</t>
  </si>
  <si>
    <t>Sub52_G24</t>
  </si>
  <si>
    <t>Sub50_G23</t>
  </si>
  <si>
    <t>Sub58_G21</t>
  </si>
  <si>
    <t>Sub54_G20</t>
  </si>
  <si>
    <t>SUB77_B21</t>
  </si>
  <si>
    <t>Sub82_G22</t>
  </si>
  <si>
    <t>Sub99_G20</t>
  </si>
  <si>
    <t>Sub101_G24</t>
  </si>
  <si>
    <t>Sub106_G21</t>
  </si>
  <si>
    <t>Sub120_G21</t>
  </si>
  <si>
    <t>Sub126_G21</t>
  </si>
  <si>
    <t>Sub127_G25</t>
  </si>
  <si>
    <t>sub_name_CC</t>
  </si>
  <si>
    <t>mean</t>
  </si>
  <si>
    <t>sem</t>
  </si>
  <si>
    <t>sub_name_T</t>
  </si>
  <si>
    <t>Sub1_B22</t>
  </si>
  <si>
    <t>Sub6_B23</t>
  </si>
  <si>
    <t>Sub8_B21</t>
  </si>
  <si>
    <t>Sub28_B23</t>
  </si>
  <si>
    <t>Sub34_B21</t>
  </si>
  <si>
    <t>Sub78_B20</t>
  </si>
  <si>
    <t>Sub63_B25</t>
  </si>
  <si>
    <t>Sub75_B22</t>
  </si>
  <si>
    <t>Sub97_B21</t>
  </si>
  <si>
    <t>Sub87_B19</t>
  </si>
  <si>
    <t>Sub108_B22</t>
  </si>
  <si>
    <t>Sub125_B22</t>
  </si>
  <si>
    <t>Sub15_G21</t>
  </si>
  <si>
    <t>Sub24_G22</t>
  </si>
  <si>
    <t>Sub31_G21</t>
  </si>
  <si>
    <t>Sub44_G18</t>
  </si>
  <si>
    <t>Sub60_G21</t>
  </si>
  <si>
    <t>Sub55_G19</t>
  </si>
  <si>
    <t>Sub67_G23</t>
  </si>
  <si>
    <t>Sub100_G21</t>
  </si>
  <si>
    <t>Sub90_G20</t>
  </si>
  <si>
    <t>Sub102_G20</t>
  </si>
  <si>
    <t>Sub111_G21</t>
  </si>
  <si>
    <t>Sub113_G22</t>
  </si>
  <si>
    <t>Sub103_G23</t>
  </si>
  <si>
    <t>Sub110_G21</t>
  </si>
  <si>
    <t>sub_name_G</t>
  </si>
  <si>
    <t>Sub9_B20</t>
  </si>
  <si>
    <t>Sub11_B21</t>
  </si>
  <si>
    <t>Sub18_B21</t>
  </si>
  <si>
    <t>Sub35_B21</t>
  </si>
  <si>
    <t>Sub71_B20</t>
  </si>
  <si>
    <t>Sub72_B19</t>
  </si>
  <si>
    <t>Sub74_B22</t>
  </si>
  <si>
    <t>Sub79_B20</t>
  </si>
  <si>
    <t>Sub92_B20</t>
  </si>
  <si>
    <t>Sub115_B24</t>
  </si>
  <si>
    <t>Sub14_G23</t>
  </si>
  <si>
    <t>Sub3_G18</t>
  </si>
  <si>
    <t>Sub39_G24</t>
  </si>
  <si>
    <t>Sub61_G22</t>
  </si>
  <si>
    <t>Sub53_G22</t>
  </si>
  <si>
    <t>Sub56_G22</t>
  </si>
  <si>
    <t>Sub51_G24</t>
  </si>
  <si>
    <t>Sub66_G25</t>
  </si>
  <si>
    <t>Sub94_G18</t>
  </si>
  <si>
    <t>Sub89_G20</t>
  </si>
  <si>
    <t>Sub93_G21</t>
  </si>
  <si>
    <t>Sub104_G20</t>
  </si>
  <si>
    <t>Sub116_G21</t>
  </si>
  <si>
    <t>Sub117_G21</t>
  </si>
  <si>
    <t>Sub129_G22</t>
  </si>
  <si>
    <t>sub_name_TG</t>
  </si>
  <si>
    <t>diff_num</t>
  </si>
  <si>
    <t>diff_perc</t>
  </si>
  <si>
    <t>Sub23_B22</t>
  </si>
  <si>
    <t>Sub32_B21</t>
  </si>
  <si>
    <t>Sub73_B22</t>
  </si>
  <si>
    <t>Sub84_B24</t>
  </si>
  <si>
    <t>Sub85_B25</t>
  </si>
  <si>
    <t>Sub91_B24</t>
  </si>
  <si>
    <t>Sub118_B21</t>
  </si>
  <si>
    <t>Sub123_B20</t>
  </si>
  <si>
    <t>Sub4_G23</t>
  </si>
  <si>
    <t>Sub10_G20</t>
  </si>
  <si>
    <t>Sub20_G23</t>
  </si>
  <si>
    <t>Sub26_G23</t>
  </si>
  <si>
    <t>Sub22_G23</t>
  </si>
  <si>
    <t>Sub33_G21</t>
  </si>
  <si>
    <t>Sub57_G20</t>
  </si>
  <si>
    <t>Sub68_G23</t>
  </si>
  <si>
    <t>Sub76_G20</t>
  </si>
  <si>
    <t>Sub65_G23</t>
  </si>
  <si>
    <t>Sub80_G22</t>
  </si>
  <si>
    <t>Sub95_G18</t>
  </si>
  <si>
    <t>Sub91_G19</t>
  </si>
  <si>
    <t>Sub105_G23</t>
  </si>
  <si>
    <t>Sub114_G24</t>
  </si>
  <si>
    <t>Sub119_G22</t>
  </si>
  <si>
    <t>mean_per</t>
  </si>
  <si>
    <t>sem_per</t>
  </si>
  <si>
    <t>norm sina</t>
  </si>
  <si>
    <t>sen_pre</t>
  </si>
  <si>
    <t>sen_post</t>
  </si>
  <si>
    <t>diff</t>
  </si>
  <si>
    <t>meanlatency_pre</t>
  </si>
  <si>
    <t>meanlatency_post</t>
  </si>
  <si>
    <t>hitrate_pre</t>
  </si>
  <si>
    <t>hitrate_post</t>
  </si>
  <si>
    <t>falsealarmrate_pre</t>
  </si>
  <si>
    <t>falsealarmrate_post</t>
  </si>
  <si>
    <t>missrate_pre</t>
  </si>
  <si>
    <t>missrate_post</t>
  </si>
  <si>
    <t>correctrejectionrate_pre</t>
  </si>
  <si>
    <t>correctrejectionrate_post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</si>
</sst>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5AF0-9DBC-44E8-91A1-726D3BD4E8CE}">
  <dimension ref="A1:T59"/>
  <sheetViews>
    <sheetView topLeftCell="A11" zoomScale="85" workbookViewId="0">
      <selection activeCell="F11" sqref="F11"/>
    </sheetView>
  </sheetViews>
  <sheetFormatPr defaultRowHeight="14.4" x14ac:dyDescent="0.3"/>
  <cols>
    <col min="1" max="1" width="18.77734375" customWidth="1"/>
    <col min="6" max="6" width="13.5546875" customWidth="1"/>
    <col min="11" max="11" width="17" customWidth="1"/>
    <col min="16" max="16" width="15" customWidth="1"/>
  </cols>
  <sheetData>
    <row r="1" spans="1:20" x14ac:dyDescent="0.3">
      <c r="A1" t="s">
        <v>25</v>
      </c>
      <c r="B1" t="s">
        <v>116</v>
      </c>
      <c r="C1" t="s">
        <v>117</v>
      </c>
      <c r="D1" t="s">
        <v>82</v>
      </c>
      <c r="E1" t="s">
        <v>83</v>
      </c>
      <c r="F1" t="s">
        <v>28</v>
      </c>
      <c r="G1" t="s">
        <v>116</v>
      </c>
      <c r="H1" t="s">
        <v>117</v>
      </c>
      <c r="I1" t="s">
        <v>82</v>
      </c>
      <c r="J1" t="s">
        <v>83</v>
      </c>
      <c r="K1" t="s">
        <v>55</v>
      </c>
      <c r="L1" t="s">
        <v>116</v>
      </c>
      <c r="M1" t="s">
        <v>117</v>
      </c>
      <c r="N1" t="s">
        <v>82</v>
      </c>
      <c r="O1" t="s">
        <v>83</v>
      </c>
      <c r="P1" t="s">
        <v>81</v>
      </c>
      <c r="Q1" t="s">
        <v>116</v>
      </c>
      <c r="R1" t="s">
        <v>117</v>
      </c>
      <c r="S1" t="s">
        <v>82</v>
      </c>
      <c r="T1" t="s">
        <v>83</v>
      </c>
    </row>
    <row r="2" spans="1:20" x14ac:dyDescent="0.3">
      <c r="A2" t="s">
        <v>0</v>
      </c>
      <c r="B2">
        <v>0.8</v>
      </c>
      <c r="C2">
        <v>1</v>
      </c>
      <c r="D2">
        <v>0.2</v>
      </c>
      <c r="E2" cm="1">
        <f t="array" ref="E2:E26">D2:D26/B2:B26*100</f>
        <v>25</v>
      </c>
      <c r="F2" t="s">
        <v>29</v>
      </c>
      <c r="G2">
        <v>0.7</v>
      </c>
      <c r="H2">
        <v>0.7</v>
      </c>
      <c r="I2">
        <v>0</v>
      </c>
      <c r="J2" cm="1">
        <f t="array" ref="J2:J27">I2:I27/G2:G27*100</f>
        <v>0</v>
      </c>
      <c r="K2" t="s">
        <v>56</v>
      </c>
      <c r="L2">
        <v>0.75</v>
      </c>
      <c r="M2">
        <v>0.95</v>
      </c>
      <c r="N2">
        <v>0.2</v>
      </c>
      <c r="O2">
        <f>N2/L2*100</f>
        <v>26.666666666666668</v>
      </c>
      <c r="P2" t="s">
        <v>84</v>
      </c>
      <c r="Q2">
        <v>0.9</v>
      </c>
      <c r="R2">
        <v>0.85</v>
      </c>
      <c r="S2">
        <v>-0.05</v>
      </c>
      <c r="T2">
        <f>S2/Q2*100</f>
        <v>-5.5555555555555562</v>
      </c>
    </row>
    <row r="3" spans="1:20" x14ac:dyDescent="0.3">
      <c r="A3" t="s">
        <v>1</v>
      </c>
      <c r="B3">
        <v>0.75</v>
      </c>
      <c r="C3">
        <v>0.75</v>
      </c>
      <c r="D3">
        <v>0</v>
      </c>
      <c r="E3">
        <v>0</v>
      </c>
      <c r="F3" t="s">
        <v>30</v>
      </c>
      <c r="G3">
        <v>0.95</v>
      </c>
      <c r="H3">
        <v>0.95</v>
      </c>
      <c r="I3">
        <v>0</v>
      </c>
      <c r="J3">
        <v>0</v>
      </c>
      <c r="K3" t="s">
        <v>57</v>
      </c>
      <c r="L3">
        <v>0.9</v>
      </c>
      <c r="M3">
        <v>0.75</v>
      </c>
      <c r="N3">
        <v>-0.15</v>
      </c>
      <c r="O3">
        <f t="shared" ref="O3:O26" si="0">N3/L3*100</f>
        <v>-16.666666666666664</v>
      </c>
      <c r="P3" t="s">
        <v>85</v>
      </c>
      <c r="Q3">
        <v>0.65</v>
      </c>
      <c r="R3">
        <v>0.85</v>
      </c>
      <c r="S3">
        <v>0.2</v>
      </c>
      <c r="T3">
        <f t="shared" ref="T3:T26" si="1">S3/Q3*100</f>
        <v>30.76923076923077</v>
      </c>
    </row>
    <row r="4" spans="1:20" x14ac:dyDescent="0.3">
      <c r="A4" t="s">
        <v>2</v>
      </c>
      <c r="B4">
        <v>0.6</v>
      </c>
      <c r="C4">
        <v>0.8</v>
      </c>
      <c r="D4">
        <v>0.2</v>
      </c>
      <c r="E4">
        <v>33.333333333333336</v>
      </c>
      <c r="F4" t="s">
        <v>31</v>
      </c>
      <c r="G4">
        <v>0.85</v>
      </c>
      <c r="H4">
        <v>0.9</v>
      </c>
      <c r="I4">
        <v>0.05</v>
      </c>
      <c r="J4">
        <v>5.882352941176471</v>
      </c>
      <c r="K4" t="s">
        <v>58</v>
      </c>
      <c r="L4">
        <v>0.45</v>
      </c>
      <c r="M4">
        <v>0.8</v>
      </c>
      <c r="N4">
        <v>0.35</v>
      </c>
      <c r="O4">
        <f t="shared" si="0"/>
        <v>77.777777777777771</v>
      </c>
      <c r="P4" t="s">
        <v>86</v>
      </c>
      <c r="Q4">
        <v>0.4</v>
      </c>
      <c r="R4">
        <v>0.45</v>
      </c>
      <c r="S4">
        <v>0.05</v>
      </c>
      <c r="T4">
        <f t="shared" si="1"/>
        <v>12.5</v>
      </c>
    </row>
    <row r="5" spans="1:20" x14ac:dyDescent="0.3">
      <c r="A5" t="s">
        <v>3</v>
      </c>
      <c r="B5">
        <v>0.8</v>
      </c>
      <c r="C5">
        <v>0.75</v>
      </c>
      <c r="D5">
        <v>-0.05</v>
      </c>
      <c r="E5">
        <v>-6.25</v>
      </c>
      <c r="F5" t="s">
        <v>32</v>
      </c>
      <c r="G5">
        <v>0.65</v>
      </c>
      <c r="H5">
        <v>0.65</v>
      </c>
      <c r="I5">
        <v>0</v>
      </c>
      <c r="J5">
        <v>0</v>
      </c>
      <c r="K5" t="s">
        <v>59</v>
      </c>
      <c r="L5">
        <v>0.85</v>
      </c>
      <c r="M5">
        <v>0.7</v>
      </c>
      <c r="N5">
        <v>-0.15</v>
      </c>
      <c r="O5">
        <f t="shared" si="0"/>
        <v>-17.647058823529413</v>
      </c>
      <c r="P5" t="s">
        <v>87</v>
      </c>
      <c r="Q5">
        <v>0.75</v>
      </c>
      <c r="R5">
        <v>0.9</v>
      </c>
      <c r="S5">
        <v>0.15</v>
      </c>
      <c r="T5">
        <f t="shared" si="1"/>
        <v>20</v>
      </c>
    </row>
    <row r="6" spans="1:20" x14ac:dyDescent="0.3">
      <c r="A6" t="s">
        <v>4</v>
      </c>
      <c r="B6">
        <v>1</v>
      </c>
      <c r="C6">
        <v>1</v>
      </c>
      <c r="D6">
        <v>0</v>
      </c>
      <c r="E6">
        <v>0</v>
      </c>
      <c r="F6" t="s">
        <v>33</v>
      </c>
      <c r="G6">
        <v>0.6</v>
      </c>
      <c r="H6">
        <v>0.85</v>
      </c>
      <c r="I6">
        <v>0.25</v>
      </c>
      <c r="J6">
        <v>41.666666666666671</v>
      </c>
      <c r="K6" t="s">
        <v>60</v>
      </c>
      <c r="L6">
        <v>0.3</v>
      </c>
      <c r="M6">
        <v>0.25</v>
      </c>
      <c r="N6">
        <v>-0.05</v>
      </c>
      <c r="O6">
        <f t="shared" si="0"/>
        <v>-16.666666666666668</v>
      </c>
      <c r="P6" t="s">
        <v>88</v>
      </c>
      <c r="Q6">
        <v>0.55000000000000004</v>
      </c>
      <c r="R6">
        <v>0.9</v>
      </c>
      <c r="S6">
        <v>0.35</v>
      </c>
      <c r="T6">
        <f t="shared" si="1"/>
        <v>63.636363636363626</v>
      </c>
    </row>
    <row r="7" spans="1:20" x14ac:dyDescent="0.3">
      <c r="A7" t="s">
        <v>5</v>
      </c>
      <c r="B7">
        <v>0.95</v>
      </c>
      <c r="C7">
        <v>1</v>
      </c>
      <c r="D7">
        <v>0.05</v>
      </c>
      <c r="E7">
        <v>5.2631578947368425</v>
      </c>
      <c r="F7" t="s">
        <v>34</v>
      </c>
      <c r="G7">
        <v>0.8</v>
      </c>
      <c r="H7">
        <v>0.75</v>
      </c>
      <c r="I7">
        <v>-0.05</v>
      </c>
      <c r="J7">
        <v>-6.25</v>
      </c>
      <c r="K7" t="s">
        <v>61</v>
      </c>
      <c r="L7">
        <v>0.4</v>
      </c>
      <c r="M7">
        <v>0.8</v>
      </c>
      <c r="N7">
        <v>0.4</v>
      </c>
      <c r="O7">
        <f t="shared" si="0"/>
        <v>100</v>
      </c>
      <c r="P7" t="s">
        <v>89</v>
      </c>
      <c r="Q7">
        <v>0.75</v>
      </c>
      <c r="R7">
        <v>0.95</v>
      </c>
      <c r="S7">
        <v>0.2</v>
      </c>
      <c r="T7">
        <f t="shared" si="1"/>
        <v>26.666666666666668</v>
      </c>
    </row>
    <row r="8" spans="1:20" x14ac:dyDescent="0.3">
      <c r="A8" t="s">
        <v>6</v>
      </c>
      <c r="B8">
        <v>0.85</v>
      </c>
      <c r="C8">
        <v>0.7</v>
      </c>
      <c r="D8">
        <v>-0.15</v>
      </c>
      <c r="E8">
        <v>-17.647058823529413</v>
      </c>
      <c r="F8" t="s">
        <v>35</v>
      </c>
      <c r="G8">
        <v>0.8</v>
      </c>
      <c r="H8">
        <v>0.8</v>
      </c>
      <c r="I8">
        <v>0</v>
      </c>
      <c r="J8">
        <v>0</v>
      </c>
      <c r="K8" t="s">
        <v>62</v>
      </c>
      <c r="L8">
        <v>0.9</v>
      </c>
      <c r="M8">
        <v>0.7</v>
      </c>
      <c r="N8">
        <v>-0.2</v>
      </c>
      <c r="O8">
        <f t="shared" si="0"/>
        <v>-22.222222222222225</v>
      </c>
      <c r="P8" t="s">
        <v>37</v>
      </c>
      <c r="Q8">
        <v>0.7</v>
      </c>
      <c r="R8">
        <v>0.75</v>
      </c>
      <c r="S8">
        <v>0.05</v>
      </c>
      <c r="T8">
        <f t="shared" si="1"/>
        <v>7.1428571428571441</v>
      </c>
    </row>
    <row r="9" spans="1:20" x14ac:dyDescent="0.3">
      <c r="A9" t="s">
        <v>7</v>
      </c>
      <c r="B9">
        <v>0.75</v>
      </c>
      <c r="C9">
        <v>0.85</v>
      </c>
      <c r="D9">
        <v>0.1</v>
      </c>
      <c r="E9">
        <v>13.333333333333334</v>
      </c>
      <c r="F9" t="s">
        <v>36</v>
      </c>
      <c r="G9">
        <v>0.6</v>
      </c>
      <c r="H9">
        <v>0.75</v>
      </c>
      <c r="I9">
        <v>0.15</v>
      </c>
      <c r="J9">
        <v>25</v>
      </c>
      <c r="K9" t="s">
        <v>63</v>
      </c>
      <c r="L9">
        <v>0.75</v>
      </c>
      <c r="M9">
        <v>0.55000000000000004</v>
      </c>
      <c r="N9">
        <v>-0.2</v>
      </c>
      <c r="O9">
        <f t="shared" si="0"/>
        <v>-26.666666666666668</v>
      </c>
      <c r="P9" t="s">
        <v>90</v>
      </c>
      <c r="Q9">
        <v>0.7</v>
      </c>
      <c r="R9">
        <v>0.85</v>
      </c>
      <c r="S9">
        <v>0.15</v>
      </c>
      <c r="T9">
        <f t="shared" si="1"/>
        <v>21.428571428571431</v>
      </c>
    </row>
    <row r="10" spans="1:20" x14ac:dyDescent="0.3">
      <c r="A10" t="s">
        <v>8</v>
      </c>
      <c r="B10">
        <v>0.6</v>
      </c>
      <c r="C10">
        <v>0.5</v>
      </c>
      <c r="D10">
        <v>-0.1</v>
      </c>
      <c r="E10">
        <v>-16.666666666666668</v>
      </c>
      <c r="F10" t="s">
        <v>37</v>
      </c>
      <c r="G10">
        <v>0.9</v>
      </c>
      <c r="H10">
        <v>0.75</v>
      </c>
      <c r="I10">
        <v>-0.15</v>
      </c>
      <c r="J10">
        <v>-16.666666666666664</v>
      </c>
      <c r="K10" t="s">
        <v>64</v>
      </c>
      <c r="L10">
        <v>0.3</v>
      </c>
      <c r="M10">
        <v>0.55000000000000004</v>
      </c>
      <c r="N10">
        <v>0.25</v>
      </c>
      <c r="O10">
        <f t="shared" si="0"/>
        <v>83.333333333333343</v>
      </c>
      <c r="P10" t="s">
        <v>91</v>
      </c>
      <c r="Q10">
        <v>1</v>
      </c>
      <c r="R10">
        <v>0.9</v>
      </c>
      <c r="S10">
        <v>-0.1</v>
      </c>
      <c r="T10">
        <f t="shared" si="1"/>
        <v>-10</v>
      </c>
    </row>
    <row r="11" spans="1:20" x14ac:dyDescent="0.3">
      <c r="A11" t="s">
        <v>9</v>
      </c>
      <c r="B11">
        <v>0.55000000000000004</v>
      </c>
      <c r="C11">
        <v>0.65</v>
      </c>
      <c r="D11">
        <v>0.1</v>
      </c>
      <c r="E11">
        <v>18.181818181818183</v>
      </c>
      <c r="F11" t="s">
        <v>38</v>
      </c>
      <c r="G11">
        <v>0.4</v>
      </c>
      <c r="H11">
        <v>1</v>
      </c>
      <c r="I11">
        <v>0.6</v>
      </c>
      <c r="J11">
        <v>149.99999999999997</v>
      </c>
      <c r="K11" t="s">
        <v>65</v>
      </c>
      <c r="L11">
        <v>0.8</v>
      </c>
      <c r="M11">
        <v>0.8</v>
      </c>
      <c r="N11">
        <v>0</v>
      </c>
      <c r="O11">
        <f t="shared" si="0"/>
        <v>0</v>
      </c>
      <c r="P11" t="s">
        <v>92</v>
      </c>
      <c r="Q11">
        <v>0.85</v>
      </c>
      <c r="R11">
        <v>0.9</v>
      </c>
      <c r="S11">
        <v>0.05</v>
      </c>
      <c r="T11">
        <f t="shared" si="1"/>
        <v>5.882352941176471</v>
      </c>
    </row>
    <row r="12" spans="1:20" x14ac:dyDescent="0.3">
      <c r="A12" t="s">
        <v>10</v>
      </c>
      <c r="B12">
        <v>0.65</v>
      </c>
      <c r="C12">
        <v>0.8</v>
      </c>
      <c r="D12">
        <v>0.15</v>
      </c>
      <c r="E12">
        <v>23.076923076923077</v>
      </c>
      <c r="F12" t="s">
        <v>39</v>
      </c>
      <c r="G12">
        <v>0.95</v>
      </c>
      <c r="H12">
        <v>1</v>
      </c>
      <c r="I12">
        <v>0.05</v>
      </c>
      <c r="J12">
        <v>5.2631578947368425</v>
      </c>
      <c r="K12" t="s">
        <v>66</v>
      </c>
      <c r="L12">
        <v>0.65</v>
      </c>
      <c r="M12">
        <v>0.75</v>
      </c>
      <c r="N12">
        <v>0.1</v>
      </c>
      <c r="O12">
        <f t="shared" si="0"/>
        <v>15.384615384615385</v>
      </c>
      <c r="P12" t="s">
        <v>93</v>
      </c>
      <c r="Q12">
        <v>1</v>
      </c>
      <c r="R12">
        <v>0.95</v>
      </c>
      <c r="S12">
        <v>-0.05</v>
      </c>
      <c r="T12">
        <f t="shared" si="1"/>
        <v>-5</v>
      </c>
    </row>
    <row r="13" spans="1:20" x14ac:dyDescent="0.3">
      <c r="A13" t="s">
        <v>11</v>
      </c>
      <c r="B13">
        <v>0.85</v>
      </c>
      <c r="C13">
        <v>0.85</v>
      </c>
      <c r="D13">
        <v>0</v>
      </c>
      <c r="E13">
        <v>0</v>
      </c>
      <c r="F13" t="s">
        <v>40</v>
      </c>
      <c r="G13">
        <v>0.9</v>
      </c>
      <c r="H13">
        <v>0.7</v>
      </c>
      <c r="I13">
        <v>-0.2</v>
      </c>
      <c r="J13">
        <v>-22.222222222222225</v>
      </c>
      <c r="K13" t="s">
        <v>67</v>
      </c>
      <c r="L13">
        <v>0.85</v>
      </c>
      <c r="M13">
        <v>0.85</v>
      </c>
      <c r="N13">
        <v>0</v>
      </c>
      <c r="O13">
        <f t="shared" si="0"/>
        <v>0</v>
      </c>
      <c r="P13" t="s">
        <v>94</v>
      </c>
      <c r="Q13">
        <v>0.7</v>
      </c>
      <c r="R13">
        <v>0.7</v>
      </c>
      <c r="S13">
        <v>0</v>
      </c>
      <c r="T13">
        <f t="shared" si="1"/>
        <v>0</v>
      </c>
    </row>
    <row r="14" spans="1:20" x14ac:dyDescent="0.3">
      <c r="A14" t="s">
        <v>12</v>
      </c>
      <c r="B14">
        <v>0.9</v>
      </c>
      <c r="C14">
        <v>0.85</v>
      </c>
      <c r="D14">
        <v>-0.05</v>
      </c>
      <c r="E14">
        <v>-5.5555555555555562</v>
      </c>
      <c r="F14" t="s">
        <v>41</v>
      </c>
      <c r="G14">
        <v>0.2</v>
      </c>
      <c r="H14">
        <v>0.45</v>
      </c>
      <c r="I14">
        <v>0.25</v>
      </c>
      <c r="J14">
        <v>125</v>
      </c>
      <c r="K14" t="s">
        <v>68</v>
      </c>
      <c r="L14">
        <v>0.3</v>
      </c>
      <c r="M14">
        <v>0.3</v>
      </c>
      <c r="N14">
        <v>0</v>
      </c>
      <c r="O14">
        <f t="shared" si="0"/>
        <v>0</v>
      </c>
      <c r="P14" t="s">
        <v>95</v>
      </c>
      <c r="Q14">
        <v>0.8</v>
      </c>
      <c r="R14">
        <v>0.8</v>
      </c>
      <c r="S14">
        <v>0</v>
      </c>
      <c r="T14">
        <f t="shared" si="1"/>
        <v>0</v>
      </c>
    </row>
    <row r="15" spans="1:20" x14ac:dyDescent="0.3">
      <c r="A15" t="s">
        <v>13</v>
      </c>
      <c r="B15">
        <v>0.7</v>
      </c>
      <c r="C15">
        <v>1</v>
      </c>
      <c r="D15">
        <v>0.3</v>
      </c>
      <c r="E15">
        <v>42.857142857142861</v>
      </c>
      <c r="F15" t="s">
        <v>42</v>
      </c>
      <c r="G15">
        <v>0.65</v>
      </c>
      <c r="H15">
        <v>0.7</v>
      </c>
      <c r="I15">
        <v>0.05</v>
      </c>
      <c r="J15">
        <v>7.6923076923076925</v>
      </c>
      <c r="K15" t="s">
        <v>69</v>
      </c>
      <c r="L15">
        <v>0.5</v>
      </c>
      <c r="M15">
        <v>0.95</v>
      </c>
      <c r="N15">
        <v>0.45</v>
      </c>
      <c r="O15">
        <f t="shared" si="0"/>
        <v>90</v>
      </c>
      <c r="P15" t="s">
        <v>96</v>
      </c>
      <c r="Q15">
        <v>0.9</v>
      </c>
      <c r="R15">
        <v>0.55000000000000004</v>
      </c>
      <c r="S15">
        <v>-0.35</v>
      </c>
      <c r="T15">
        <f t="shared" si="1"/>
        <v>-38.888888888888886</v>
      </c>
    </row>
    <row r="16" spans="1:20" x14ac:dyDescent="0.3">
      <c r="A16" t="s">
        <v>14</v>
      </c>
      <c r="B16">
        <v>0.65</v>
      </c>
      <c r="C16">
        <v>0.8</v>
      </c>
      <c r="D16">
        <v>0.15</v>
      </c>
      <c r="E16">
        <v>23.076923076923077</v>
      </c>
      <c r="F16" t="s">
        <v>43</v>
      </c>
      <c r="G16">
        <v>0.4</v>
      </c>
      <c r="H16">
        <v>0.6</v>
      </c>
      <c r="I16">
        <v>0.2</v>
      </c>
      <c r="J16">
        <v>50</v>
      </c>
      <c r="K16" t="s">
        <v>70</v>
      </c>
      <c r="L16">
        <v>0.9</v>
      </c>
      <c r="M16">
        <v>0.85</v>
      </c>
      <c r="N16">
        <v>-0.05</v>
      </c>
      <c r="O16">
        <f t="shared" si="0"/>
        <v>-5.5555555555555562</v>
      </c>
      <c r="P16" t="s">
        <v>97</v>
      </c>
      <c r="Q16">
        <v>0.5</v>
      </c>
      <c r="R16">
        <v>0.9</v>
      </c>
      <c r="S16">
        <v>0.4</v>
      </c>
      <c r="T16">
        <f t="shared" si="1"/>
        <v>80</v>
      </c>
    </row>
    <row r="17" spans="1:20" x14ac:dyDescent="0.3">
      <c r="A17" t="s">
        <v>15</v>
      </c>
      <c r="B17">
        <v>0.75</v>
      </c>
      <c r="C17">
        <v>0.6</v>
      </c>
      <c r="D17">
        <v>-0.15</v>
      </c>
      <c r="E17">
        <v>-20</v>
      </c>
      <c r="F17" t="s">
        <v>44</v>
      </c>
      <c r="G17">
        <v>0.85</v>
      </c>
      <c r="H17">
        <v>0.85</v>
      </c>
      <c r="I17">
        <v>0</v>
      </c>
      <c r="J17">
        <v>0</v>
      </c>
      <c r="K17" t="s">
        <v>71</v>
      </c>
      <c r="L17">
        <v>0.5</v>
      </c>
      <c r="M17">
        <v>0.6</v>
      </c>
      <c r="N17">
        <v>0.1</v>
      </c>
      <c r="O17">
        <f t="shared" si="0"/>
        <v>20</v>
      </c>
      <c r="P17" t="s">
        <v>98</v>
      </c>
      <c r="Q17">
        <v>0.5</v>
      </c>
      <c r="R17">
        <v>0.45</v>
      </c>
      <c r="S17">
        <v>-0.05</v>
      </c>
      <c r="T17">
        <f t="shared" si="1"/>
        <v>-10</v>
      </c>
    </row>
    <row r="18" spans="1:20" x14ac:dyDescent="0.3">
      <c r="A18" t="s">
        <v>16</v>
      </c>
      <c r="B18">
        <v>0.5</v>
      </c>
      <c r="C18">
        <v>0.5</v>
      </c>
      <c r="D18">
        <v>0</v>
      </c>
      <c r="E18">
        <v>0</v>
      </c>
      <c r="F18" t="s">
        <v>45</v>
      </c>
      <c r="G18">
        <v>0.75</v>
      </c>
      <c r="H18">
        <v>0.55000000000000004</v>
      </c>
      <c r="I18">
        <v>-0.2</v>
      </c>
      <c r="J18">
        <v>-26.666666666666668</v>
      </c>
      <c r="K18" t="s">
        <v>72</v>
      </c>
      <c r="L18">
        <v>0.5</v>
      </c>
      <c r="M18">
        <v>0.8</v>
      </c>
      <c r="N18">
        <v>0.3</v>
      </c>
      <c r="O18">
        <f t="shared" si="0"/>
        <v>60</v>
      </c>
      <c r="P18" t="s">
        <v>99</v>
      </c>
      <c r="Q18">
        <v>0.5</v>
      </c>
      <c r="R18">
        <v>0.7</v>
      </c>
      <c r="S18">
        <v>0.2</v>
      </c>
      <c r="T18">
        <f t="shared" si="1"/>
        <v>40</v>
      </c>
    </row>
    <row r="19" spans="1:20" x14ac:dyDescent="0.3">
      <c r="A19" t="s">
        <v>17</v>
      </c>
      <c r="B19">
        <v>0.85</v>
      </c>
      <c r="C19">
        <v>0.7</v>
      </c>
      <c r="D19">
        <v>-0.15</v>
      </c>
      <c r="E19">
        <v>-17.647058823529413</v>
      </c>
      <c r="F19" t="s">
        <v>46</v>
      </c>
      <c r="G19">
        <v>0.75</v>
      </c>
      <c r="H19">
        <v>0.7</v>
      </c>
      <c r="I19">
        <v>-0.05</v>
      </c>
      <c r="J19">
        <v>-6.666666666666667</v>
      </c>
      <c r="K19" t="s">
        <v>73</v>
      </c>
      <c r="L19">
        <v>0.6</v>
      </c>
      <c r="M19">
        <v>0.5</v>
      </c>
      <c r="N19">
        <v>-0.1</v>
      </c>
      <c r="O19">
        <f t="shared" si="0"/>
        <v>-16.666666666666668</v>
      </c>
      <c r="P19" t="s">
        <v>100</v>
      </c>
      <c r="Q19">
        <v>0.8</v>
      </c>
      <c r="R19">
        <v>0.75</v>
      </c>
      <c r="S19">
        <v>-0.05</v>
      </c>
      <c r="T19">
        <f t="shared" si="1"/>
        <v>-6.25</v>
      </c>
    </row>
    <row r="20" spans="1:20" x14ac:dyDescent="0.3">
      <c r="A20" t="s">
        <v>18</v>
      </c>
      <c r="B20">
        <v>0.7</v>
      </c>
      <c r="C20">
        <v>0.65</v>
      </c>
      <c r="D20">
        <v>-0.05</v>
      </c>
      <c r="E20">
        <v>-7.1428571428571441</v>
      </c>
      <c r="F20" t="s">
        <v>47</v>
      </c>
      <c r="G20">
        <v>0.45</v>
      </c>
      <c r="H20">
        <v>0.6</v>
      </c>
      <c r="I20">
        <v>0.15</v>
      </c>
      <c r="J20">
        <v>33.333333333333329</v>
      </c>
      <c r="K20" t="s">
        <v>74</v>
      </c>
      <c r="L20">
        <v>0.9</v>
      </c>
      <c r="M20">
        <v>0.8</v>
      </c>
      <c r="N20">
        <v>-0.1</v>
      </c>
      <c r="O20">
        <f t="shared" si="0"/>
        <v>-11.111111111111112</v>
      </c>
      <c r="P20" t="s">
        <v>101</v>
      </c>
      <c r="Q20">
        <v>0.5</v>
      </c>
      <c r="R20">
        <v>0.45</v>
      </c>
      <c r="S20">
        <v>-0.05</v>
      </c>
      <c r="T20">
        <f t="shared" si="1"/>
        <v>-10</v>
      </c>
    </row>
    <row r="21" spans="1:20" x14ac:dyDescent="0.3">
      <c r="A21" t="s">
        <v>19</v>
      </c>
      <c r="B21">
        <v>0.8</v>
      </c>
      <c r="C21">
        <v>0.85</v>
      </c>
      <c r="D21">
        <v>0.05</v>
      </c>
      <c r="E21">
        <v>6.25</v>
      </c>
      <c r="F21" t="s">
        <v>48</v>
      </c>
      <c r="G21">
        <v>0.45</v>
      </c>
      <c r="H21">
        <v>0.75</v>
      </c>
      <c r="I21">
        <v>0.3</v>
      </c>
      <c r="J21">
        <v>66.666666666666657</v>
      </c>
      <c r="K21" t="s">
        <v>75</v>
      </c>
      <c r="L21">
        <v>0.7</v>
      </c>
      <c r="M21">
        <v>0.85</v>
      </c>
      <c r="N21">
        <v>0.15</v>
      </c>
      <c r="O21">
        <f t="shared" si="0"/>
        <v>21.428571428571431</v>
      </c>
      <c r="P21" t="s">
        <v>102</v>
      </c>
      <c r="Q21">
        <v>0.3</v>
      </c>
      <c r="R21">
        <v>0.5</v>
      </c>
      <c r="S21">
        <v>0.2</v>
      </c>
      <c r="T21">
        <f t="shared" si="1"/>
        <v>66.666666666666671</v>
      </c>
    </row>
    <row r="22" spans="1:20" x14ac:dyDescent="0.3">
      <c r="A22" t="s">
        <v>20</v>
      </c>
      <c r="B22">
        <v>0.6</v>
      </c>
      <c r="C22">
        <v>0.7</v>
      </c>
      <c r="D22">
        <v>0.1</v>
      </c>
      <c r="E22">
        <v>16.666666666666668</v>
      </c>
      <c r="F22" t="s">
        <v>49</v>
      </c>
      <c r="G22">
        <v>0.3</v>
      </c>
      <c r="H22">
        <v>0.35</v>
      </c>
      <c r="I22">
        <v>0.05</v>
      </c>
      <c r="J22">
        <v>16.666666666666668</v>
      </c>
      <c r="K22" t="s">
        <v>76</v>
      </c>
      <c r="L22">
        <v>0.65</v>
      </c>
      <c r="M22">
        <v>0.85</v>
      </c>
      <c r="N22">
        <v>0.2</v>
      </c>
      <c r="O22">
        <f t="shared" si="0"/>
        <v>30.76923076923077</v>
      </c>
      <c r="P22" t="s">
        <v>103</v>
      </c>
      <c r="Q22">
        <v>0.75</v>
      </c>
      <c r="R22">
        <v>0.7</v>
      </c>
      <c r="S22">
        <v>-0.05</v>
      </c>
      <c r="T22">
        <f t="shared" si="1"/>
        <v>-6.666666666666667</v>
      </c>
    </row>
    <row r="23" spans="1:20" x14ac:dyDescent="0.3">
      <c r="A23" t="s">
        <v>21</v>
      </c>
      <c r="B23">
        <v>0.65</v>
      </c>
      <c r="C23">
        <v>0.6</v>
      </c>
      <c r="D23">
        <v>-0.05</v>
      </c>
      <c r="E23">
        <v>-7.6923076923076925</v>
      </c>
      <c r="F23" t="s">
        <v>50</v>
      </c>
      <c r="G23">
        <v>0.55000000000000004</v>
      </c>
      <c r="H23">
        <v>0.55000000000000004</v>
      </c>
      <c r="I23">
        <v>0</v>
      </c>
      <c r="J23">
        <v>0</v>
      </c>
      <c r="K23" t="s">
        <v>77</v>
      </c>
      <c r="L23">
        <v>0.6</v>
      </c>
      <c r="M23">
        <v>1</v>
      </c>
      <c r="N23">
        <v>0.4</v>
      </c>
      <c r="O23">
        <f t="shared" si="0"/>
        <v>66.666666666666671</v>
      </c>
      <c r="P23" t="s">
        <v>104</v>
      </c>
      <c r="Q23">
        <v>0.75</v>
      </c>
      <c r="R23">
        <v>0.85</v>
      </c>
      <c r="S23">
        <v>0.1</v>
      </c>
      <c r="T23">
        <f t="shared" si="1"/>
        <v>13.333333333333334</v>
      </c>
    </row>
    <row r="24" spans="1:20" x14ac:dyDescent="0.3">
      <c r="A24" t="s">
        <v>22</v>
      </c>
      <c r="B24">
        <v>0.55000000000000004</v>
      </c>
      <c r="C24">
        <v>0.7</v>
      </c>
      <c r="D24">
        <v>0.15</v>
      </c>
      <c r="E24">
        <v>27.27272727272727</v>
      </c>
      <c r="F24" t="s">
        <v>51</v>
      </c>
      <c r="G24">
        <v>0.75</v>
      </c>
      <c r="H24">
        <v>1</v>
      </c>
      <c r="I24">
        <v>0.25</v>
      </c>
      <c r="J24">
        <v>33.333333333333329</v>
      </c>
      <c r="K24" t="s">
        <v>78</v>
      </c>
      <c r="L24">
        <v>0.9</v>
      </c>
      <c r="M24">
        <v>0.95</v>
      </c>
      <c r="N24">
        <v>0.05</v>
      </c>
      <c r="O24">
        <f t="shared" si="0"/>
        <v>5.5555555555555562</v>
      </c>
      <c r="P24" t="s">
        <v>105</v>
      </c>
      <c r="Q24">
        <v>0.6</v>
      </c>
      <c r="R24">
        <v>0.75</v>
      </c>
      <c r="S24">
        <v>0.15</v>
      </c>
      <c r="T24">
        <f t="shared" si="1"/>
        <v>25</v>
      </c>
    </row>
    <row r="25" spans="1:20" x14ac:dyDescent="0.3">
      <c r="A25" t="s">
        <v>23</v>
      </c>
      <c r="B25">
        <v>0.5</v>
      </c>
      <c r="C25">
        <v>0.7</v>
      </c>
      <c r="D25">
        <v>0.2</v>
      </c>
      <c r="E25">
        <v>40</v>
      </c>
      <c r="F25" t="s">
        <v>52</v>
      </c>
      <c r="G25">
        <v>0.85</v>
      </c>
      <c r="H25">
        <v>0.95</v>
      </c>
      <c r="I25">
        <v>0.1</v>
      </c>
      <c r="J25">
        <v>11.764705882352942</v>
      </c>
      <c r="K25" t="s">
        <v>79</v>
      </c>
      <c r="L25">
        <v>0.8</v>
      </c>
      <c r="M25">
        <v>0.8</v>
      </c>
      <c r="N25">
        <v>0</v>
      </c>
      <c r="O25">
        <f t="shared" si="0"/>
        <v>0</v>
      </c>
      <c r="P25" t="s">
        <v>106</v>
      </c>
      <c r="Q25">
        <v>0.35</v>
      </c>
      <c r="R25">
        <v>0.65</v>
      </c>
      <c r="S25">
        <v>0.3</v>
      </c>
      <c r="T25">
        <f t="shared" si="1"/>
        <v>85.714285714285722</v>
      </c>
    </row>
    <row r="26" spans="1:20" x14ac:dyDescent="0.3">
      <c r="A26" t="s">
        <v>24</v>
      </c>
      <c r="B26">
        <v>0.6</v>
      </c>
      <c r="C26">
        <v>0.4</v>
      </c>
      <c r="D26">
        <v>-0.2</v>
      </c>
      <c r="E26">
        <v>-33.333333333333336</v>
      </c>
      <c r="F26" t="s">
        <v>53</v>
      </c>
      <c r="G26">
        <v>0.75</v>
      </c>
      <c r="H26">
        <v>0.65</v>
      </c>
      <c r="I26">
        <v>-0.1</v>
      </c>
      <c r="J26">
        <v>-13.333333333333334</v>
      </c>
      <c r="K26" t="s">
        <v>80</v>
      </c>
      <c r="L26">
        <v>0.7</v>
      </c>
      <c r="M26">
        <v>0.6</v>
      </c>
      <c r="N26">
        <v>-0.1</v>
      </c>
      <c r="O26">
        <f t="shared" si="0"/>
        <v>-14.285714285714288</v>
      </c>
      <c r="P26" t="s">
        <v>107</v>
      </c>
      <c r="Q26">
        <v>1</v>
      </c>
      <c r="R26">
        <v>0.95</v>
      </c>
      <c r="S26">
        <v>-0.05</v>
      </c>
      <c r="T26">
        <f t="shared" si="1"/>
        <v>-5</v>
      </c>
    </row>
    <row r="27" spans="1:20" x14ac:dyDescent="0.3">
      <c r="F27" t="s">
        <v>54</v>
      </c>
      <c r="G27">
        <v>0.85</v>
      </c>
      <c r="H27">
        <v>0.8</v>
      </c>
      <c r="I27">
        <v>-0.05</v>
      </c>
      <c r="J27">
        <v>-5.882352941176471</v>
      </c>
    </row>
    <row r="28" spans="1:20" x14ac:dyDescent="0.3">
      <c r="A28" t="s">
        <v>26</v>
      </c>
      <c r="B28">
        <f>AVERAGE(B2:B26)</f>
        <v>0.71599999999999997</v>
      </c>
      <c r="C28">
        <f>AVERAGE(C2:C26)</f>
        <v>0.748</v>
      </c>
      <c r="D28">
        <f>AVERAGE(D2:D26)</f>
        <v>3.2000000000000001E-2</v>
      </c>
      <c r="G28">
        <f>AVERAGE(G2:G27)</f>
        <v>0.67884615384615388</v>
      </c>
      <c r="H28">
        <f>AVERAGE(H2:H27)</f>
        <v>0.74230769230769222</v>
      </c>
      <c r="I28">
        <f>AVERAGE(I2:I27)</f>
        <v>6.3461538461538458E-2</v>
      </c>
      <c r="L28">
        <f>AVERAGE(L2:L26)</f>
        <v>0.65799999999999992</v>
      </c>
      <c r="M28">
        <f>AVERAGE(M2:M26)</f>
        <v>0.73199999999999998</v>
      </c>
      <c r="N28">
        <f>AVERAGE(N2:N26)</f>
        <v>7.3999999999999996E-2</v>
      </c>
      <c r="Q28">
        <f>AVERAGE(Q2:Q26)</f>
        <v>0.68800000000000017</v>
      </c>
      <c r="R28">
        <f>AVERAGE(R2:R26)</f>
        <v>0.75799999999999979</v>
      </c>
      <c r="S28">
        <f>AVERAGE(S2:S26)</f>
        <v>6.9999999999999979E-2</v>
      </c>
    </row>
    <row r="29" spans="1:20" x14ac:dyDescent="0.3">
      <c r="A29" t="s">
        <v>27</v>
      </c>
      <c r="B29">
        <f>_xlfn.STDEV.S(B2:B26)/SQRT(25)</f>
        <v>2.779688231918594E-2</v>
      </c>
      <c r="C29">
        <f>_xlfn.STDEV.S(C2:C26)/SQRT(25)</f>
        <v>3.2207659544483118E-2</v>
      </c>
      <c r="D29">
        <f>_xlfn.STDEV.S(D2:D26)/SQRT(25)</f>
        <v>2.6280537792569371E-2</v>
      </c>
      <c r="G29">
        <f>_xlfn.STDEV.S(G2:G27)/SQRT(26)</f>
        <v>4.068387290798281E-2</v>
      </c>
      <c r="H29">
        <f>_xlfn.STDEV.S(H2:H27)/SQRT(26)</f>
        <v>3.32464350538067E-2</v>
      </c>
      <c r="I29">
        <f>_xlfn.STDEV.S(I2:I27)/SQRT(26)</f>
        <v>3.41442294153326E-2</v>
      </c>
      <c r="L29">
        <f>_xlfn.STDEV.S(L2:L26)/SQRT(25)</f>
        <v>4.0894172363960833E-2</v>
      </c>
      <c r="M29">
        <f>_xlfn.STDEV.S(M2:M26)/SQRT(25)</f>
        <v>3.817503547258775E-2</v>
      </c>
      <c r="N29">
        <f>_xlfn.STDEV.S(N2:N26)/SQRT(25)</f>
        <v>3.9698866482558416E-2</v>
      </c>
      <c r="Q29">
        <f>_xlfn.STDEV.S(Q2:Q26)/SQRT(25)</f>
        <v>4.0133111848779698E-2</v>
      </c>
      <c r="R29">
        <f>_xlfn.STDEV.S(R2:R26)/SQRT(25)</f>
        <v>3.3251566379144962E-2</v>
      </c>
      <c r="S29">
        <f>_xlfn.STDEV.S(S2:S26)/SQRT(25)</f>
        <v>3.2787192621509996E-2</v>
      </c>
    </row>
    <row r="30" spans="1:20" x14ac:dyDescent="0.3">
      <c r="A30" t="s">
        <v>108</v>
      </c>
      <c r="E30">
        <f>AVERAGE(_xlfn.ANCHORARRAY(E2))</f>
        <v>5.6950875062330173</v>
      </c>
      <c r="J30">
        <f>AVERAGE(_xlfn.ANCHORARRAY(J2))</f>
        <v>18.253126253096479</v>
      </c>
      <c r="O30">
        <f>AVERAGE(O2:O26)</f>
        <v>18.003763556704733</v>
      </c>
      <c r="T30">
        <f>AVERAGE(T2:T26)</f>
        <v>16.055168687521629</v>
      </c>
    </row>
    <row r="31" spans="1:20" x14ac:dyDescent="0.3">
      <c r="A31" t="s">
        <v>109</v>
      </c>
      <c r="E31">
        <f>_xlfn.STDEV.S(_xlfn.ANCHORARRAY(E2))/SQRT(25)</f>
        <v>4.0032545164573996</v>
      </c>
      <c r="J31">
        <f>_xlfn.STDEV.S(_xlfn.ANCHORARRAY(J2))/SQRT(26)</f>
        <v>8.1624326261106823</v>
      </c>
      <c r="O31">
        <f>_xlfn.STDEV.S(O2:O26)/SQRT(25)</f>
        <v>7.8025175312134438</v>
      </c>
      <c r="T31">
        <f>_xlfn.STDEV.S(T2:T26)/SQRT(25)</f>
        <v>6.1826594044632497</v>
      </c>
    </row>
    <row r="34" spans="1:18" x14ac:dyDescent="0.3">
      <c r="A34" t="s">
        <v>110</v>
      </c>
      <c r="B34">
        <f>_xlfn.NORM.S.INV(B2)</f>
        <v>0.84162123357291474</v>
      </c>
      <c r="C34">
        <f>_xlfn.NORM.S.INV(0.999)</f>
        <v>3.0902323061678132</v>
      </c>
      <c r="G34">
        <f>_xlfn.NORM.S.INV(G2)</f>
        <v>0.52440051270804078</v>
      </c>
      <c r="H34">
        <f>_xlfn.NORM.S.INV(H2)</f>
        <v>0.52440051270804078</v>
      </c>
      <c r="L34">
        <f>_xlfn.NORM.S.INV(L2)</f>
        <v>0.67448975019608193</v>
      </c>
      <c r="M34">
        <f>_xlfn.NORM.S.INV(M2)</f>
        <v>1.6448536269514715</v>
      </c>
      <c r="Q34">
        <f>_xlfn.NORM.S.INV(Q2)</f>
        <v>1.2815515655446006</v>
      </c>
      <c r="R34">
        <f>_xlfn.NORM.S.INV(R2)</f>
        <v>1.0364333894937898</v>
      </c>
    </row>
    <row r="35" spans="1:18" x14ac:dyDescent="0.3">
      <c r="B35">
        <f t="shared" ref="B35:C35" si="2">_xlfn.NORM.S.INV(B3)</f>
        <v>0.67448975019608193</v>
      </c>
      <c r="C35">
        <f t="shared" si="2"/>
        <v>0.67448975019608193</v>
      </c>
      <c r="G35">
        <f t="shared" ref="G35:H35" si="3">_xlfn.NORM.S.INV(G3)</f>
        <v>1.6448536269514715</v>
      </c>
      <c r="H35">
        <f t="shared" si="3"/>
        <v>1.6448536269514715</v>
      </c>
      <c r="L35">
        <f t="shared" ref="L35:M35" si="4">_xlfn.NORM.S.INV(L3)</f>
        <v>1.2815515655446006</v>
      </c>
      <c r="M35">
        <f t="shared" si="4"/>
        <v>0.67448975019608193</v>
      </c>
      <c r="Q35">
        <f t="shared" ref="Q35:R35" si="5">_xlfn.NORM.S.INV(Q3)</f>
        <v>0.38532046640756784</v>
      </c>
      <c r="R35">
        <f t="shared" si="5"/>
        <v>1.0364333894937898</v>
      </c>
    </row>
    <row r="36" spans="1:18" x14ac:dyDescent="0.3">
      <c r="B36">
        <f t="shared" ref="B36:C36" si="6">_xlfn.NORM.S.INV(B4)</f>
        <v>0.25334710313579978</v>
      </c>
      <c r="C36">
        <f t="shared" si="6"/>
        <v>0.84162123357291474</v>
      </c>
      <c r="G36">
        <f t="shared" ref="G36:H36" si="7">_xlfn.NORM.S.INV(G4)</f>
        <v>1.0364333894937898</v>
      </c>
      <c r="H36">
        <f t="shared" si="7"/>
        <v>1.2815515655446006</v>
      </c>
      <c r="L36">
        <f t="shared" ref="L36:M36" si="8">_xlfn.NORM.S.INV(L4)</f>
        <v>-0.12566134685507402</v>
      </c>
      <c r="M36">
        <f t="shared" si="8"/>
        <v>0.84162123357291474</v>
      </c>
      <c r="Q36">
        <f t="shared" ref="Q36:R36" si="9">_xlfn.NORM.S.INV(Q4)</f>
        <v>-0.25334710313579978</v>
      </c>
      <c r="R36">
        <f t="shared" si="9"/>
        <v>-0.12566134685507402</v>
      </c>
    </row>
    <row r="37" spans="1:18" x14ac:dyDescent="0.3">
      <c r="B37">
        <f t="shared" ref="B37:C37" si="10">_xlfn.NORM.S.INV(B5)</f>
        <v>0.84162123357291474</v>
      </c>
      <c r="C37">
        <f t="shared" si="10"/>
        <v>0.67448975019608193</v>
      </c>
      <c r="G37">
        <f t="shared" ref="G37:H37" si="11">_xlfn.NORM.S.INV(G5)</f>
        <v>0.38532046640756784</v>
      </c>
      <c r="H37">
        <f t="shared" si="11"/>
        <v>0.38532046640756784</v>
      </c>
      <c r="L37">
        <f t="shared" ref="L37:M37" si="12">_xlfn.NORM.S.INV(L5)</f>
        <v>1.0364333894937898</v>
      </c>
      <c r="M37">
        <f t="shared" si="12"/>
        <v>0.52440051270804078</v>
      </c>
      <c r="Q37">
        <f t="shared" ref="Q37:R37" si="13">_xlfn.NORM.S.INV(Q5)</f>
        <v>0.67448975019608193</v>
      </c>
      <c r="R37">
        <f t="shared" si="13"/>
        <v>1.2815515655446006</v>
      </c>
    </row>
    <row r="38" spans="1:18" x14ac:dyDescent="0.3">
      <c r="B38">
        <f>_xlfn.NORM.S.INV(0.999)</f>
        <v>3.0902323061678132</v>
      </c>
      <c r="C38">
        <f>_xlfn.NORM.S.INV(0.999)</f>
        <v>3.0902323061678132</v>
      </c>
      <c r="G38">
        <f t="shared" ref="G38:H38" si="14">_xlfn.NORM.S.INV(G6)</f>
        <v>0.25334710313579978</v>
      </c>
      <c r="H38">
        <f t="shared" si="14"/>
        <v>1.0364333894937898</v>
      </c>
      <c r="L38">
        <f t="shared" ref="L38:M38" si="15">_xlfn.NORM.S.INV(L6)</f>
        <v>-0.52440051270804089</v>
      </c>
      <c r="M38">
        <f t="shared" si="15"/>
        <v>-0.67448975019608193</v>
      </c>
      <c r="Q38">
        <f t="shared" ref="Q38:R38" si="16">_xlfn.NORM.S.INV(Q6)</f>
        <v>0.12566134685507416</v>
      </c>
      <c r="R38">
        <f t="shared" si="16"/>
        <v>1.2815515655446006</v>
      </c>
    </row>
    <row r="39" spans="1:18" x14ac:dyDescent="0.3">
      <c r="B39">
        <f t="shared" ref="B39" si="17">_xlfn.NORM.S.INV(B7)</f>
        <v>1.6448536269514715</v>
      </c>
      <c r="C39">
        <f>_xlfn.NORM.S.INV(0.999)</f>
        <v>3.0902323061678132</v>
      </c>
      <c r="G39">
        <f t="shared" ref="G39:H39" si="18">_xlfn.NORM.S.INV(G7)</f>
        <v>0.84162123357291474</v>
      </c>
      <c r="H39">
        <f t="shared" si="18"/>
        <v>0.67448975019608193</v>
      </c>
      <c r="L39">
        <f t="shared" ref="L39:M39" si="19">_xlfn.NORM.S.INV(L7)</f>
        <v>-0.25334710313579978</v>
      </c>
      <c r="M39">
        <f t="shared" si="19"/>
        <v>0.84162123357291474</v>
      </c>
      <c r="Q39">
        <f t="shared" ref="Q39:R39" si="20">_xlfn.NORM.S.INV(Q7)</f>
        <v>0.67448975019608193</v>
      </c>
      <c r="R39">
        <f t="shared" si="20"/>
        <v>1.6448536269514715</v>
      </c>
    </row>
    <row r="40" spans="1:18" x14ac:dyDescent="0.3">
      <c r="B40">
        <f t="shared" ref="B40:C40" si="21">_xlfn.NORM.S.INV(B8)</f>
        <v>1.0364333894937898</v>
      </c>
      <c r="C40">
        <f t="shared" si="21"/>
        <v>0.52440051270804078</v>
      </c>
      <c r="G40">
        <f t="shared" ref="G40:H40" si="22">_xlfn.NORM.S.INV(G8)</f>
        <v>0.84162123357291474</v>
      </c>
      <c r="H40">
        <f t="shared" si="22"/>
        <v>0.84162123357291474</v>
      </c>
      <c r="L40">
        <f t="shared" ref="L40:M40" si="23">_xlfn.NORM.S.INV(L8)</f>
        <v>1.2815515655446006</v>
      </c>
      <c r="M40">
        <f t="shared" si="23"/>
        <v>0.52440051270804078</v>
      </c>
      <c r="Q40">
        <f t="shared" ref="Q40:R40" si="24">_xlfn.NORM.S.INV(Q8)</f>
        <v>0.52440051270804078</v>
      </c>
      <c r="R40">
        <f t="shared" si="24"/>
        <v>0.67448975019608193</v>
      </c>
    </row>
    <row r="41" spans="1:18" x14ac:dyDescent="0.3">
      <c r="B41">
        <f t="shared" ref="B41:C41" si="25">_xlfn.NORM.S.INV(B9)</f>
        <v>0.67448975019608193</v>
      </c>
      <c r="C41">
        <f t="shared" si="25"/>
        <v>1.0364333894937898</v>
      </c>
      <c r="G41">
        <f t="shared" ref="G41:H41" si="26">_xlfn.NORM.S.INV(G9)</f>
        <v>0.25334710313579978</v>
      </c>
      <c r="H41">
        <f t="shared" si="26"/>
        <v>0.67448975019608193</v>
      </c>
      <c r="L41">
        <f t="shared" ref="L41:M41" si="27">_xlfn.NORM.S.INV(L9)</f>
        <v>0.67448975019608193</v>
      </c>
      <c r="M41">
        <f t="shared" si="27"/>
        <v>0.12566134685507416</v>
      </c>
      <c r="Q41">
        <f t="shared" ref="Q41:R41" si="28">_xlfn.NORM.S.INV(Q9)</f>
        <v>0.52440051270804078</v>
      </c>
      <c r="R41">
        <f t="shared" si="28"/>
        <v>1.0364333894937898</v>
      </c>
    </row>
    <row r="42" spans="1:18" x14ac:dyDescent="0.3">
      <c r="B42">
        <f t="shared" ref="B42:C46" si="29">_xlfn.NORM.S.INV(B10)</f>
        <v>0.25334710313579978</v>
      </c>
      <c r="C42">
        <f t="shared" si="29"/>
        <v>0</v>
      </c>
      <c r="G42">
        <f t="shared" ref="G42:H42" si="30">_xlfn.NORM.S.INV(G10)</f>
        <v>1.2815515655446006</v>
      </c>
      <c r="H42">
        <f t="shared" si="30"/>
        <v>0.67448975019608193</v>
      </c>
      <c r="L42">
        <f t="shared" ref="L42:M42" si="31">_xlfn.NORM.S.INV(L10)</f>
        <v>-0.52440051270804089</v>
      </c>
      <c r="M42">
        <f t="shared" si="31"/>
        <v>0.12566134685507416</v>
      </c>
      <c r="Q42">
        <f>_xlfn.NORM.S.INV(0.999)</f>
        <v>3.0902323061678132</v>
      </c>
      <c r="R42">
        <f t="shared" ref="R42" si="32">_xlfn.NORM.S.INV(R10)</f>
        <v>1.2815515655446006</v>
      </c>
    </row>
    <row r="43" spans="1:18" x14ac:dyDescent="0.3">
      <c r="B43">
        <f t="shared" si="29"/>
        <v>0.12566134685507416</v>
      </c>
      <c r="C43">
        <f t="shared" si="29"/>
        <v>0.38532046640756784</v>
      </c>
      <c r="G43">
        <f t="shared" ref="G43" si="33">_xlfn.NORM.S.INV(G11)</f>
        <v>-0.25334710313579978</v>
      </c>
      <c r="H43">
        <f>_xlfn.NORM.S.INV(0.999)</f>
        <v>3.0902323061678132</v>
      </c>
      <c r="L43">
        <f t="shared" ref="L43:M43" si="34">_xlfn.NORM.S.INV(L11)</f>
        <v>0.84162123357291474</v>
      </c>
      <c r="M43">
        <f t="shared" si="34"/>
        <v>0.84162123357291474</v>
      </c>
      <c r="Q43">
        <f t="shared" ref="Q43:R43" si="35">_xlfn.NORM.S.INV(Q11)</f>
        <v>1.0364333894937898</v>
      </c>
      <c r="R43">
        <f t="shared" si="35"/>
        <v>1.2815515655446006</v>
      </c>
    </row>
    <row r="44" spans="1:18" x14ac:dyDescent="0.3">
      <c r="B44">
        <f t="shared" si="29"/>
        <v>0.38532046640756784</v>
      </c>
      <c r="C44">
        <f t="shared" si="29"/>
        <v>0.84162123357291474</v>
      </c>
      <c r="G44">
        <f t="shared" ref="G44" si="36">_xlfn.NORM.S.INV(G12)</f>
        <v>1.6448536269514715</v>
      </c>
      <c r="H44">
        <f>_xlfn.NORM.S.INV(0.999)</f>
        <v>3.0902323061678132</v>
      </c>
      <c r="L44">
        <f t="shared" ref="L44:M44" si="37">_xlfn.NORM.S.INV(L12)</f>
        <v>0.38532046640756784</v>
      </c>
      <c r="M44">
        <f t="shared" si="37"/>
        <v>0.67448975019608193</v>
      </c>
      <c r="Q44">
        <f>_xlfn.NORM.S.INV(0.999)</f>
        <v>3.0902323061678132</v>
      </c>
      <c r="R44">
        <f t="shared" ref="R44" si="38">_xlfn.NORM.S.INV(R12)</f>
        <v>1.6448536269514715</v>
      </c>
    </row>
    <row r="45" spans="1:18" x14ac:dyDescent="0.3">
      <c r="B45">
        <f t="shared" si="29"/>
        <v>1.0364333894937898</v>
      </c>
      <c r="C45">
        <f t="shared" si="29"/>
        <v>1.0364333894937898</v>
      </c>
      <c r="G45">
        <f t="shared" ref="G45:H45" si="39">_xlfn.NORM.S.INV(G13)</f>
        <v>1.2815515655446006</v>
      </c>
      <c r="H45">
        <f t="shared" si="39"/>
        <v>0.52440051270804078</v>
      </c>
      <c r="L45">
        <f t="shared" ref="L45:M45" si="40">_xlfn.NORM.S.INV(L13)</f>
        <v>1.0364333894937898</v>
      </c>
      <c r="M45">
        <f t="shared" si="40"/>
        <v>1.0364333894937898</v>
      </c>
      <c r="Q45">
        <f t="shared" ref="Q45:R45" si="41">_xlfn.NORM.S.INV(Q13)</f>
        <v>0.52440051270804078</v>
      </c>
      <c r="R45">
        <f t="shared" si="41"/>
        <v>0.52440051270804078</v>
      </c>
    </row>
    <row r="46" spans="1:18" x14ac:dyDescent="0.3">
      <c r="B46">
        <f t="shared" si="29"/>
        <v>1.2815515655446006</v>
      </c>
      <c r="C46">
        <f t="shared" si="29"/>
        <v>1.0364333894937898</v>
      </c>
      <c r="G46">
        <f t="shared" ref="G46:H46" si="42">_xlfn.NORM.S.INV(G14)</f>
        <v>-0.84162123357291452</v>
      </c>
      <c r="H46">
        <f t="shared" si="42"/>
        <v>-0.12566134685507402</v>
      </c>
      <c r="L46">
        <f t="shared" ref="L46:M46" si="43">_xlfn.NORM.S.INV(L14)</f>
        <v>-0.52440051270804089</v>
      </c>
      <c r="M46">
        <f t="shared" si="43"/>
        <v>-0.52440051270804089</v>
      </c>
      <c r="Q46">
        <f t="shared" ref="Q46:R46" si="44">_xlfn.NORM.S.INV(Q14)</f>
        <v>0.84162123357291474</v>
      </c>
      <c r="R46">
        <f t="shared" si="44"/>
        <v>0.84162123357291474</v>
      </c>
    </row>
    <row r="47" spans="1:18" x14ac:dyDescent="0.3">
      <c r="B47">
        <f t="shared" ref="B47:B58" si="45">_xlfn.NORM.S.INV(B15)</f>
        <v>0.52440051270804078</v>
      </c>
      <c r="C47">
        <f>_xlfn.NORM.S.INV(0.999)</f>
        <v>3.0902323061678132</v>
      </c>
      <c r="G47">
        <f t="shared" ref="G47:H47" si="46">_xlfn.NORM.S.INV(G15)</f>
        <v>0.38532046640756784</v>
      </c>
      <c r="H47">
        <f t="shared" si="46"/>
        <v>0.52440051270804078</v>
      </c>
      <c r="L47">
        <f t="shared" ref="L47:M47" si="47">_xlfn.NORM.S.INV(L15)</f>
        <v>0</v>
      </c>
      <c r="M47">
        <f t="shared" si="47"/>
        <v>1.6448536269514715</v>
      </c>
      <c r="Q47">
        <f t="shared" ref="Q47:R47" si="48">_xlfn.NORM.S.INV(Q15)</f>
        <v>1.2815515655446006</v>
      </c>
      <c r="R47">
        <f t="shared" si="48"/>
        <v>0.12566134685507416</v>
      </c>
    </row>
    <row r="48" spans="1:18" x14ac:dyDescent="0.3">
      <c r="B48">
        <f t="shared" si="45"/>
        <v>0.38532046640756784</v>
      </c>
      <c r="C48">
        <f t="shared" ref="C48:C58" si="49">_xlfn.NORM.S.INV(C16)</f>
        <v>0.84162123357291474</v>
      </c>
      <c r="G48">
        <f t="shared" ref="G48:H48" si="50">_xlfn.NORM.S.INV(G16)</f>
        <v>-0.25334710313579978</v>
      </c>
      <c r="H48">
        <f t="shared" si="50"/>
        <v>0.25334710313579978</v>
      </c>
      <c r="L48">
        <f t="shared" ref="L48:M48" si="51">_xlfn.NORM.S.INV(L16)</f>
        <v>1.2815515655446006</v>
      </c>
      <c r="M48">
        <f t="shared" si="51"/>
        <v>1.0364333894937898</v>
      </c>
      <c r="Q48">
        <f t="shared" ref="Q48:R48" si="52">_xlfn.NORM.S.INV(Q16)</f>
        <v>0</v>
      </c>
      <c r="R48">
        <f t="shared" si="52"/>
        <v>1.2815515655446006</v>
      </c>
    </row>
    <row r="49" spans="2:18" x14ac:dyDescent="0.3">
      <c r="B49">
        <f t="shared" si="45"/>
        <v>0.67448975019608193</v>
      </c>
      <c r="C49">
        <f t="shared" si="49"/>
        <v>0.25334710313579978</v>
      </c>
      <c r="G49">
        <f t="shared" ref="G49:H49" si="53">_xlfn.NORM.S.INV(G17)</f>
        <v>1.0364333894937898</v>
      </c>
      <c r="H49">
        <f t="shared" si="53"/>
        <v>1.0364333894937898</v>
      </c>
      <c r="L49">
        <f t="shared" ref="L49:M49" si="54">_xlfn.NORM.S.INV(L17)</f>
        <v>0</v>
      </c>
      <c r="M49">
        <f t="shared" si="54"/>
        <v>0.25334710313579978</v>
      </c>
      <c r="Q49">
        <f t="shared" ref="Q49:R49" si="55">_xlfn.NORM.S.INV(Q17)</f>
        <v>0</v>
      </c>
      <c r="R49">
        <f t="shared" si="55"/>
        <v>-0.12566134685507402</v>
      </c>
    </row>
    <row r="50" spans="2:18" x14ac:dyDescent="0.3">
      <c r="B50">
        <f t="shared" si="45"/>
        <v>0</v>
      </c>
      <c r="C50">
        <f t="shared" si="49"/>
        <v>0</v>
      </c>
      <c r="G50">
        <f t="shared" ref="G50:H50" si="56">_xlfn.NORM.S.INV(G18)</f>
        <v>0.67448975019608193</v>
      </c>
      <c r="H50">
        <f t="shared" si="56"/>
        <v>0.12566134685507416</v>
      </c>
      <c r="L50">
        <f t="shared" ref="L50:M50" si="57">_xlfn.NORM.S.INV(L18)</f>
        <v>0</v>
      </c>
      <c r="M50">
        <f t="shared" si="57"/>
        <v>0.84162123357291474</v>
      </c>
      <c r="Q50">
        <f t="shared" ref="Q50:R50" si="58">_xlfn.NORM.S.INV(Q18)</f>
        <v>0</v>
      </c>
      <c r="R50">
        <f t="shared" si="58"/>
        <v>0.52440051270804078</v>
      </c>
    </row>
    <row r="51" spans="2:18" x14ac:dyDescent="0.3">
      <c r="B51">
        <f t="shared" si="45"/>
        <v>1.0364333894937898</v>
      </c>
      <c r="C51">
        <f t="shared" si="49"/>
        <v>0.52440051270804078</v>
      </c>
      <c r="G51">
        <f t="shared" ref="G51:H51" si="59">_xlfn.NORM.S.INV(G19)</f>
        <v>0.67448975019608193</v>
      </c>
      <c r="H51">
        <f t="shared" si="59"/>
        <v>0.52440051270804078</v>
      </c>
      <c r="L51">
        <f t="shared" ref="L51:M51" si="60">_xlfn.NORM.S.INV(L19)</f>
        <v>0.25334710313579978</v>
      </c>
      <c r="M51">
        <f t="shared" si="60"/>
        <v>0</v>
      </c>
      <c r="Q51">
        <f t="shared" ref="Q51:R51" si="61">_xlfn.NORM.S.INV(Q19)</f>
        <v>0.84162123357291474</v>
      </c>
      <c r="R51">
        <f t="shared" si="61"/>
        <v>0.67448975019608193</v>
      </c>
    </row>
    <row r="52" spans="2:18" x14ac:dyDescent="0.3">
      <c r="B52">
        <f t="shared" si="45"/>
        <v>0.52440051270804078</v>
      </c>
      <c r="C52">
        <f t="shared" si="49"/>
        <v>0.38532046640756784</v>
      </c>
      <c r="G52">
        <f t="shared" ref="G52:H52" si="62">_xlfn.NORM.S.INV(G20)</f>
        <v>-0.12566134685507402</v>
      </c>
      <c r="H52">
        <f t="shared" si="62"/>
        <v>0.25334710313579978</v>
      </c>
      <c r="L52">
        <f t="shared" ref="L52:M52" si="63">_xlfn.NORM.S.INV(L20)</f>
        <v>1.2815515655446006</v>
      </c>
      <c r="M52">
        <f t="shared" si="63"/>
        <v>0.84162123357291474</v>
      </c>
      <c r="Q52">
        <f t="shared" ref="Q52:R52" si="64">_xlfn.NORM.S.INV(Q20)</f>
        <v>0</v>
      </c>
      <c r="R52">
        <f t="shared" si="64"/>
        <v>-0.12566134685507402</v>
      </c>
    </row>
    <row r="53" spans="2:18" x14ac:dyDescent="0.3">
      <c r="B53">
        <f t="shared" si="45"/>
        <v>0.84162123357291474</v>
      </c>
      <c r="C53">
        <f t="shared" si="49"/>
        <v>1.0364333894937898</v>
      </c>
      <c r="G53">
        <f t="shared" ref="G53:H53" si="65">_xlfn.NORM.S.INV(G21)</f>
        <v>-0.12566134685507402</v>
      </c>
      <c r="H53">
        <f t="shared" si="65"/>
        <v>0.67448975019608193</v>
      </c>
      <c r="L53">
        <f t="shared" ref="L53:M53" si="66">_xlfn.NORM.S.INV(L21)</f>
        <v>0.52440051270804078</v>
      </c>
      <c r="M53">
        <f t="shared" si="66"/>
        <v>1.0364333894937898</v>
      </c>
      <c r="Q53">
        <f t="shared" ref="Q53:R53" si="67">_xlfn.NORM.S.INV(Q21)</f>
        <v>-0.52440051270804089</v>
      </c>
      <c r="R53">
        <f t="shared" si="67"/>
        <v>0</v>
      </c>
    </row>
    <row r="54" spans="2:18" x14ac:dyDescent="0.3">
      <c r="B54">
        <f t="shared" si="45"/>
        <v>0.25334710313579978</v>
      </c>
      <c r="C54">
        <f t="shared" si="49"/>
        <v>0.52440051270804078</v>
      </c>
      <c r="G54">
        <f t="shared" ref="G54:H54" si="68">_xlfn.NORM.S.INV(G22)</f>
        <v>-0.52440051270804089</v>
      </c>
      <c r="H54">
        <f t="shared" si="68"/>
        <v>-0.38532046640756784</v>
      </c>
      <c r="L54">
        <f t="shared" ref="L54:M54" si="69">_xlfn.NORM.S.INV(L22)</f>
        <v>0.38532046640756784</v>
      </c>
      <c r="M54">
        <f t="shared" si="69"/>
        <v>1.0364333894937898</v>
      </c>
      <c r="Q54">
        <f t="shared" ref="Q54:R54" si="70">_xlfn.NORM.S.INV(Q22)</f>
        <v>0.67448975019608193</v>
      </c>
      <c r="R54">
        <f t="shared" si="70"/>
        <v>0.52440051270804078</v>
      </c>
    </row>
    <row r="55" spans="2:18" x14ac:dyDescent="0.3">
      <c r="B55">
        <f t="shared" si="45"/>
        <v>0.38532046640756784</v>
      </c>
      <c r="C55">
        <f t="shared" si="49"/>
        <v>0.25334710313579978</v>
      </c>
      <c r="G55">
        <f t="shared" ref="G55:H55" si="71">_xlfn.NORM.S.INV(G23)</f>
        <v>0.12566134685507416</v>
      </c>
      <c r="H55">
        <f t="shared" si="71"/>
        <v>0.12566134685507416</v>
      </c>
      <c r="L55">
        <f t="shared" ref="L55" si="72">_xlfn.NORM.S.INV(L23)</f>
        <v>0.25334710313579978</v>
      </c>
      <c r="M55">
        <f>_xlfn.NORM.S.INV(0.999)</f>
        <v>3.0902323061678132</v>
      </c>
      <c r="Q55">
        <f t="shared" ref="Q55:R55" si="73">_xlfn.NORM.S.INV(Q23)</f>
        <v>0.67448975019608193</v>
      </c>
      <c r="R55">
        <f t="shared" si="73"/>
        <v>1.0364333894937898</v>
      </c>
    </row>
    <row r="56" spans="2:18" x14ac:dyDescent="0.3">
      <c r="B56">
        <f t="shared" si="45"/>
        <v>0.12566134685507416</v>
      </c>
      <c r="C56">
        <f t="shared" si="49"/>
        <v>0.52440051270804078</v>
      </c>
      <c r="G56">
        <f t="shared" ref="G56" si="74">_xlfn.NORM.S.INV(G24)</f>
        <v>0.67448975019608193</v>
      </c>
      <c r="H56">
        <f>_xlfn.NORM.S.INV(0.999)</f>
        <v>3.0902323061678132</v>
      </c>
      <c r="L56">
        <f t="shared" ref="L56:M56" si="75">_xlfn.NORM.S.INV(L24)</f>
        <v>1.2815515655446006</v>
      </c>
      <c r="M56">
        <f t="shared" si="75"/>
        <v>1.6448536269514715</v>
      </c>
      <c r="Q56">
        <f t="shared" ref="Q56:R56" si="76">_xlfn.NORM.S.INV(Q24)</f>
        <v>0.25334710313579978</v>
      </c>
      <c r="R56">
        <f t="shared" si="76"/>
        <v>0.67448975019608193</v>
      </c>
    </row>
    <row r="57" spans="2:18" x14ac:dyDescent="0.3">
      <c r="B57">
        <f t="shared" si="45"/>
        <v>0</v>
      </c>
      <c r="C57">
        <f t="shared" si="49"/>
        <v>0.52440051270804078</v>
      </c>
      <c r="G57">
        <f t="shared" ref="G57:H57" si="77">_xlfn.NORM.S.INV(G25)</f>
        <v>1.0364333894937898</v>
      </c>
      <c r="H57">
        <f t="shared" si="77"/>
        <v>1.6448536269514715</v>
      </c>
      <c r="L57">
        <f t="shared" ref="L57:M57" si="78">_xlfn.NORM.S.INV(L25)</f>
        <v>0.84162123357291474</v>
      </c>
      <c r="M57">
        <f t="shared" si="78"/>
        <v>0.84162123357291474</v>
      </c>
      <c r="Q57">
        <f t="shared" ref="Q57:R57" si="79">_xlfn.NORM.S.INV(Q25)</f>
        <v>-0.38532046640756784</v>
      </c>
      <c r="R57">
        <f t="shared" si="79"/>
        <v>0.38532046640756784</v>
      </c>
    </row>
    <row r="58" spans="2:18" x14ac:dyDescent="0.3">
      <c r="B58">
        <f t="shared" si="45"/>
        <v>0.25334710313579978</v>
      </c>
      <c r="C58">
        <f t="shared" si="49"/>
        <v>-0.25334710313579978</v>
      </c>
      <c r="G58">
        <f t="shared" ref="G58:H58" si="80">_xlfn.NORM.S.INV(G26)</f>
        <v>0.67448975019608193</v>
      </c>
      <c r="H58">
        <f t="shared" si="80"/>
        <v>0.38532046640756784</v>
      </c>
      <c r="L58">
        <f t="shared" ref="L58:M58" si="81">_xlfn.NORM.S.INV(L26)</f>
        <v>0.52440051270804078</v>
      </c>
      <c r="M58">
        <f t="shared" si="81"/>
        <v>0.25334710313579978</v>
      </c>
      <c r="Q58">
        <f>_xlfn.NORM.S.INV(0.999)</f>
        <v>3.0902323061678132</v>
      </c>
      <c r="R58">
        <f t="shared" ref="R58" si="82">_xlfn.NORM.S.INV(R26)</f>
        <v>1.6448536269514715</v>
      </c>
    </row>
    <row r="59" spans="2:18" x14ac:dyDescent="0.3">
      <c r="G59">
        <f t="shared" ref="G59:H59" si="83">_xlfn.NORM.S.INV(G27)</f>
        <v>1.0364333894937898</v>
      </c>
      <c r="H59">
        <f t="shared" si="83"/>
        <v>0.84162123357291474</v>
      </c>
    </row>
  </sheetData>
  <pageMargins left="0.7" right="0.7" top="0.75" bottom="0.75" header="0.3" footer="0.3"/>
  <ignoredErrors>
    <ignoredError sqref="B38 H56 M55 C4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8F57-EC45-4843-8788-C33D45E564F1}">
  <dimension ref="A1:T59"/>
  <sheetViews>
    <sheetView topLeftCell="A16" zoomScale="70" workbookViewId="0">
      <selection activeCell="R1" sqref="R1"/>
    </sheetView>
  </sheetViews>
  <sheetFormatPr defaultRowHeight="14.4" x14ac:dyDescent="0.3"/>
  <cols>
    <col min="1" max="1" width="19.109375" customWidth="1"/>
    <col min="2" max="2" width="16.6640625" customWidth="1"/>
    <col min="3" max="3" width="17" customWidth="1"/>
    <col min="6" max="6" width="13.109375" customWidth="1"/>
    <col min="7" max="7" width="13.88671875" customWidth="1"/>
    <col min="8" max="8" width="14" customWidth="1"/>
    <col min="11" max="11" width="19.109375" customWidth="1"/>
    <col min="12" max="12" width="16" customWidth="1"/>
    <col min="13" max="13" width="14.33203125" customWidth="1"/>
    <col min="16" max="16" width="16.5546875" customWidth="1"/>
    <col min="17" max="17" width="16.21875" customWidth="1"/>
    <col min="18" max="18" width="18.88671875" customWidth="1"/>
  </cols>
  <sheetData>
    <row r="1" spans="1:20" x14ac:dyDescent="0.3">
      <c r="A1" t="s">
        <v>25</v>
      </c>
      <c r="B1" t="s">
        <v>118</v>
      </c>
      <c r="C1" t="s">
        <v>119</v>
      </c>
      <c r="D1" t="s">
        <v>82</v>
      </c>
      <c r="E1" t="s">
        <v>83</v>
      </c>
      <c r="F1" t="s">
        <v>28</v>
      </c>
      <c r="G1" t="s">
        <v>118</v>
      </c>
      <c r="H1" t="s">
        <v>119</v>
      </c>
      <c r="I1" t="s">
        <v>82</v>
      </c>
      <c r="J1" t="s">
        <v>83</v>
      </c>
      <c r="K1" t="s">
        <v>55</v>
      </c>
      <c r="L1" t="s">
        <v>118</v>
      </c>
      <c r="M1" t="s">
        <v>119</v>
      </c>
      <c r="N1" t="s">
        <v>82</v>
      </c>
      <c r="O1" t="s">
        <v>83</v>
      </c>
      <c r="P1" t="s">
        <v>81</v>
      </c>
      <c r="Q1" t="s">
        <v>118</v>
      </c>
      <c r="R1" t="s">
        <v>119</v>
      </c>
      <c r="S1" t="s">
        <v>82</v>
      </c>
      <c r="T1" t="s">
        <v>83</v>
      </c>
    </row>
    <row r="2" spans="1:20" x14ac:dyDescent="0.3">
      <c r="A2" t="s">
        <v>0</v>
      </c>
      <c r="B2">
        <v>5.7971014000000001E-2</v>
      </c>
      <c r="C2">
        <v>4.3478260999999997E-2</v>
      </c>
      <c r="D2">
        <v>-1.4492754E-2</v>
      </c>
      <c r="E2" cm="1">
        <f t="array" ref="E2:E4">D2:D4/B2:B4*100</f>
        <v>-25.000000862500006</v>
      </c>
      <c r="F2" t="s">
        <v>29</v>
      </c>
      <c r="G2">
        <v>2.8985507000000001E-2</v>
      </c>
      <c r="H2">
        <v>4.3478260999999997E-2</v>
      </c>
      <c r="I2">
        <v>1.4492754E-2</v>
      </c>
      <c r="J2" cm="1">
        <f t="array" ref="J2:J24">I2:I24/G2:G24*100</f>
        <v>50.000001725000011</v>
      </c>
      <c r="K2" t="s">
        <v>56</v>
      </c>
      <c r="L2">
        <v>0</v>
      </c>
      <c r="M2">
        <v>0</v>
      </c>
      <c r="N2">
        <v>0</v>
      </c>
      <c r="P2" t="s">
        <v>84</v>
      </c>
      <c r="Q2">
        <v>4.3478260999999997E-2</v>
      </c>
      <c r="R2">
        <v>4.3478260999999997E-2</v>
      </c>
      <c r="S2">
        <v>0</v>
      </c>
      <c r="T2" cm="1">
        <f t="array" ref="T2:T11">S2:S11/Q2:Q11*100</f>
        <v>0</v>
      </c>
    </row>
    <row r="3" spans="1:20" x14ac:dyDescent="0.3">
      <c r="A3" t="s">
        <v>1</v>
      </c>
      <c r="B3">
        <v>5.7971014000000001E-2</v>
      </c>
      <c r="C3">
        <v>2.8985507000000001E-2</v>
      </c>
      <c r="D3">
        <v>-2.8985507000000001E-2</v>
      </c>
      <c r="E3">
        <v>-50</v>
      </c>
      <c r="F3" t="s">
        <v>30</v>
      </c>
      <c r="G3">
        <v>5.7971014000000001E-2</v>
      </c>
      <c r="H3">
        <v>0</v>
      </c>
      <c r="I3">
        <v>-5.7971014000000001E-2</v>
      </c>
      <c r="J3">
        <v>-100</v>
      </c>
      <c r="K3" t="s">
        <v>57</v>
      </c>
      <c r="L3">
        <v>7.2463767999999998E-2</v>
      </c>
      <c r="M3">
        <v>4.3478260999999997E-2</v>
      </c>
      <c r="N3">
        <v>-2.8985507000000001E-2</v>
      </c>
      <c r="O3" cm="1">
        <f t="array" ref="O3:O26">N3:N26/L3:L26*100</f>
        <v>-39.999999723999998</v>
      </c>
      <c r="P3" t="s">
        <v>85</v>
      </c>
      <c r="Q3">
        <v>0.10144927500000001</v>
      </c>
      <c r="R3">
        <v>8.6956521999999994E-2</v>
      </c>
      <c r="S3">
        <v>-1.4492754E-2</v>
      </c>
      <c r="T3">
        <v>-14.285714708163265</v>
      </c>
    </row>
    <row r="4" spans="1:20" x14ac:dyDescent="0.3">
      <c r="A4" t="s">
        <v>2</v>
      </c>
      <c r="B4">
        <v>0.21739130400000001</v>
      </c>
      <c r="C4">
        <v>0.144927536</v>
      </c>
      <c r="D4">
        <v>-7.2463767999999998E-2</v>
      </c>
      <c r="E4">
        <v>-33.333333333333329</v>
      </c>
      <c r="F4" t="s">
        <v>31</v>
      </c>
      <c r="G4">
        <v>7.2463767999999998E-2</v>
      </c>
      <c r="H4">
        <v>0</v>
      </c>
      <c r="I4">
        <v>-7.2463767999999998E-2</v>
      </c>
      <c r="J4">
        <v>-100</v>
      </c>
      <c r="K4" t="s">
        <v>58</v>
      </c>
      <c r="L4">
        <v>0.130434783</v>
      </c>
      <c r="M4">
        <v>0.10144927500000001</v>
      </c>
      <c r="N4">
        <v>-2.8985507000000001E-2</v>
      </c>
      <c r="O4">
        <v>-22.22222196666667</v>
      </c>
      <c r="P4" t="s">
        <v>86</v>
      </c>
      <c r="Q4">
        <v>8.6956521999999994E-2</v>
      </c>
      <c r="R4">
        <v>8.6956521999999994E-2</v>
      </c>
      <c r="S4">
        <v>0</v>
      </c>
      <c r="T4">
        <v>0</v>
      </c>
    </row>
    <row r="5" spans="1:20" x14ac:dyDescent="0.3">
      <c r="A5" t="s">
        <v>3</v>
      </c>
      <c r="B5">
        <v>0</v>
      </c>
      <c r="C5">
        <v>4.3478260999999997E-2</v>
      </c>
      <c r="D5">
        <v>4.3478260999999997E-2</v>
      </c>
      <c r="F5" t="s">
        <v>32</v>
      </c>
      <c r="G5">
        <v>0.115942029</v>
      </c>
      <c r="H5">
        <v>0.130434783</v>
      </c>
      <c r="I5">
        <v>1.4492754E-2</v>
      </c>
      <c r="J5">
        <v>12.500000323437499</v>
      </c>
      <c r="K5" t="s">
        <v>59</v>
      </c>
      <c r="L5">
        <v>5.7971014000000001E-2</v>
      </c>
      <c r="M5">
        <v>4.3478260999999997E-2</v>
      </c>
      <c r="N5">
        <v>-1.4492754E-2</v>
      </c>
      <c r="O5">
        <v>-25.000000862500006</v>
      </c>
      <c r="P5" t="s">
        <v>87</v>
      </c>
      <c r="Q5">
        <v>4.3478260999999997E-2</v>
      </c>
      <c r="R5">
        <v>5.7971014000000001E-2</v>
      </c>
      <c r="S5">
        <v>1.4492754E-2</v>
      </c>
      <c r="T5">
        <v>33.333334100000002</v>
      </c>
    </row>
    <row r="6" spans="1:20" x14ac:dyDescent="0.3">
      <c r="A6" t="s">
        <v>4</v>
      </c>
      <c r="B6">
        <v>0</v>
      </c>
      <c r="C6">
        <v>2.8985507000000001E-2</v>
      </c>
      <c r="D6">
        <v>2.8985507000000001E-2</v>
      </c>
      <c r="F6" t="s">
        <v>33</v>
      </c>
      <c r="G6">
        <v>0.144927536</v>
      </c>
      <c r="H6">
        <v>0.115942029</v>
      </c>
      <c r="I6">
        <v>-2.8985507000000001E-2</v>
      </c>
      <c r="J6">
        <v>-19.999999861999999</v>
      </c>
      <c r="K6" t="s">
        <v>60</v>
      </c>
      <c r="L6">
        <v>7.2463767999999998E-2</v>
      </c>
      <c r="M6">
        <v>0.130434783</v>
      </c>
      <c r="N6">
        <v>5.7971014000000001E-2</v>
      </c>
      <c r="O6">
        <v>79.999999447999997</v>
      </c>
      <c r="P6" t="s">
        <v>88</v>
      </c>
      <c r="Q6">
        <v>8.6956521999999994E-2</v>
      </c>
      <c r="R6">
        <v>2.8985507000000001E-2</v>
      </c>
      <c r="S6">
        <v>-5.7971014000000001E-2</v>
      </c>
      <c r="T6">
        <v>-66.666665900000012</v>
      </c>
    </row>
    <row r="7" spans="1:20" x14ac:dyDescent="0.3">
      <c r="A7" t="s">
        <v>5</v>
      </c>
      <c r="B7">
        <v>4.3478260999999997E-2</v>
      </c>
      <c r="C7">
        <v>0</v>
      </c>
      <c r="D7">
        <v>-4.3478260999999997E-2</v>
      </c>
      <c r="E7" cm="1">
        <f t="array" ref="E7:E26">D7:D26/B7:B26*100</f>
        <v>-100</v>
      </c>
      <c r="F7" t="s">
        <v>34</v>
      </c>
      <c r="G7">
        <v>1.4492754E-2</v>
      </c>
      <c r="H7">
        <v>2.8985507000000001E-2</v>
      </c>
      <c r="I7">
        <v>1.4492754E-2</v>
      </c>
      <c r="J7">
        <v>100</v>
      </c>
      <c r="K7" t="s">
        <v>61</v>
      </c>
      <c r="L7">
        <v>0.17391304299999999</v>
      </c>
      <c r="M7">
        <v>0.10144927500000001</v>
      </c>
      <c r="N7">
        <v>-7.2463767999999998E-2</v>
      </c>
      <c r="O7">
        <v>-41.666666714583336</v>
      </c>
      <c r="P7" t="s">
        <v>89</v>
      </c>
      <c r="Q7">
        <v>4.3478260999999997E-2</v>
      </c>
      <c r="R7">
        <v>0</v>
      </c>
      <c r="S7">
        <v>-4.3478260999999997E-2</v>
      </c>
      <c r="T7">
        <v>-100</v>
      </c>
    </row>
    <row r="8" spans="1:20" x14ac:dyDescent="0.3">
      <c r="A8" t="s">
        <v>6</v>
      </c>
      <c r="B8">
        <v>4.3478260999999997E-2</v>
      </c>
      <c r="C8">
        <v>1.4492754E-2</v>
      </c>
      <c r="D8">
        <v>-2.8985507000000001E-2</v>
      </c>
      <c r="E8">
        <v>-66.666665900000012</v>
      </c>
      <c r="F8" t="s">
        <v>35</v>
      </c>
      <c r="G8">
        <v>0.15942028999999999</v>
      </c>
      <c r="H8">
        <v>1.4492754E-2</v>
      </c>
      <c r="I8">
        <v>-0.144927536</v>
      </c>
      <c r="J8">
        <v>-90.909090680991739</v>
      </c>
      <c r="K8" t="s">
        <v>62</v>
      </c>
      <c r="L8">
        <v>1.4492754E-2</v>
      </c>
      <c r="M8">
        <v>1.4492754E-2</v>
      </c>
      <c r="N8">
        <v>0</v>
      </c>
      <c r="O8">
        <v>0</v>
      </c>
      <c r="P8" t="s">
        <v>37</v>
      </c>
      <c r="Q8">
        <v>1.4492754E-2</v>
      </c>
      <c r="R8">
        <v>1.4492754E-2</v>
      </c>
      <c r="S8">
        <v>0</v>
      </c>
      <c r="T8">
        <v>0</v>
      </c>
    </row>
    <row r="9" spans="1:20" x14ac:dyDescent="0.3">
      <c r="A9" t="s">
        <v>7</v>
      </c>
      <c r="B9">
        <v>7.2463767999999998E-2</v>
      </c>
      <c r="C9">
        <v>4.3478260999999997E-2</v>
      </c>
      <c r="D9">
        <v>-2.8985507000000001E-2</v>
      </c>
      <c r="E9">
        <v>-39.999999723999998</v>
      </c>
      <c r="F9" t="s">
        <v>36</v>
      </c>
      <c r="G9">
        <v>7.2463767999999998E-2</v>
      </c>
      <c r="H9">
        <v>4.3478260999999997E-2</v>
      </c>
      <c r="I9">
        <v>-2.8985507000000001E-2</v>
      </c>
      <c r="J9">
        <v>-39.999999723999998</v>
      </c>
      <c r="K9" t="s">
        <v>63</v>
      </c>
      <c r="L9">
        <v>5.7971014000000001E-2</v>
      </c>
      <c r="M9">
        <v>0.10144927500000001</v>
      </c>
      <c r="N9">
        <v>4.3478260999999997E-2</v>
      </c>
      <c r="O9">
        <v>75.000000862500002</v>
      </c>
      <c r="P9" t="s">
        <v>90</v>
      </c>
      <c r="Q9">
        <v>0.10144927500000001</v>
      </c>
      <c r="R9">
        <v>0.144927536</v>
      </c>
      <c r="S9">
        <v>4.3478260999999997E-2</v>
      </c>
      <c r="T9">
        <v>42.857143138775506</v>
      </c>
    </row>
    <row r="10" spans="1:20" x14ac:dyDescent="0.3">
      <c r="A10" t="s">
        <v>8</v>
      </c>
      <c r="B10">
        <v>1.4492754E-2</v>
      </c>
      <c r="C10">
        <v>0</v>
      </c>
      <c r="D10">
        <v>-1.4492754E-2</v>
      </c>
      <c r="E10">
        <v>-100</v>
      </c>
      <c r="F10" t="s">
        <v>37</v>
      </c>
      <c r="G10">
        <v>2.8985507000000001E-2</v>
      </c>
      <c r="H10">
        <v>2.8985507000000001E-2</v>
      </c>
      <c r="I10">
        <v>0</v>
      </c>
      <c r="J10">
        <v>0</v>
      </c>
      <c r="K10" t="s">
        <v>64</v>
      </c>
      <c r="L10">
        <v>0.115942029</v>
      </c>
      <c r="M10">
        <v>8.6956521999999994E-2</v>
      </c>
      <c r="N10">
        <v>-2.8985507000000001E-2</v>
      </c>
      <c r="O10">
        <v>-24.999999784374999</v>
      </c>
      <c r="P10" t="s">
        <v>91</v>
      </c>
      <c r="Q10">
        <v>2.8985507000000001E-2</v>
      </c>
      <c r="R10">
        <v>1.4492754E-2</v>
      </c>
      <c r="S10">
        <v>-1.4492754E-2</v>
      </c>
      <c r="T10">
        <v>-50.000001725000011</v>
      </c>
    </row>
    <row r="11" spans="1:20" x14ac:dyDescent="0.3">
      <c r="A11" t="s">
        <v>9</v>
      </c>
      <c r="B11">
        <v>7.2463767999999998E-2</v>
      </c>
      <c r="C11">
        <v>0.10144927500000001</v>
      </c>
      <c r="D11">
        <v>2.8985507000000001E-2</v>
      </c>
      <c r="E11">
        <v>39.999999723999998</v>
      </c>
      <c r="F11" t="s">
        <v>38</v>
      </c>
      <c r="G11">
        <v>5.7971014000000001E-2</v>
      </c>
      <c r="H11">
        <v>0</v>
      </c>
      <c r="I11">
        <v>-5.7971014000000001E-2</v>
      </c>
      <c r="J11">
        <v>-100</v>
      </c>
      <c r="K11" t="s">
        <v>65</v>
      </c>
      <c r="L11">
        <v>2.8985507000000001E-2</v>
      </c>
      <c r="M11">
        <v>2.8985507000000001E-2</v>
      </c>
      <c r="N11">
        <v>0</v>
      </c>
      <c r="O11">
        <v>0</v>
      </c>
      <c r="P11" t="s">
        <v>92</v>
      </c>
      <c r="Q11">
        <v>8.6956521999999994E-2</v>
      </c>
      <c r="R11">
        <v>4.3478260999999997E-2</v>
      </c>
      <c r="S11">
        <v>-4.3478260999999997E-2</v>
      </c>
      <c r="T11">
        <v>-50</v>
      </c>
    </row>
    <row r="12" spans="1:20" x14ac:dyDescent="0.3">
      <c r="A12" t="s">
        <v>10</v>
      </c>
      <c r="B12">
        <v>2.8985507000000001E-2</v>
      </c>
      <c r="C12">
        <v>1.4492754E-2</v>
      </c>
      <c r="D12">
        <v>-1.4492754E-2</v>
      </c>
      <c r="E12">
        <v>-50.000001725000011</v>
      </c>
      <c r="F12" t="s">
        <v>39</v>
      </c>
      <c r="G12">
        <v>1.4492754E-2</v>
      </c>
      <c r="H12">
        <v>0</v>
      </c>
      <c r="I12">
        <v>-1.4492754E-2</v>
      </c>
      <c r="J12">
        <v>-100</v>
      </c>
      <c r="K12" t="s">
        <v>66</v>
      </c>
      <c r="L12">
        <v>0.10144927500000001</v>
      </c>
      <c r="M12">
        <v>8.6956521999999994E-2</v>
      </c>
      <c r="N12">
        <v>-1.4492754E-2</v>
      </c>
      <c r="O12">
        <v>-14.285714708163265</v>
      </c>
      <c r="P12" t="s">
        <v>93</v>
      </c>
      <c r="Q12">
        <v>0</v>
      </c>
      <c r="R12">
        <v>0</v>
      </c>
      <c r="S12">
        <v>0</v>
      </c>
    </row>
    <row r="13" spans="1:20" x14ac:dyDescent="0.3">
      <c r="A13" t="s">
        <v>11</v>
      </c>
      <c r="B13">
        <v>0.26086956500000003</v>
      </c>
      <c r="C13">
        <v>0.20289855100000001</v>
      </c>
      <c r="D13">
        <v>-5.7971014000000001E-2</v>
      </c>
      <c r="E13">
        <v>-22.222222051851851</v>
      </c>
      <c r="F13" t="s">
        <v>40</v>
      </c>
      <c r="G13">
        <v>7.2463767999999998E-2</v>
      </c>
      <c r="H13">
        <v>1.4492754E-2</v>
      </c>
      <c r="I13">
        <v>-5.7971014000000001E-2</v>
      </c>
      <c r="J13">
        <v>-79.999999447999997</v>
      </c>
      <c r="K13" t="s">
        <v>67</v>
      </c>
      <c r="L13">
        <v>0.21739130400000001</v>
      </c>
      <c r="M13">
        <v>0.246376812</v>
      </c>
      <c r="N13">
        <v>2.8985507000000001E-2</v>
      </c>
      <c r="O13">
        <v>13.333333241333333</v>
      </c>
      <c r="P13" t="s">
        <v>94</v>
      </c>
      <c r="Q13">
        <v>0.246376812</v>
      </c>
      <c r="R13">
        <v>0.27536231900000002</v>
      </c>
      <c r="S13">
        <v>2.8985507000000001E-2</v>
      </c>
      <c r="T13" cm="1">
        <f t="array" ref="T13:T25">S13:S25/Q13:Q25*100</f>
        <v>11.764705762975778</v>
      </c>
    </row>
    <row r="14" spans="1:20" x14ac:dyDescent="0.3">
      <c r="A14" t="s">
        <v>12</v>
      </c>
      <c r="B14">
        <v>7.2463767999999998E-2</v>
      </c>
      <c r="C14">
        <v>2.8985507000000001E-2</v>
      </c>
      <c r="D14">
        <v>-4.3478260999999997E-2</v>
      </c>
      <c r="E14">
        <v>-60.000000276000002</v>
      </c>
      <c r="F14" t="s">
        <v>41</v>
      </c>
      <c r="G14">
        <v>0.115942029</v>
      </c>
      <c r="H14">
        <v>8.6956521999999994E-2</v>
      </c>
      <c r="I14">
        <v>-2.8985507000000001E-2</v>
      </c>
      <c r="J14">
        <v>-24.999999784374999</v>
      </c>
      <c r="K14" t="s">
        <v>68</v>
      </c>
      <c r="L14">
        <v>5.7971014000000001E-2</v>
      </c>
      <c r="M14">
        <v>5.7971014000000001E-2</v>
      </c>
      <c r="N14">
        <v>0</v>
      </c>
      <c r="O14">
        <v>0</v>
      </c>
      <c r="P14" t="s">
        <v>95</v>
      </c>
      <c r="Q14">
        <v>2.8985507000000001E-2</v>
      </c>
      <c r="R14">
        <v>1.4492754E-2</v>
      </c>
      <c r="S14">
        <v>-1.4492754E-2</v>
      </c>
      <c r="T14">
        <v>-50.000001725000011</v>
      </c>
    </row>
    <row r="15" spans="1:20" x14ac:dyDescent="0.3">
      <c r="A15" t="s">
        <v>13</v>
      </c>
      <c r="B15">
        <v>5.7971014000000001E-2</v>
      </c>
      <c r="C15">
        <v>0</v>
      </c>
      <c r="D15">
        <v>-5.7971014000000001E-2</v>
      </c>
      <c r="E15">
        <v>-100</v>
      </c>
      <c r="F15" t="s">
        <v>42</v>
      </c>
      <c r="G15">
        <v>0.115942029</v>
      </c>
      <c r="H15">
        <v>1.4492754E-2</v>
      </c>
      <c r="I15">
        <v>-0.10144927500000001</v>
      </c>
      <c r="J15">
        <v>-87.499999676562496</v>
      </c>
      <c r="K15" t="s">
        <v>69</v>
      </c>
      <c r="L15">
        <v>1.4492754E-2</v>
      </c>
      <c r="M15">
        <v>0</v>
      </c>
      <c r="N15">
        <v>-1.4492754E-2</v>
      </c>
      <c r="O15">
        <v>-100</v>
      </c>
      <c r="P15" t="s">
        <v>96</v>
      </c>
      <c r="Q15">
        <v>4.3478260999999997E-2</v>
      </c>
      <c r="R15">
        <v>0.10144927500000001</v>
      </c>
      <c r="S15">
        <v>5.7971014000000001E-2</v>
      </c>
      <c r="T15">
        <v>133.33333180000002</v>
      </c>
    </row>
    <row r="16" spans="1:20" x14ac:dyDescent="0.3">
      <c r="A16" t="s">
        <v>14</v>
      </c>
      <c r="B16">
        <v>4.3478260999999997E-2</v>
      </c>
      <c r="C16">
        <v>5.7971014000000001E-2</v>
      </c>
      <c r="D16">
        <v>1.4492754E-2</v>
      </c>
      <c r="E16">
        <v>33.333334100000002</v>
      </c>
      <c r="F16" t="s">
        <v>43</v>
      </c>
      <c r="G16">
        <v>5.7971014000000001E-2</v>
      </c>
      <c r="H16">
        <v>8.6956521999999994E-2</v>
      </c>
      <c r="I16">
        <v>2.8985507000000001E-2</v>
      </c>
      <c r="J16">
        <v>50</v>
      </c>
      <c r="K16" t="s">
        <v>70</v>
      </c>
      <c r="L16">
        <v>7.2463767999999998E-2</v>
      </c>
      <c r="M16">
        <v>5.7971014000000001E-2</v>
      </c>
      <c r="N16">
        <v>-1.4492754E-2</v>
      </c>
      <c r="O16">
        <v>-20.000000552000003</v>
      </c>
      <c r="P16" t="s">
        <v>97</v>
      </c>
      <c r="Q16">
        <v>0.10144927500000001</v>
      </c>
      <c r="R16">
        <v>0</v>
      </c>
      <c r="S16">
        <v>-0.10144927500000001</v>
      </c>
      <c r="T16">
        <v>-100</v>
      </c>
    </row>
    <row r="17" spans="1:20" x14ac:dyDescent="0.3">
      <c r="A17" t="s">
        <v>15</v>
      </c>
      <c r="B17">
        <v>4.3478260999999997E-2</v>
      </c>
      <c r="C17">
        <v>2.8985507000000001E-2</v>
      </c>
      <c r="D17">
        <v>-1.4492754E-2</v>
      </c>
      <c r="E17">
        <v>-33.333334100000002</v>
      </c>
      <c r="F17" t="s">
        <v>44</v>
      </c>
      <c r="G17">
        <v>4.3478260999999997E-2</v>
      </c>
      <c r="H17">
        <v>1.4492754E-2</v>
      </c>
      <c r="I17">
        <v>-2.8985507000000001E-2</v>
      </c>
      <c r="J17">
        <v>-66.666665900000012</v>
      </c>
      <c r="K17" t="s">
        <v>71</v>
      </c>
      <c r="L17">
        <v>7.2463767999999998E-2</v>
      </c>
      <c r="M17">
        <v>4.3478260999999997E-2</v>
      </c>
      <c r="N17">
        <v>-2.8985507000000001E-2</v>
      </c>
      <c r="O17">
        <v>-39.999999723999998</v>
      </c>
      <c r="P17" t="s">
        <v>98</v>
      </c>
      <c r="Q17">
        <v>0.231884058</v>
      </c>
      <c r="R17">
        <v>8.6956521999999994E-2</v>
      </c>
      <c r="S17">
        <v>-0.144927536</v>
      </c>
      <c r="T17">
        <v>-62.499999892187496</v>
      </c>
    </row>
    <row r="18" spans="1:20" x14ac:dyDescent="0.3">
      <c r="A18" t="s">
        <v>16</v>
      </c>
      <c r="B18">
        <v>7.2463767999999998E-2</v>
      </c>
      <c r="C18">
        <v>5.7971014000000001E-2</v>
      </c>
      <c r="D18">
        <v>-1.4492754E-2</v>
      </c>
      <c r="E18">
        <v>-20.000000552000003</v>
      </c>
      <c r="F18" t="s">
        <v>45</v>
      </c>
      <c r="G18">
        <v>2.8985507000000001E-2</v>
      </c>
      <c r="H18">
        <v>2.8985507000000001E-2</v>
      </c>
      <c r="I18">
        <v>0</v>
      </c>
      <c r="J18">
        <v>0</v>
      </c>
      <c r="K18" t="s">
        <v>72</v>
      </c>
      <c r="L18">
        <v>4.3478260999999997E-2</v>
      </c>
      <c r="M18">
        <v>2.8985507000000001E-2</v>
      </c>
      <c r="N18">
        <v>-1.4492754E-2</v>
      </c>
      <c r="O18">
        <v>-33.333334100000002</v>
      </c>
      <c r="P18" t="s">
        <v>99</v>
      </c>
      <c r="Q18">
        <v>0.130434783</v>
      </c>
      <c r="R18">
        <v>0.130434783</v>
      </c>
      <c r="S18">
        <v>0</v>
      </c>
      <c r="T18">
        <v>0</v>
      </c>
    </row>
    <row r="19" spans="1:20" x14ac:dyDescent="0.3">
      <c r="A19" t="s">
        <v>17</v>
      </c>
      <c r="B19">
        <v>2.8985507000000001E-2</v>
      </c>
      <c r="C19">
        <v>4.3478260999999997E-2</v>
      </c>
      <c r="D19">
        <v>1.4492754E-2</v>
      </c>
      <c r="E19">
        <v>50.000001725000011</v>
      </c>
      <c r="F19" t="s">
        <v>46</v>
      </c>
      <c r="G19">
        <v>2.8985507000000001E-2</v>
      </c>
      <c r="H19">
        <v>4.3478260999999997E-2</v>
      </c>
      <c r="I19">
        <v>1.4492754E-2</v>
      </c>
      <c r="J19">
        <v>50.000001725000011</v>
      </c>
      <c r="K19" t="s">
        <v>73</v>
      </c>
      <c r="L19">
        <v>5.7971014000000001E-2</v>
      </c>
      <c r="M19">
        <v>7.2463767999999998E-2</v>
      </c>
      <c r="N19">
        <v>1.4492754E-2</v>
      </c>
      <c r="O19">
        <v>25.000000862500006</v>
      </c>
      <c r="P19" t="s">
        <v>100</v>
      </c>
      <c r="Q19">
        <v>0.115942029</v>
      </c>
      <c r="R19">
        <v>0.231884058</v>
      </c>
      <c r="S19">
        <v>0.115942029</v>
      </c>
      <c r="T19">
        <v>100</v>
      </c>
    </row>
    <row r="20" spans="1:20" x14ac:dyDescent="0.3">
      <c r="A20" t="s">
        <v>18</v>
      </c>
      <c r="B20">
        <v>0.115942029</v>
      </c>
      <c r="C20">
        <v>0.10144927500000001</v>
      </c>
      <c r="D20">
        <v>-1.4492754E-2</v>
      </c>
      <c r="E20">
        <v>-12.500000323437499</v>
      </c>
      <c r="F20" t="s">
        <v>47</v>
      </c>
      <c r="G20">
        <v>8.6956521999999994E-2</v>
      </c>
      <c r="H20">
        <v>5.7971014000000001E-2</v>
      </c>
      <c r="I20">
        <v>-2.8985507000000001E-2</v>
      </c>
      <c r="J20">
        <v>-33.333332950000006</v>
      </c>
      <c r="K20" t="s">
        <v>74</v>
      </c>
      <c r="L20">
        <v>1.4492754E-2</v>
      </c>
      <c r="M20">
        <v>4.3478260999999997E-2</v>
      </c>
      <c r="N20">
        <v>2.8985507000000001E-2</v>
      </c>
      <c r="O20">
        <v>199.99999310000018</v>
      </c>
      <c r="P20" t="s">
        <v>101</v>
      </c>
      <c r="Q20">
        <v>0.15942028999999999</v>
      </c>
      <c r="R20">
        <v>0.18840579700000001</v>
      </c>
      <c r="S20">
        <v>2.8985507000000001E-2</v>
      </c>
      <c r="T20">
        <v>18.181818010743804</v>
      </c>
    </row>
    <row r="21" spans="1:20" x14ac:dyDescent="0.3">
      <c r="A21" t="s">
        <v>19</v>
      </c>
      <c r="B21">
        <v>0.130434783</v>
      </c>
      <c r="C21">
        <v>0.10144927500000001</v>
      </c>
      <c r="D21">
        <v>-2.8985507000000001E-2</v>
      </c>
      <c r="E21">
        <v>-22.22222196666667</v>
      </c>
      <c r="F21" t="s">
        <v>48</v>
      </c>
      <c r="G21">
        <v>7.2463767999999998E-2</v>
      </c>
      <c r="H21">
        <v>7.2463767999999998E-2</v>
      </c>
      <c r="I21">
        <v>0</v>
      </c>
      <c r="J21">
        <v>0</v>
      </c>
      <c r="K21" t="s">
        <v>75</v>
      </c>
      <c r="L21">
        <v>0.130434783</v>
      </c>
      <c r="M21">
        <v>4.3478260999999997E-2</v>
      </c>
      <c r="N21">
        <v>-8.6956521999999994E-2</v>
      </c>
      <c r="O21">
        <v>-66.666666666666657</v>
      </c>
      <c r="P21" t="s">
        <v>102</v>
      </c>
      <c r="Q21">
        <v>5.7971014000000001E-2</v>
      </c>
      <c r="R21">
        <v>8.6956521999999994E-2</v>
      </c>
      <c r="S21">
        <v>2.8985507000000001E-2</v>
      </c>
      <c r="T21">
        <v>50</v>
      </c>
    </row>
    <row r="22" spans="1:20" x14ac:dyDescent="0.3">
      <c r="A22" t="s">
        <v>20</v>
      </c>
      <c r="B22">
        <v>5.7971014000000001E-2</v>
      </c>
      <c r="C22">
        <v>4.3478260999999997E-2</v>
      </c>
      <c r="D22">
        <v>-1.4492754E-2</v>
      </c>
      <c r="E22">
        <v>-25.000000862500006</v>
      </c>
      <c r="F22" t="s">
        <v>49</v>
      </c>
      <c r="G22">
        <v>0.15942028999999999</v>
      </c>
      <c r="H22">
        <v>7.2463767999999998E-2</v>
      </c>
      <c r="I22">
        <v>-8.6956521999999994E-2</v>
      </c>
      <c r="J22">
        <v>-54.545454659504131</v>
      </c>
      <c r="K22" t="s">
        <v>76</v>
      </c>
      <c r="L22">
        <v>0.115942029</v>
      </c>
      <c r="M22">
        <v>0.10144927500000001</v>
      </c>
      <c r="N22">
        <v>-1.4492754E-2</v>
      </c>
      <c r="O22">
        <v>-12.500000323437499</v>
      </c>
      <c r="P22" t="s">
        <v>103</v>
      </c>
      <c r="Q22">
        <v>5.7971014000000001E-2</v>
      </c>
      <c r="R22">
        <v>7.2463767999999998E-2</v>
      </c>
      <c r="S22">
        <v>1.4492754E-2</v>
      </c>
      <c r="T22">
        <v>25.000000862500006</v>
      </c>
    </row>
    <row r="23" spans="1:20" x14ac:dyDescent="0.3">
      <c r="A23" t="s">
        <v>21</v>
      </c>
      <c r="B23">
        <v>0.10144927500000001</v>
      </c>
      <c r="C23">
        <v>0.144927536</v>
      </c>
      <c r="D23">
        <v>4.3478260999999997E-2</v>
      </c>
      <c r="E23">
        <v>42.857143138775506</v>
      </c>
      <c r="F23" t="s">
        <v>50</v>
      </c>
      <c r="G23">
        <v>0.115942029</v>
      </c>
      <c r="H23">
        <v>7.2463767999999998E-2</v>
      </c>
      <c r="I23">
        <v>-4.3478260999999997E-2</v>
      </c>
      <c r="J23">
        <v>-37.500000107812497</v>
      </c>
      <c r="K23" t="s">
        <v>77</v>
      </c>
      <c r="L23">
        <v>4.3478260999999997E-2</v>
      </c>
      <c r="M23">
        <v>2.8985507000000001E-2</v>
      </c>
      <c r="N23">
        <v>-1.4492754E-2</v>
      </c>
      <c r="O23">
        <v>-33.333334100000002</v>
      </c>
      <c r="P23" t="s">
        <v>104</v>
      </c>
      <c r="Q23">
        <v>0.18840579700000001</v>
      </c>
      <c r="R23">
        <v>0.115942029</v>
      </c>
      <c r="S23">
        <v>-7.2463767999999998E-2</v>
      </c>
      <c r="T23">
        <v>-38.461538420710056</v>
      </c>
    </row>
    <row r="24" spans="1:20" x14ac:dyDescent="0.3">
      <c r="A24" t="s">
        <v>22</v>
      </c>
      <c r="B24">
        <v>1.4492754E-2</v>
      </c>
      <c r="C24">
        <v>4.3478260999999997E-2</v>
      </c>
      <c r="D24">
        <v>2.8985507000000001E-2</v>
      </c>
      <c r="E24">
        <v>199.99999310000018</v>
      </c>
      <c r="F24" t="s">
        <v>51</v>
      </c>
      <c r="G24">
        <v>1.4492754E-2</v>
      </c>
      <c r="H24">
        <v>0</v>
      </c>
      <c r="I24">
        <v>-1.4492754E-2</v>
      </c>
      <c r="J24">
        <v>-100</v>
      </c>
      <c r="K24" t="s">
        <v>78</v>
      </c>
      <c r="L24">
        <v>4.3478260999999997E-2</v>
      </c>
      <c r="M24">
        <v>0</v>
      </c>
      <c r="N24">
        <v>-4.3478260999999997E-2</v>
      </c>
      <c r="O24">
        <v>-100</v>
      </c>
      <c r="P24" t="s">
        <v>105</v>
      </c>
      <c r="Q24">
        <v>7.2463767999999998E-2</v>
      </c>
      <c r="R24">
        <v>2.8985507000000001E-2</v>
      </c>
      <c r="S24">
        <v>-4.3478260999999997E-2</v>
      </c>
      <c r="T24">
        <v>-60.000000276000002</v>
      </c>
    </row>
    <row r="25" spans="1:20" x14ac:dyDescent="0.3">
      <c r="A25" t="s">
        <v>23</v>
      </c>
      <c r="B25">
        <v>5.7971014000000001E-2</v>
      </c>
      <c r="C25">
        <v>2.8985507000000001E-2</v>
      </c>
      <c r="D25">
        <v>-2.8985507000000001E-2</v>
      </c>
      <c r="E25">
        <v>-50</v>
      </c>
      <c r="F25" t="s">
        <v>52</v>
      </c>
      <c r="G25">
        <v>0</v>
      </c>
      <c r="H25">
        <v>0</v>
      </c>
      <c r="I25">
        <v>0</v>
      </c>
      <c r="K25" t="s">
        <v>79</v>
      </c>
      <c r="L25">
        <v>0.10144927500000001</v>
      </c>
      <c r="M25">
        <v>2.8985507000000001E-2</v>
      </c>
      <c r="N25">
        <v>-7.2463767999999998E-2</v>
      </c>
      <c r="O25">
        <v>-71.428571569387742</v>
      </c>
      <c r="P25" t="s">
        <v>106</v>
      </c>
      <c r="Q25">
        <v>0.10144927500000001</v>
      </c>
      <c r="R25">
        <v>4.3478260999999997E-2</v>
      </c>
      <c r="S25">
        <v>-5.7971014000000001E-2</v>
      </c>
      <c r="T25">
        <v>-57.142856861224487</v>
      </c>
    </row>
    <row r="26" spans="1:20" x14ac:dyDescent="0.3">
      <c r="A26" t="s">
        <v>24</v>
      </c>
      <c r="B26">
        <v>2.8985507000000001E-2</v>
      </c>
      <c r="C26">
        <v>8.6956521999999994E-2</v>
      </c>
      <c r="D26">
        <v>5.7971014000000001E-2</v>
      </c>
      <c r="E26">
        <v>200</v>
      </c>
      <c r="F26" t="s">
        <v>53</v>
      </c>
      <c r="G26">
        <v>8.6956521999999994E-2</v>
      </c>
      <c r="H26">
        <v>7.2463767999999998E-2</v>
      </c>
      <c r="I26">
        <v>-1.4492754E-2</v>
      </c>
      <c r="J26" cm="1">
        <f t="array" ref="J26:J27">I26:I27/G26:G27*100</f>
        <v>-16.666667050000001</v>
      </c>
      <c r="K26" t="s">
        <v>80</v>
      </c>
      <c r="L26">
        <v>0.115942029</v>
      </c>
      <c r="M26">
        <v>8.6956521999999994E-2</v>
      </c>
      <c r="N26">
        <v>-2.8985507000000001E-2</v>
      </c>
      <c r="O26">
        <v>-24.999999784374999</v>
      </c>
      <c r="P26" t="s">
        <v>107</v>
      </c>
      <c r="Q26">
        <v>0</v>
      </c>
      <c r="R26">
        <v>0</v>
      </c>
      <c r="S26">
        <v>0</v>
      </c>
    </row>
    <row r="27" spans="1:20" x14ac:dyDescent="0.3">
      <c r="F27" t="s">
        <v>54</v>
      </c>
      <c r="G27">
        <v>2.8985507000000001E-2</v>
      </c>
      <c r="H27">
        <v>4.3478260999999997E-2</v>
      </c>
      <c r="I27">
        <v>1.4492754E-2</v>
      </c>
      <c r="J27">
        <v>50.000001725000011</v>
      </c>
    </row>
    <row r="28" spans="1:20" x14ac:dyDescent="0.3">
      <c r="A28" t="s">
        <v>26</v>
      </c>
      <c r="B28">
        <f>AVERAGE(B2:B26)</f>
        <v>6.7826086840000008E-2</v>
      </c>
      <c r="C28">
        <f>AVERAGE(C2:C26)</f>
        <v>5.739130428E-2</v>
      </c>
      <c r="D28">
        <f>AVERAGE(D2:D26)</f>
        <v>-1.0434782639999999E-2</v>
      </c>
      <c r="G28">
        <f>AVERAGE(G2:G27)</f>
        <v>6.9119286461538448E-2</v>
      </c>
      <c r="H28">
        <f>AVERAGE(H2:H27)</f>
        <v>4.1806020115384625E-2</v>
      </c>
      <c r="I28">
        <f>AVERAGE(I2:I27)</f>
        <v>-2.7313266307692312E-2</v>
      </c>
      <c r="L28">
        <f>AVERAGE(L2:L26)</f>
        <v>7.7101449199999991E-2</v>
      </c>
      <c r="M28">
        <f>AVERAGE(M2:M26)</f>
        <v>6.318840576000001E-2</v>
      </c>
      <c r="N28">
        <f>AVERAGE(N2:N26)</f>
        <v>-1.3913043559999999E-2</v>
      </c>
      <c r="Q28">
        <f>AVERAGE(Q2:Q26)</f>
        <v>8.6956521719999985E-2</v>
      </c>
      <c r="R28">
        <f>AVERAGE(R2:R26)</f>
        <v>7.5942029039999998E-2</v>
      </c>
      <c r="S28">
        <f>AVERAGE(S2:S26)</f>
        <v>-1.1014492760000001E-2</v>
      </c>
    </row>
    <row r="29" spans="1:20" x14ac:dyDescent="0.3">
      <c r="A29" t="s">
        <v>27</v>
      </c>
      <c r="B29">
        <f>_xlfn.STDEV.S(B2:B26)/SQRT(25)</f>
        <v>1.2203782071951275E-2</v>
      </c>
      <c r="C29">
        <f>_xlfn.STDEV.S(C2:C26)/SQRT(25)</f>
        <v>1.0161477176204281E-2</v>
      </c>
      <c r="D29">
        <f>_xlfn.STDEV.S(D2:D26)/SQRT(25)</f>
        <v>6.9262626718857561E-3</v>
      </c>
      <c r="G29">
        <f>_xlfn.STDEV.S(G2:G27)/SQRT(26)</f>
        <v>9.1415830579737439E-3</v>
      </c>
      <c r="H29">
        <f>_xlfn.STDEV.S(H2:H27)/SQRT(26)</f>
        <v>7.3823113195504303E-3</v>
      </c>
      <c r="I29">
        <f>_xlfn.STDEV.S(I2:I27)/SQRT(26)</f>
        <v>8.1717670314273971E-3</v>
      </c>
      <c r="L29">
        <f>_xlfn.STDEV.S(L2:L26)/SQRT(25)</f>
        <v>1.0441490044880956E-2</v>
      </c>
      <c r="M29">
        <f>_xlfn.STDEV.S(M2:M26)/SQRT(25)</f>
        <v>1.0546901691503205E-2</v>
      </c>
      <c r="N29">
        <f>_xlfn.STDEV.S(N2:N26)/SQRT(25)</f>
        <v>6.8223781313181157E-3</v>
      </c>
      <c r="Q29">
        <f>_xlfn.STDEV.S(Q2:Q26)/SQRT(25)</f>
        <v>1.3043478270370376E-2</v>
      </c>
      <c r="R29">
        <f>_xlfn.STDEV.S(R2:R26)/SQRT(25)</f>
        <v>1.4691392343001855E-2</v>
      </c>
      <c r="S29">
        <f>_xlfn.STDEV.S(S2:S26)/SQRT(25)</f>
        <v>1.0659155073848809E-2</v>
      </c>
    </row>
    <row r="30" spans="1:20" x14ac:dyDescent="0.3">
      <c r="A30" t="s">
        <v>108</v>
      </c>
      <c r="E30">
        <f>AVERAGE(E2:E26)</f>
        <v>-10.612491734326671</v>
      </c>
      <c r="J30">
        <f>AVERAGE(J2:J27)</f>
        <v>-29.584848173792331</v>
      </c>
      <c r="O30">
        <f>AVERAGE(_xlfn.ANCHORARRAY(O3))</f>
        <v>-11.545965961075902</v>
      </c>
      <c r="T30">
        <f>AVERAGE(T2:T25)</f>
        <v>-10.199410688403923</v>
      </c>
    </row>
    <row r="31" spans="1:20" x14ac:dyDescent="0.3">
      <c r="A31" t="s">
        <v>109</v>
      </c>
      <c r="E31">
        <f>_xlfn.STDEV.S(E2:E26)/SQRT(23)</f>
        <v>16.431558853104249</v>
      </c>
      <c r="J31">
        <f>_xlfn.STDEV.S(J2:J27)/SQRT(25)</f>
        <v>11.792311896916893</v>
      </c>
      <c r="O31">
        <f>_xlfn.STDEV.S(_xlfn.ANCHORARRAY(O3))/SQRT(24)</f>
        <v>12.730649474960789</v>
      </c>
      <c r="T31">
        <f>_xlfn.STDEV.S(T2:T25)/SQRT(23)</f>
        <v>12.281798204968645</v>
      </c>
    </row>
    <row r="34" spans="1:18" x14ac:dyDescent="0.3">
      <c r="A34" t="s">
        <v>110</v>
      </c>
      <c r="B34">
        <f>_xlfn.NORM.S.INV(B2)</f>
        <v>-1.5720367524919174</v>
      </c>
      <c r="C34">
        <f>_xlfn.NORM.S.INV(C2)</f>
        <v>-1.7116753050949498</v>
      </c>
      <c r="G34">
        <f>_xlfn.NORM.S.INV(G2)</f>
        <v>-1.8959170500815423</v>
      </c>
      <c r="H34">
        <f>_xlfn.NORM.S.INV(H2)</f>
        <v>-1.7116753050949498</v>
      </c>
      <c r="L34">
        <f>_xlfn.NORM.S.INV(0.001)</f>
        <v>-3.0902323061678132</v>
      </c>
      <c r="M34">
        <f>_xlfn.NORM.S.INV(0.001)</f>
        <v>-3.0902323061678132</v>
      </c>
      <c r="Q34">
        <f>_xlfn.NORM.S.INV(Q2)</f>
        <v>-1.7116753050949498</v>
      </c>
      <c r="R34">
        <f>_xlfn.NORM.S.INV(R2)</f>
        <v>-1.7116753050949498</v>
      </c>
    </row>
    <row r="35" spans="1:18" x14ac:dyDescent="0.3">
      <c r="B35">
        <f t="shared" ref="B35:C35" si="0">_xlfn.NORM.S.INV(B3)</f>
        <v>-1.5720367524919174</v>
      </c>
      <c r="C35">
        <f t="shared" si="0"/>
        <v>-1.8959170500815423</v>
      </c>
      <c r="G35">
        <f t="shared" ref="G35" si="1">_xlfn.NORM.S.INV(G3)</f>
        <v>-1.5720367524919174</v>
      </c>
      <c r="H35">
        <f>_xlfn.NORM.S.INV(0.001)</f>
        <v>-3.0902323061678132</v>
      </c>
      <c r="L35">
        <f t="shared" ref="L35:M35" si="2">_xlfn.NORM.S.INV(L3)</f>
        <v>-1.4576844646224061</v>
      </c>
      <c r="M35">
        <f t="shared" si="2"/>
        <v>-1.7116753050949498</v>
      </c>
      <c r="Q35">
        <f t="shared" ref="Q35:R35" si="3">_xlfn.NORM.S.INV(Q3)</f>
        <v>-1.2733368098320772</v>
      </c>
      <c r="R35">
        <f t="shared" si="3"/>
        <v>-1.3597373822904666</v>
      </c>
    </row>
    <row r="36" spans="1:18" x14ac:dyDescent="0.3">
      <c r="B36">
        <f t="shared" ref="B36:C36" si="4">_xlfn.NORM.S.INV(B4)</f>
        <v>-0.78103381270551864</v>
      </c>
      <c r="C36">
        <f t="shared" si="4"/>
        <v>-1.0584396036810668</v>
      </c>
      <c r="G36">
        <f t="shared" ref="G36" si="5">_xlfn.NORM.S.INV(G4)</f>
        <v>-1.4576844646224061</v>
      </c>
      <c r="H36">
        <f>_xlfn.NORM.S.INV(0.001)</f>
        <v>-3.0902323061678132</v>
      </c>
      <c r="L36">
        <f t="shared" ref="L36:M36" si="6">_xlfn.NORM.S.INV(L4)</f>
        <v>-1.1243382297231634</v>
      </c>
      <c r="M36">
        <f t="shared" si="6"/>
        <v>-1.2733368098320772</v>
      </c>
      <c r="Q36">
        <f t="shared" ref="Q36:R36" si="7">_xlfn.NORM.S.INV(Q4)</f>
        <v>-1.3597373822904666</v>
      </c>
      <c r="R36">
        <f t="shared" si="7"/>
        <v>-1.3597373822904666</v>
      </c>
    </row>
    <row r="37" spans="1:18" x14ac:dyDescent="0.3">
      <c r="B37">
        <f>_xlfn.NORM.S.INV(0.001)</f>
        <v>-3.0902323061678132</v>
      </c>
      <c r="C37">
        <f t="shared" ref="C37" si="8">_xlfn.NORM.S.INV(C5)</f>
        <v>-1.7116753050949498</v>
      </c>
      <c r="G37">
        <f t="shared" ref="G37:H37" si="9">_xlfn.NORM.S.INV(G5)</f>
        <v>-1.1955196642817298</v>
      </c>
      <c r="H37">
        <f t="shared" si="9"/>
        <v>-1.1243382297231634</v>
      </c>
      <c r="L37">
        <f t="shared" ref="L37:M37" si="10">_xlfn.NORM.S.INV(L5)</f>
        <v>-1.5720367524919174</v>
      </c>
      <c r="M37">
        <f t="shared" si="10"/>
        <v>-1.7116753050949498</v>
      </c>
      <c r="Q37">
        <f t="shared" ref="Q37:R37" si="11">_xlfn.NORM.S.INV(Q5)</f>
        <v>-1.7116753050949498</v>
      </c>
      <c r="R37">
        <f t="shared" si="11"/>
        <v>-1.5720367524919174</v>
      </c>
    </row>
    <row r="38" spans="1:18" x14ac:dyDescent="0.3">
      <c r="B38">
        <f>_xlfn.NORM.S.INV(0.001)</f>
        <v>-3.0902323061678132</v>
      </c>
      <c r="C38">
        <f t="shared" ref="C38" si="12">_xlfn.NORM.S.INV(C6)</f>
        <v>-1.8959170500815423</v>
      </c>
      <c r="G38">
        <f t="shared" ref="G38:H38" si="13">_xlfn.NORM.S.INV(G6)</f>
        <v>-1.0584396036810668</v>
      </c>
      <c r="H38">
        <f t="shared" si="13"/>
        <v>-1.1955196642817298</v>
      </c>
      <c r="L38">
        <f t="shared" ref="L38:M38" si="14">_xlfn.NORM.S.INV(L6)</f>
        <v>-1.4576844646224061</v>
      </c>
      <c r="M38">
        <f t="shared" si="14"/>
        <v>-1.1243382297231634</v>
      </c>
      <c r="Q38">
        <f t="shared" ref="Q38:R38" si="15">_xlfn.NORM.S.INV(Q6)</f>
        <v>-1.3597373822904666</v>
      </c>
      <c r="R38">
        <f t="shared" si="15"/>
        <v>-1.8959170500815423</v>
      </c>
    </row>
    <row r="39" spans="1:18" x14ac:dyDescent="0.3">
      <c r="B39">
        <f t="shared" ref="B39" si="16">_xlfn.NORM.S.INV(B7)</f>
        <v>-1.7116753050949498</v>
      </c>
      <c r="C39">
        <f>_xlfn.NORM.S.INV(0.001)</f>
        <v>-3.0902323061678132</v>
      </c>
      <c r="G39">
        <f t="shared" ref="G39:H39" si="17">_xlfn.NORM.S.INV(G7)</f>
        <v>-2.1836835686365741</v>
      </c>
      <c r="H39">
        <f t="shared" si="17"/>
        <v>-1.8959170500815423</v>
      </c>
      <c r="L39">
        <f t="shared" ref="L39:M39" si="18">_xlfn.NORM.S.INV(L7)</f>
        <v>-0.93881431873960119</v>
      </c>
      <c r="M39">
        <f t="shared" si="18"/>
        <v>-1.2733368098320772</v>
      </c>
      <c r="Q39">
        <f t="shared" ref="Q39" si="19">_xlfn.NORM.S.INV(Q7)</f>
        <v>-1.7116753050949498</v>
      </c>
      <c r="R39">
        <f>_xlfn.NORM.S.INV(0.001)</f>
        <v>-3.0902323061678132</v>
      </c>
    </row>
    <row r="40" spans="1:18" x14ac:dyDescent="0.3">
      <c r="B40">
        <f t="shared" ref="B40:C40" si="20">_xlfn.NORM.S.INV(B8)</f>
        <v>-1.7116753050949498</v>
      </c>
      <c r="C40">
        <f t="shared" si="20"/>
        <v>-2.1836835686365741</v>
      </c>
      <c r="G40">
        <f t="shared" ref="G40:H40" si="21">_xlfn.NORM.S.INV(G8)</f>
        <v>-0.99684329384110604</v>
      </c>
      <c r="H40">
        <f t="shared" si="21"/>
        <v>-2.1836835686365741</v>
      </c>
      <c r="L40">
        <f t="shared" ref="L40:M40" si="22">_xlfn.NORM.S.INV(L8)</f>
        <v>-2.1836835686365741</v>
      </c>
      <c r="M40">
        <f t="shared" si="22"/>
        <v>-2.1836835686365741</v>
      </c>
      <c r="Q40">
        <f t="shared" ref="Q40:R40" si="23">_xlfn.NORM.S.INV(Q8)</f>
        <v>-2.1836835686365741</v>
      </c>
      <c r="R40">
        <f t="shared" si="23"/>
        <v>-2.1836835686365741</v>
      </c>
    </row>
    <row r="41" spans="1:18" x14ac:dyDescent="0.3">
      <c r="B41">
        <f t="shared" ref="B41:C41" si="24">_xlfn.NORM.S.INV(B9)</f>
        <v>-1.4576844646224061</v>
      </c>
      <c r="C41">
        <f t="shared" si="24"/>
        <v>-1.7116753050949498</v>
      </c>
      <c r="G41">
        <f t="shared" ref="G41:H41" si="25">_xlfn.NORM.S.INV(G9)</f>
        <v>-1.4576844646224061</v>
      </c>
      <c r="H41">
        <f t="shared" si="25"/>
        <v>-1.7116753050949498</v>
      </c>
      <c r="L41">
        <f t="shared" ref="L41:M41" si="26">_xlfn.NORM.S.INV(L9)</f>
        <v>-1.5720367524919174</v>
      </c>
      <c r="M41">
        <f t="shared" si="26"/>
        <v>-1.2733368098320772</v>
      </c>
      <c r="Q41">
        <f t="shared" ref="Q41:R41" si="27">_xlfn.NORM.S.INV(Q9)</f>
        <v>-1.2733368098320772</v>
      </c>
      <c r="R41">
        <f t="shared" si="27"/>
        <v>-1.0584396036810668</v>
      </c>
    </row>
    <row r="42" spans="1:18" x14ac:dyDescent="0.3">
      <c r="B42">
        <f t="shared" ref="B42:B58" si="28">_xlfn.NORM.S.INV(B10)</f>
        <v>-2.1836835686365741</v>
      </c>
      <c r="C42">
        <f>_xlfn.NORM.S.INV(0.001)</f>
        <v>-3.0902323061678132</v>
      </c>
      <c r="G42">
        <f t="shared" ref="G42:H42" si="29">_xlfn.NORM.S.INV(G10)</f>
        <v>-1.8959170500815423</v>
      </c>
      <c r="H42">
        <f t="shared" si="29"/>
        <v>-1.8959170500815423</v>
      </c>
      <c r="L42">
        <f t="shared" ref="L42:M42" si="30">_xlfn.NORM.S.INV(L10)</f>
        <v>-1.1955196642817298</v>
      </c>
      <c r="M42">
        <f t="shared" si="30"/>
        <v>-1.3597373822904666</v>
      </c>
      <c r="Q42">
        <f t="shared" ref="Q42:R42" si="31">_xlfn.NORM.S.INV(Q10)</f>
        <v>-1.8959170500815423</v>
      </c>
      <c r="R42">
        <f t="shared" si="31"/>
        <v>-2.1836835686365741</v>
      </c>
    </row>
    <row r="43" spans="1:18" x14ac:dyDescent="0.3">
      <c r="B43">
        <f t="shared" si="28"/>
        <v>-1.4576844646224061</v>
      </c>
      <c r="C43">
        <f>_xlfn.NORM.S.INV(C11)</f>
        <v>-1.2733368098320772</v>
      </c>
      <c r="G43">
        <f t="shared" ref="G43" si="32">_xlfn.NORM.S.INV(G11)</f>
        <v>-1.5720367524919174</v>
      </c>
      <c r="H43">
        <f>_xlfn.NORM.S.INV(0.001)</f>
        <v>-3.0902323061678132</v>
      </c>
      <c r="L43">
        <f t="shared" ref="L43:M43" si="33">_xlfn.NORM.S.INV(L11)</f>
        <v>-1.8959170500815423</v>
      </c>
      <c r="M43">
        <f t="shared" si="33"/>
        <v>-1.8959170500815423</v>
      </c>
      <c r="Q43">
        <f t="shared" ref="Q43:R43" si="34">_xlfn.NORM.S.INV(Q11)</f>
        <v>-1.3597373822904666</v>
      </c>
      <c r="R43">
        <f t="shared" si="34"/>
        <v>-1.7116753050949498</v>
      </c>
    </row>
    <row r="44" spans="1:18" x14ac:dyDescent="0.3">
      <c r="B44">
        <f t="shared" si="28"/>
        <v>-1.8959170500815423</v>
      </c>
      <c r="C44">
        <f>_xlfn.NORM.S.INV(C12)</f>
        <v>-2.1836835686365741</v>
      </c>
      <c r="G44">
        <f t="shared" ref="G44" si="35">_xlfn.NORM.S.INV(G12)</f>
        <v>-2.1836835686365741</v>
      </c>
      <c r="H44">
        <f>_xlfn.NORM.S.INV(0.001)</f>
        <v>-3.0902323061678132</v>
      </c>
      <c r="L44">
        <f t="shared" ref="L44:M44" si="36">_xlfn.NORM.S.INV(L12)</f>
        <v>-1.2733368098320772</v>
      </c>
      <c r="M44">
        <f t="shared" si="36"/>
        <v>-1.3597373822904666</v>
      </c>
      <c r="Q44">
        <f>_xlfn.NORM.S.INV(0.001)</f>
        <v>-3.0902323061678132</v>
      </c>
      <c r="R44">
        <f>_xlfn.NORM.S.INV(0.001)</f>
        <v>-3.0902323061678132</v>
      </c>
    </row>
    <row r="45" spans="1:18" x14ac:dyDescent="0.3">
      <c r="B45">
        <f t="shared" si="28"/>
        <v>-0.64066689058815873</v>
      </c>
      <c r="C45">
        <f>_xlfn.NORM.S.INV(C13)</f>
        <v>-0.83131252284951573</v>
      </c>
      <c r="G45">
        <f t="shared" ref="G45:H45" si="37">_xlfn.NORM.S.INV(G13)</f>
        <v>-1.4576844646224061</v>
      </c>
      <c r="H45">
        <f t="shared" si="37"/>
        <v>-2.1836835686365741</v>
      </c>
      <c r="L45">
        <f t="shared" ref="L45:M45" si="38">_xlfn.NORM.S.INV(L13)</f>
        <v>-0.78103381270551864</v>
      </c>
      <c r="M45">
        <f t="shared" si="38"/>
        <v>-0.68593575176242294</v>
      </c>
      <c r="Q45">
        <f t="shared" ref="Q45:R45" si="39">_xlfn.NORM.S.INV(Q13)</f>
        <v>-0.68593575176242294</v>
      </c>
      <c r="R45">
        <f t="shared" si="39"/>
        <v>-0.59667462396783777</v>
      </c>
    </row>
    <row r="46" spans="1:18" x14ac:dyDescent="0.3">
      <c r="B46">
        <f t="shared" si="28"/>
        <v>-1.4576844646224061</v>
      </c>
      <c r="C46">
        <f>_xlfn.NORM.S.INV(C14)</f>
        <v>-1.8959170500815423</v>
      </c>
      <c r="G46">
        <f t="shared" ref="G46:H46" si="40">_xlfn.NORM.S.INV(G14)</f>
        <v>-1.1955196642817298</v>
      </c>
      <c r="H46">
        <f t="shared" si="40"/>
        <v>-1.3597373822904666</v>
      </c>
      <c r="L46">
        <f t="shared" ref="L46:M46" si="41">_xlfn.NORM.S.INV(L14)</f>
        <v>-1.5720367524919174</v>
      </c>
      <c r="M46">
        <f t="shared" si="41"/>
        <v>-1.5720367524919174</v>
      </c>
      <c r="Q46">
        <f t="shared" ref="Q46:R46" si="42">_xlfn.NORM.S.INV(Q14)</f>
        <v>-1.8959170500815423</v>
      </c>
      <c r="R46">
        <f t="shared" si="42"/>
        <v>-2.1836835686365741</v>
      </c>
    </row>
    <row r="47" spans="1:18" x14ac:dyDescent="0.3">
      <c r="B47">
        <f t="shared" si="28"/>
        <v>-1.5720367524919174</v>
      </c>
      <c r="C47">
        <f>_xlfn.NORM.S.INV(0.001)</f>
        <v>-3.0902323061678132</v>
      </c>
      <c r="G47">
        <f t="shared" ref="G47:H47" si="43">_xlfn.NORM.S.INV(G15)</f>
        <v>-1.1955196642817298</v>
      </c>
      <c r="H47">
        <f t="shared" si="43"/>
        <v>-2.1836835686365741</v>
      </c>
      <c r="L47">
        <f t="shared" ref="L47" si="44">_xlfn.NORM.S.INV(L15)</f>
        <v>-2.1836835686365741</v>
      </c>
      <c r="M47">
        <f>_xlfn.NORM.S.INV(0.001)</f>
        <v>-3.0902323061678132</v>
      </c>
      <c r="Q47">
        <f t="shared" ref="Q47:R47" si="45">_xlfn.NORM.S.INV(Q15)</f>
        <v>-1.7116753050949498</v>
      </c>
      <c r="R47">
        <f t="shared" si="45"/>
        <v>-1.2733368098320772</v>
      </c>
    </row>
    <row r="48" spans="1:18" x14ac:dyDescent="0.3">
      <c r="B48">
        <f t="shared" si="28"/>
        <v>-1.7116753050949498</v>
      </c>
      <c r="C48">
        <f t="shared" ref="C48:C58" si="46">_xlfn.NORM.S.INV(C16)</f>
        <v>-1.5720367524919174</v>
      </c>
      <c r="G48">
        <f t="shared" ref="G48:H48" si="47">_xlfn.NORM.S.INV(G16)</f>
        <v>-1.5720367524919174</v>
      </c>
      <c r="H48">
        <f t="shared" si="47"/>
        <v>-1.3597373822904666</v>
      </c>
      <c r="L48">
        <f t="shared" ref="L48:M48" si="48">_xlfn.NORM.S.INV(L16)</f>
        <v>-1.4576844646224061</v>
      </c>
      <c r="M48">
        <f t="shared" si="48"/>
        <v>-1.5720367524919174</v>
      </c>
      <c r="Q48">
        <f t="shared" ref="Q48" si="49">_xlfn.NORM.S.INV(Q16)</f>
        <v>-1.2733368098320772</v>
      </c>
      <c r="R48">
        <f>_xlfn.NORM.S.INV(0.001)</f>
        <v>-3.0902323061678132</v>
      </c>
    </row>
    <row r="49" spans="2:18" x14ac:dyDescent="0.3">
      <c r="B49">
        <f t="shared" si="28"/>
        <v>-1.7116753050949498</v>
      </c>
      <c r="C49">
        <f t="shared" si="46"/>
        <v>-1.8959170500815423</v>
      </c>
      <c r="G49">
        <f t="shared" ref="G49:H49" si="50">_xlfn.NORM.S.INV(G17)</f>
        <v>-1.7116753050949498</v>
      </c>
      <c r="H49">
        <f t="shared" si="50"/>
        <v>-2.1836835686365741</v>
      </c>
      <c r="L49">
        <f t="shared" ref="L49:M49" si="51">_xlfn.NORM.S.INV(L17)</f>
        <v>-1.4576844646224061</v>
      </c>
      <c r="M49">
        <f t="shared" si="51"/>
        <v>-1.7116753050949498</v>
      </c>
      <c r="Q49">
        <f t="shared" ref="Q49:R49" si="52">_xlfn.NORM.S.INV(Q17)</f>
        <v>-0.73265624680483588</v>
      </c>
      <c r="R49">
        <f t="shared" si="52"/>
        <v>-1.3597373822904666</v>
      </c>
    </row>
    <row r="50" spans="2:18" x14ac:dyDescent="0.3">
      <c r="B50">
        <f t="shared" si="28"/>
        <v>-1.4576844646224061</v>
      </c>
      <c r="C50">
        <f t="shared" si="46"/>
        <v>-1.5720367524919174</v>
      </c>
      <c r="G50">
        <f t="shared" ref="G50:H50" si="53">_xlfn.NORM.S.INV(G18)</f>
        <v>-1.8959170500815423</v>
      </c>
      <c r="H50">
        <f t="shared" si="53"/>
        <v>-1.8959170500815423</v>
      </c>
      <c r="L50">
        <f t="shared" ref="L50:M50" si="54">_xlfn.NORM.S.INV(L18)</f>
        <v>-1.7116753050949498</v>
      </c>
      <c r="M50">
        <f t="shared" si="54"/>
        <v>-1.8959170500815423</v>
      </c>
      <c r="Q50">
        <f t="shared" ref="Q50:R50" si="55">_xlfn.NORM.S.INV(Q18)</f>
        <v>-1.1243382297231634</v>
      </c>
      <c r="R50">
        <f t="shared" si="55"/>
        <v>-1.1243382297231634</v>
      </c>
    </row>
    <row r="51" spans="2:18" x14ac:dyDescent="0.3">
      <c r="B51">
        <f t="shared" si="28"/>
        <v>-1.8959170500815423</v>
      </c>
      <c r="C51">
        <f t="shared" si="46"/>
        <v>-1.7116753050949498</v>
      </c>
      <c r="G51">
        <f t="shared" ref="G51:H51" si="56">_xlfn.NORM.S.INV(G19)</f>
        <v>-1.8959170500815423</v>
      </c>
      <c r="H51">
        <f t="shared" si="56"/>
        <v>-1.7116753050949498</v>
      </c>
      <c r="L51">
        <f t="shared" ref="L51:M51" si="57">_xlfn.NORM.S.INV(L19)</f>
        <v>-1.5720367524919174</v>
      </c>
      <c r="M51">
        <f t="shared" si="57"/>
        <v>-1.4576844646224061</v>
      </c>
      <c r="Q51">
        <f t="shared" ref="Q51:R51" si="58">_xlfn.NORM.S.INV(Q19)</f>
        <v>-1.1955196642817298</v>
      </c>
      <c r="R51">
        <f t="shared" si="58"/>
        <v>-0.73265624680483588</v>
      </c>
    </row>
    <row r="52" spans="2:18" x14ac:dyDescent="0.3">
      <c r="B52">
        <f t="shared" si="28"/>
        <v>-1.1955196642817298</v>
      </c>
      <c r="C52">
        <f t="shared" si="46"/>
        <v>-1.2733368098320772</v>
      </c>
      <c r="G52">
        <f t="shared" ref="G52:H52" si="59">_xlfn.NORM.S.INV(G20)</f>
        <v>-1.3597373822904666</v>
      </c>
      <c r="H52">
        <f t="shared" si="59"/>
        <v>-1.5720367524919174</v>
      </c>
      <c r="L52">
        <f t="shared" ref="L52:M52" si="60">_xlfn.NORM.S.INV(L20)</f>
        <v>-2.1836835686365741</v>
      </c>
      <c r="M52">
        <f t="shared" si="60"/>
        <v>-1.7116753050949498</v>
      </c>
      <c r="Q52">
        <f t="shared" ref="Q52:R52" si="61">_xlfn.NORM.S.INV(Q20)</f>
        <v>-0.99684329384110604</v>
      </c>
      <c r="R52">
        <f t="shared" si="61"/>
        <v>-0.88378628015726546</v>
      </c>
    </row>
    <row r="53" spans="2:18" x14ac:dyDescent="0.3">
      <c r="B53">
        <f t="shared" si="28"/>
        <v>-1.1243382297231634</v>
      </c>
      <c r="C53">
        <f t="shared" si="46"/>
        <v>-1.2733368098320772</v>
      </c>
      <c r="G53">
        <f t="shared" ref="G53:H53" si="62">_xlfn.NORM.S.INV(G21)</f>
        <v>-1.4576844646224061</v>
      </c>
      <c r="H53">
        <f t="shared" si="62"/>
        <v>-1.4576844646224061</v>
      </c>
      <c r="L53">
        <f t="shared" ref="L53:M53" si="63">_xlfn.NORM.S.INV(L21)</f>
        <v>-1.1243382297231634</v>
      </c>
      <c r="M53">
        <f t="shared" si="63"/>
        <v>-1.7116753050949498</v>
      </c>
      <c r="Q53">
        <f t="shared" ref="Q53:R53" si="64">_xlfn.NORM.S.INV(Q21)</f>
        <v>-1.5720367524919174</v>
      </c>
      <c r="R53">
        <f t="shared" si="64"/>
        <v>-1.3597373822904666</v>
      </c>
    </row>
    <row r="54" spans="2:18" x14ac:dyDescent="0.3">
      <c r="B54">
        <f t="shared" si="28"/>
        <v>-1.5720367524919174</v>
      </c>
      <c r="C54">
        <f t="shared" si="46"/>
        <v>-1.7116753050949498</v>
      </c>
      <c r="G54">
        <f t="shared" ref="G54:H54" si="65">_xlfn.NORM.S.INV(G22)</f>
        <v>-0.99684329384110604</v>
      </c>
      <c r="H54">
        <f t="shared" si="65"/>
        <v>-1.4576844646224061</v>
      </c>
      <c r="L54">
        <f t="shared" ref="L54:M54" si="66">_xlfn.NORM.S.INV(L22)</f>
        <v>-1.1955196642817298</v>
      </c>
      <c r="M54">
        <f t="shared" si="66"/>
        <v>-1.2733368098320772</v>
      </c>
      <c r="Q54">
        <f t="shared" ref="Q54:R54" si="67">_xlfn.NORM.S.INV(Q22)</f>
        <v>-1.5720367524919174</v>
      </c>
      <c r="R54">
        <f t="shared" si="67"/>
        <v>-1.4576844646224061</v>
      </c>
    </row>
    <row r="55" spans="2:18" x14ac:dyDescent="0.3">
      <c r="B55">
        <f t="shared" si="28"/>
        <v>-1.2733368098320772</v>
      </c>
      <c r="C55">
        <f t="shared" si="46"/>
        <v>-1.0584396036810668</v>
      </c>
      <c r="G55">
        <f t="shared" ref="G55:H55" si="68">_xlfn.NORM.S.INV(G23)</f>
        <v>-1.1955196642817298</v>
      </c>
      <c r="H55">
        <f t="shared" si="68"/>
        <v>-1.4576844646224061</v>
      </c>
      <c r="L55">
        <f t="shared" ref="L55:M55" si="69">_xlfn.NORM.S.INV(L23)</f>
        <v>-1.7116753050949498</v>
      </c>
      <c r="M55">
        <f t="shared" si="69"/>
        <v>-1.8959170500815423</v>
      </c>
      <c r="Q55">
        <f t="shared" ref="Q55:R55" si="70">_xlfn.NORM.S.INV(Q23)</f>
        <v>-0.88378628015726546</v>
      </c>
      <c r="R55">
        <f t="shared" si="70"/>
        <v>-1.1955196642817298</v>
      </c>
    </row>
    <row r="56" spans="2:18" x14ac:dyDescent="0.3">
      <c r="B56">
        <f t="shared" si="28"/>
        <v>-2.1836835686365741</v>
      </c>
      <c r="C56">
        <f t="shared" si="46"/>
        <v>-1.7116753050949498</v>
      </c>
      <c r="G56">
        <f t="shared" ref="G56" si="71">_xlfn.NORM.S.INV(G24)</f>
        <v>-2.1836835686365741</v>
      </c>
      <c r="H56">
        <f>_xlfn.NORM.S.INV(0.001)</f>
        <v>-3.0902323061678132</v>
      </c>
      <c r="L56">
        <f t="shared" ref="L56" si="72">_xlfn.NORM.S.INV(L24)</f>
        <v>-1.7116753050949498</v>
      </c>
      <c r="M56">
        <f>_xlfn.NORM.S.INV(0.001)</f>
        <v>-3.0902323061678132</v>
      </c>
      <c r="Q56">
        <f t="shared" ref="Q56:R56" si="73">_xlfn.NORM.S.INV(Q24)</f>
        <v>-1.4576844646224061</v>
      </c>
      <c r="R56">
        <f t="shared" si="73"/>
        <v>-1.8959170500815423</v>
      </c>
    </row>
    <row r="57" spans="2:18" x14ac:dyDescent="0.3">
      <c r="B57">
        <f t="shared" si="28"/>
        <v>-1.5720367524919174</v>
      </c>
      <c r="C57">
        <f t="shared" si="46"/>
        <v>-1.8959170500815423</v>
      </c>
      <c r="G57">
        <f>_xlfn.NORM.S.INV(0.001)</f>
        <v>-3.0902323061678132</v>
      </c>
      <c r="H57">
        <f>_xlfn.NORM.S.INV(0.001)</f>
        <v>-3.0902323061678132</v>
      </c>
      <c r="L57">
        <f t="shared" ref="L57:M57" si="74">_xlfn.NORM.S.INV(L25)</f>
        <v>-1.2733368098320772</v>
      </c>
      <c r="M57">
        <f t="shared" si="74"/>
        <v>-1.8959170500815423</v>
      </c>
      <c r="Q57">
        <f t="shared" ref="Q57:R57" si="75">_xlfn.NORM.S.INV(Q25)</f>
        <v>-1.2733368098320772</v>
      </c>
      <c r="R57">
        <f t="shared" si="75"/>
        <v>-1.7116753050949498</v>
      </c>
    </row>
    <row r="58" spans="2:18" x14ac:dyDescent="0.3">
      <c r="B58">
        <f t="shared" si="28"/>
        <v>-1.8959170500815423</v>
      </c>
      <c r="C58">
        <f t="shared" si="46"/>
        <v>-1.3597373822904666</v>
      </c>
      <c r="G58">
        <f t="shared" ref="G58:H58" si="76">_xlfn.NORM.S.INV(G26)</f>
        <v>-1.3597373822904666</v>
      </c>
      <c r="H58">
        <f t="shared" si="76"/>
        <v>-1.4576844646224061</v>
      </c>
      <c r="L58">
        <f t="shared" ref="L58:M58" si="77">_xlfn.NORM.S.INV(L26)</f>
        <v>-1.1955196642817298</v>
      </c>
      <c r="M58">
        <f t="shared" si="77"/>
        <v>-1.3597373822904666</v>
      </c>
      <c r="Q58">
        <f>_xlfn.NORM.S.INV(0.001)</f>
        <v>-3.0902323061678132</v>
      </c>
      <c r="R58">
        <f>_xlfn.NORM.S.INV(0.001)</f>
        <v>-3.0902323061678132</v>
      </c>
    </row>
    <row r="59" spans="2:18" x14ac:dyDescent="0.3">
      <c r="G59">
        <f t="shared" ref="G59:H59" si="78">_xlfn.NORM.S.INV(G27)</f>
        <v>-1.8959170500815423</v>
      </c>
      <c r="H59">
        <f t="shared" si="78"/>
        <v>-1.7116753050949498</v>
      </c>
    </row>
  </sheetData>
  <phoneticPr fontId="1" type="noConversion"/>
  <pageMargins left="0.7" right="0.7" top="0.75" bottom="0.75" header="0.3" footer="0.3"/>
  <ignoredErrors>
    <ignoredError sqref="C39 G57 M47 M56 R39 Q44:R44 R4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8E34-B697-4EE5-8F42-A29E333CEF17}">
  <dimension ref="A1:T31"/>
  <sheetViews>
    <sheetView zoomScale="78" workbookViewId="0">
      <selection activeCell="B2" sqref="B2"/>
    </sheetView>
  </sheetViews>
  <sheetFormatPr defaultRowHeight="14.4" x14ac:dyDescent="0.3"/>
  <cols>
    <col min="1" max="1" width="18.88671875" customWidth="1"/>
    <col min="2" max="2" width="12.109375" customWidth="1"/>
    <col min="3" max="5" width="8.6640625" customWidth="1"/>
    <col min="6" max="6" width="13.6640625" customWidth="1"/>
    <col min="11" max="11" width="13.21875" customWidth="1"/>
    <col min="16" max="16" width="13.21875" customWidth="1"/>
    <col min="20" max="20" width="11.44140625" customWidth="1"/>
  </cols>
  <sheetData>
    <row r="1" spans="1:20" x14ac:dyDescent="0.3">
      <c r="A1" t="s">
        <v>25</v>
      </c>
      <c r="B1" t="s">
        <v>111</v>
      </c>
      <c r="C1" t="s">
        <v>112</v>
      </c>
      <c r="D1" t="s">
        <v>113</v>
      </c>
      <c r="E1" t="s">
        <v>83</v>
      </c>
      <c r="F1" t="s">
        <v>28</v>
      </c>
      <c r="G1" t="s">
        <v>111</v>
      </c>
      <c r="H1" t="s">
        <v>112</v>
      </c>
      <c r="I1" t="s">
        <v>113</v>
      </c>
      <c r="J1" t="s">
        <v>83</v>
      </c>
      <c r="K1" t="s">
        <v>55</v>
      </c>
      <c r="L1" t="s">
        <v>111</v>
      </c>
      <c r="M1" t="s">
        <v>112</v>
      </c>
      <c r="N1" t="s">
        <v>113</v>
      </c>
      <c r="O1" t="s">
        <v>83</v>
      </c>
      <c r="P1" t="s">
        <v>81</v>
      </c>
      <c r="Q1" t="s">
        <v>111</v>
      </c>
      <c r="R1" t="s">
        <v>112</v>
      </c>
      <c r="S1" t="s">
        <v>113</v>
      </c>
      <c r="T1" t="s">
        <v>83</v>
      </c>
    </row>
    <row r="2" spans="1:20" x14ac:dyDescent="0.3">
      <c r="A2" t="s">
        <v>0</v>
      </c>
      <c r="B2">
        <f>Hit!B34-'False alarm'!B34</f>
        <v>2.4136579860648322</v>
      </c>
      <c r="C2">
        <f>Hit!C34-'False alarm'!C34</f>
        <v>4.801907611262763</v>
      </c>
      <c r="D2">
        <f>C2-B2</f>
        <v>2.3882496251979308</v>
      </c>
      <c r="E2">
        <f>D2/B2*100</f>
        <v>98.947308980245111</v>
      </c>
      <c r="F2" t="s">
        <v>29</v>
      </c>
      <c r="G2">
        <f>Hit!G34-'False alarm'!G34</f>
        <v>2.4203175627895832</v>
      </c>
      <c r="H2">
        <f>Hit!H34-'False alarm'!H34</f>
        <v>2.2360758178029907</v>
      </c>
      <c r="I2">
        <f>H2-G2</f>
        <v>-0.18424174498659251</v>
      </c>
      <c r="J2">
        <f>I2/G2*100</f>
        <v>-7.612296329174308</v>
      </c>
      <c r="K2" t="s">
        <v>56</v>
      </c>
      <c r="L2">
        <f>Hit!L34-'False alarm'!L34</f>
        <v>3.7647220563638952</v>
      </c>
      <c r="M2">
        <f>Hit!M34-'False alarm'!M34</f>
        <v>4.7350859331192847</v>
      </c>
      <c r="N2">
        <f>M2-L2</f>
        <v>0.97036387675538949</v>
      </c>
      <c r="O2">
        <f>N2/L2*100</f>
        <v>25.77517974042955</v>
      </c>
      <c r="P2" t="s">
        <v>84</v>
      </c>
      <c r="Q2">
        <f>Hit!Q34-'False alarm'!Q34</f>
        <v>2.9932268706395506</v>
      </c>
      <c r="R2">
        <f>Hit!R34-'False alarm'!R34</f>
        <v>2.7481086945887396</v>
      </c>
      <c r="S2">
        <f>R2-Q2</f>
        <v>-0.24511817605081099</v>
      </c>
      <c r="T2">
        <f>S2/Q2*100</f>
        <v>-8.1890944670838657</v>
      </c>
    </row>
    <row r="3" spans="1:20" x14ac:dyDescent="0.3">
      <c r="A3" t="s">
        <v>1</v>
      </c>
      <c r="B3">
        <f>Hit!B35-'False alarm'!B35</f>
        <v>2.2465265026879995</v>
      </c>
      <c r="C3">
        <f>Hit!C35-'False alarm'!C35</f>
        <v>2.5704068002776244</v>
      </c>
      <c r="D3">
        <f t="shared" ref="D3:D9" si="0">C3-B3</f>
        <v>0.32388029758962489</v>
      </c>
      <c r="E3">
        <f t="shared" ref="E3:E9" si="1">D3/B3*100</f>
        <v>14.416936421720274</v>
      </c>
      <c r="F3" t="s">
        <v>30</v>
      </c>
      <c r="G3">
        <f>Hit!G35-'False alarm'!G35</f>
        <v>3.216890379443389</v>
      </c>
      <c r="H3">
        <f>Hit!H35-'False alarm'!H35</f>
        <v>4.7350859331192847</v>
      </c>
      <c r="I3">
        <f t="shared" ref="I3" si="2">H3-G3</f>
        <v>1.5181955536758958</v>
      </c>
      <c r="J3">
        <f t="shared" ref="J3:J27" si="3">I3/G3*100</f>
        <v>47.194506949241635</v>
      </c>
      <c r="K3" t="s">
        <v>57</v>
      </c>
      <c r="L3">
        <f>Hit!L35-'False alarm'!L35</f>
        <v>2.7392360301670067</v>
      </c>
      <c r="M3">
        <f>Hit!M35-'False alarm'!M35</f>
        <v>2.3861650552910318</v>
      </c>
      <c r="N3">
        <f t="shared" ref="N3:N26" si="4">M3-L3</f>
        <v>-0.35307097487597483</v>
      </c>
      <c r="O3">
        <f t="shared" ref="O3:O26" si="5">N3/L3*100</f>
        <v>-12.889395838388145</v>
      </c>
      <c r="P3" t="s">
        <v>85</v>
      </c>
      <c r="Q3">
        <f>Hit!Q35-'False alarm'!Q35</f>
        <v>1.658657276239645</v>
      </c>
      <c r="R3">
        <f>Hit!R35-'False alarm'!R35</f>
        <v>2.3961707717842566</v>
      </c>
      <c r="S3">
        <f t="shared" ref="S3:S26" si="6">R3-Q3</f>
        <v>0.73751349554461165</v>
      </c>
      <c r="T3">
        <f t="shared" ref="T3:T26" si="7">S3/Q3*100</f>
        <v>44.464489808083457</v>
      </c>
    </row>
    <row r="4" spans="1:20" x14ac:dyDescent="0.3">
      <c r="A4" t="s">
        <v>2</v>
      </c>
      <c r="B4">
        <f>Hit!B36-'False alarm'!B36</f>
        <v>1.0343809158413184</v>
      </c>
      <c r="C4">
        <f>Hit!C36-'False alarm'!C36</f>
        <v>1.9000608372539816</v>
      </c>
      <c r="D4">
        <f t="shared" si="0"/>
        <v>0.86567992141266314</v>
      </c>
      <c r="E4">
        <f t="shared" si="1"/>
        <v>83.690631580200645</v>
      </c>
      <c r="F4" t="s">
        <v>31</v>
      </c>
      <c r="G4">
        <f>Hit!G36-'False alarm'!G36</f>
        <v>2.4941178541161957</v>
      </c>
      <c r="H4">
        <f>Hit!H36-'False alarm'!H36</f>
        <v>4.371783871712414</v>
      </c>
      <c r="I4">
        <f t="shared" ref="I4" si="8">H4-G4</f>
        <v>1.8776660175962183</v>
      </c>
      <c r="J4">
        <f t="shared" si="3"/>
        <v>75.283772757465769</v>
      </c>
      <c r="K4" t="s">
        <v>58</v>
      </c>
      <c r="L4">
        <f>Hit!L36-'False alarm'!L36</f>
        <v>0.99867688286808942</v>
      </c>
      <c r="M4">
        <f>Hit!M36-'False alarm'!M36</f>
        <v>2.1149580434049922</v>
      </c>
      <c r="N4">
        <f t="shared" si="4"/>
        <v>1.1162811605369027</v>
      </c>
      <c r="O4">
        <f t="shared" si="5"/>
        <v>111.77600880587792</v>
      </c>
      <c r="P4" t="s">
        <v>86</v>
      </c>
      <c r="Q4">
        <f>Hit!Q36-'False alarm'!Q36</f>
        <v>1.1063902791546667</v>
      </c>
      <c r="R4">
        <f>Hit!R36-'False alarm'!R36</f>
        <v>1.2340760354353926</v>
      </c>
      <c r="S4">
        <f t="shared" si="6"/>
        <v>0.12768575628072587</v>
      </c>
      <c r="T4">
        <f t="shared" si="7"/>
        <v>11.540751820260359</v>
      </c>
    </row>
    <row r="5" spans="1:20" x14ac:dyDescent="0.3">
      <c r="A5" t="s">
        <v>3</v>
      </c>
      <c r="B5">
        <f>Hit!B37-'False alarm'!B37</f>
        <v>3.9318535397407279</v>
      </c>
      <c r="C5">
        <f>Hit!C37-'False alarm'!C37</f>
        <v>2.3861650552910318</v>
      </c>
      <c r="D5">
        <f t="shared" si="0"/>
        <v>-1.5456884844496961</v>
      </c>
      <c r="E5">
        <f t="shared" si="1"/>
        <v>-39.311954751794268</v>
      </c>
      <c r="F5" t="s">
        <v>32</v>
      </c>
      <c r="G5">
        <f>Hit!G37-'False alarm'!G37</f>
        <v>1.5808401306892976</v>
      </c>
      <c r="H5">
        <f>Hit!H37-'False alarm'!H37</f>
        <v>1.5096586961307312</v>
      </c>
      <c r="I5">
        <f t="shared" ref="I5" si="9">H5-G5</f>
        <v>-7.1181434558566403E-2</v>
      </c>
      <c r="J5">
        <f t="shared" si="3"/>
        <v>-4.502759841219933</v>
      </c>
      <c r="K5" t="s">
        <v>59</v>
      </c>
      <c r="L5">
        <f>Hit!L37-'False alarm'!L37</f>
        <v>2.6084701419857073</v>
      </c>
      <c r="M5">
        <f>Hit!M37-'False alarm'!M37</f>
        <v>2.2360758178029907</v>
      </c>
      <c r="N5">
        <f t="shared" si="4"/>
        <v>-0.37239432418271656</v>
      </c>
      <c r="O5">
        <f t="shared" si="5"/>
        <v>-14.276349887571648</v>
      </c>
      <c r="P5" t="s">
        <v>87</v>
      </c>
      <c r="Q5">
        <f>Hit!Q37-'False alarm'!Q37</f>
        <v>2.3861650552910318</v>
      </c>
      <c r="R5">
        <f>Hit!R37-'False alarm'!R37</f>
        <v>2.8535883180365182</v>
      </c>
      <c r="S5">
        <f t="shared" si="6"/>
        <v>0.4674232627454864</v>
      </c>
      <c r="T5">
        <f t="shared" si="7"/>
        <v>19.588890622173516</v>
      </c>
    </row>
    <row r="6" spans="1:20" x14ac:dyDescent="0.3">
      <c r="A6" t="s">
        <v>4</v>
      </c>
      <c r="B6">
        <f>Hit!B38-'False alarm'!B38</f>
        <v>6.1804646123356264</v>
      </c>
      <c r="C6">
        <f>Hit!C38-'False alarm'!C38</f>
        <v>4.9861493562493555</v>
      </c>
      <c r="D6">
        <f t="shared" si="0"/>
        <v>-1.1943152560862709</v>
      </c>
      <c r="E6">
        <f t="shared" si="1"/>
        <v>-19.324036799798673</v>
      </c>
      <c r="F6" t="s">
        <v>33</v>
      </c>
      <c r="G6">
        <f>Hit!G38-'False alarm'!G38</f>
        <v>1.3117867068168665</v>
      </c>
      <c r="H6">
        <f>Hit!H38-'False alarm'!H38</f>
        <v>2.2319530537755199</v>
      </c>
      <c r="I6">
        <f t="shared" ref="I6" si="10">H6-G6</f>
        <v>0.9201663469586534</v>
      </c>
      <c r="J6">
        <f t="shared" si="3"/>
        <v>70.146033816083957</v>
      </c>
      <c r="K6" t="s">
        <v>60</v>
      </c>
      <c r="L6">
        <f>Hit!L38-'False alarm'!L38</f>
        <v>0.9332839519143652</v>
      </c>
      <c r="M6">
        <f>Hit!M38-'False alarm'!M38</f>
        <v>0.44984847952708151</v>
      </c>
      <c r="N6">
        <f t="shared" si="4"/>
        <v>-0.48343547238728368</v>
      </c>
      <c r="O6">
        <f t="shared" si="5"/>
        <v>-51.799398392702891</v>
      </c>
      <c r="P6" t="s">
        <v>88</v>
      </c>
      <c r="Q6">
        <f>Hit!Q38-'False alarm'!Q38</f>
        <v>1.4853987291455408</v>
      </c>
      <c r="R6">
        <f>Hit!R38-'False alarm'!R38</f>
        <v>3.1774686156261431</v>
      </c>
      <c r="S6">
        <f t="shared" si="6"/>
        <v>1.6920698864806023</v>
      </c>
      <c r="T6">
        <f t="shared" si="7"/>
        <v>113.91351381146978</v>
      </c>
    </row>
    <row r="7" spans="1:20" x14ac:dyDescent="0.3">
      <c r="A7" t="s">
        <v>5</v>
      </c>
      <c r="B7">
        <f>Hit!B39-'False alarm'!B39</f>
        <v>3.3565289320464213</v>
      </c>
      <c r="C7">
        <f>Hit!C39-'False alarm'!C39</f>
        <v>6.1804646123356264</v>
      </c>
      <c r="D7">
        <f t="shared" si="0"/>
        <v>2.8239356802892051</v>
      </c>
      <c r="E7">
        <f t="shared" si="1"/>
        <v>84.132618471651227</v>
      </c>
      <c r="F7" t="s">
        <v>34</v>
      </c>
      <c r="G7">
        <f>Hit!G39-'False alarm'!G39</f>
        <v>3.0253048022094888</v>
      </c>
      <c r="H7">
        <f>Hit!H39-'False alarm'!H39</f>
        <v>2.5704068002776244</v>
      </c>
      <c r="I7">
        <f t="shared" ref="I7" si="11">H7-G7</f>
        <v>-0.45489800193186447</v>
      </c>
      <c r="J7">
        <f t="shared" si="3"/>
        <v>-15.036435389903064</v>
      </c>
      <c r="K7" t="s">
        <v>61</v>
      </c>
      <c r="L7">
        <f>Hit!L39-'False alarm'!L39</f>
        <v>0.68546721560380142</v>
      </c>
      <c r="M7">
        <f>Hit!M39-'False alarm'!M39</f>
        <v>2.1149580434049922</v>
      </c>
      <c r="N7">
        <f t="shared" si="4"/>
        <v>1.4294908278011906</v>
      </c>
      <c r="O7">
        <f t="shared" si="5"/>
        <v>208.54255247524969</v>
      </c>
      <c r="P7" t="s">
        <v>89</v>
      </c>
      <c r="Q7">
        <f>Hit!Q39-'False alarm'!Q39</f>
        <v>2.3861650552910318</v>
      </c>
      <c r="R7">
        <f>Hit!R39-'False alarm'!R39</f>
        <v>4.7350859331192847</v>
      </c>
      <c r="S7">
        <f t="shared" si="6"/>
        <v>2.3489208778282529</v>
      </c>
      <c r="T7">
        <f t="shared" si="7"/>
        <v>98.439161726042613</v>
      </c>
    </row>
    <row r="8" spans="1:20" x14ac:dyDescent="0.3">
      <c r="A8" t="s">
        <v>6</v>
      </c>
      <c r="B8">
        <f>Hit!B40-'False alarm'!B40</f>
        <v>2.7481086945887396</v>
      </c>
      <c r="C8">
        <f>Hit!C40-'False alarm'!C40</f>
        <v>2.708084081344615</v>
      </c>
      <c r="D8">
        <f t="shared" si="0"/>
        <v>-4.0024613244124652E-2</v>
      </c>
      <c r="E8">
        <f t="shared" si="1"/>
        <v>-1.4564421459360952</v>
      </c>
      <c r="F8" t="s">
        <v>35</v>
      </c>
      <c r="G8">
        <f>Hit!G40-'False alarm'!G40</f>
        <v>1.8384645274140208</v>
      </c>
      <c r="H8">
        <f>Hit!H40-'False alarm'!H40</f>
        <v>3.0253048022094888</v>
      </c>
      <c r="I8">
        <f t="shared" ref="I8" si="12">H8-G8</f>
        <v>1.1868402747954681</v>
      </c>
      <c r="J8">
        <f t="shared" si="3"/>
        <v>64.55606062004766</v>
      </c>
      <c r="K8" t="s">
        <v>62</v>
      </c>
      <c r="L8">
        <f>Hit!L40-'False alarm'!L40</f>
        <v>3.4652351341811745</v>
      </c>
      <c r="M8">
        <f>Hit!M40-'False alarm'!M40</f>
        <v>2.708084081344615</v>
      </c>
      <c r="N8">
        <f t="shared" si="4"/>
        <v>-0.75715105283655948</v>
      </c>
      <c r="O8">
        <f t="shared" si="5"/>
        <v>-21.849918505327409</v>
      </c>
      <c r="P8" t="s">
        <v>37</v>
      </c>
      <c r="Q8">
        <f>Hit!Q40-'False alarm'!Q40</f>
        <v>2.708084081344615</v>
      </c>
      <c r="R8">
        <f>Hit!R40-'False alarm'!R40</f>
        <v>2.8581733188326561</v>
      </c>
      <c r="S8">
        <f t="shared" si="6"/>
        <v>0.15008923748804115</v>
      </c>
      <c r="T8">
        <f t="shared" si="7"/>
        <v>5.542266524218074</v>
      </c>
    </row>
    <row r="9" spans="1:20" x14ac:dyDescent="0.3">
      <c r="A9" t="s">
        <v>7</v>
      </c>
      <c r="B9">
        <f>Hit!B41-'False alarm'!B41</f>
        <v>2.1321742148184879</v>
      </c>
      <c r="C9">
        <f>Hit!C41-'False alarm'!C41</f>
        <v>2.7481086945887396</v>
      </c>
      <c r="D9">
        <f t="shared" si="0"/>
        <v>0.61593447977025173</v>
      </c>
      <c r="E9">
        <f t="shared" si="1"/>
        <v>28.887624448768896</v>
      </c>
      <c r="F9" t="s">
        <v>36</v>
      </c>
      <c r="G9">
        <f>Hit!G41-'False alarm'!G41</f>
        <v>1.711031567758206</v>
      </c>
      <c r="H9">
        <f>Hit!H41-'False alarm'!H41</f>
        <v>2.3861650552910318</v>
      </c>
      <c r="I9">
        <f t="shared" ref="I9" si="13">H9-G9</f>
        <v>0.67513348753282587</v>
      </c>
      <c r="J9">
        <f t="shared" si="3"/>
        <v>39.457687412359434</v>
      </c>
      <c r="K9" t="s">
        <v>63</v>
      </c>
      <c r="L9">
        <f>Hit!L41-'False alarm'!L41</f>
        <v>2.2465265026879995</v>
      </c>
      <c r="M9">
        <f>Hit!M41-'False alarm'!M41</f>
        <v>1.3989981566871514</v>
      </c>
      <c r="N9">
        <f t="shared" si="4"/>
        <v>-0.84752834600084803</v>
      </c>
      <c r="O9">
        <f t="shared" si="5"/>
        <v>-37.726167262516995</v>
      </c>
      <c r="P9" t="s">
        <v>90</v>
      </c>
      <c r="Q9">
        <f>Hit!Q41-'False alarm'!Q41</f>
        <v>1.7977373225401179</v>
      </c>
      <c r="R9">
        <f>Hit!R41-'False alarm'!R41</f>
        <v>2.0948729931748566</v>
      </c>
      <c r="S9">
        <f t="shared" si="6"/>
        <v>0.29713567063473878</v>
      </c>
      <c r="T9">
        <f t="shared" si="7"/>
        <v>16.528314059525677</v>
      </c>
    </row>
    <row r="10" spans="1:20" x14ac:dyDescent="0.3">
      <c r="A10" t="s">
        <v>8</v>
      </c>
      <c r="B10">
        <f>Hit!B42-'False alarm'!B42</f>
        <v>2.4370306717723738</v>
      </c>
      <c r="C10">
        <f>Hit!C42-'False alarm'!C42</f>
        <v>3.0902323061678132</v>
      </c>
      <c r="D10">
        <f t="shared" ref="D10:D26" si="14">C10-B10</f>
        <v>0.65320163439543943</v>
      </c>
      <c r="E10">
        <f t="shared" ref="E10:E26" si="15">D10/B10*100</f>
        <v>26.803176585397136</v>
      </c>
      <c r="F10" t="s">
        <v>37</v>
      </c>
      <c r="G10">
        <f>Hit!G42-'False alarm'!G42</f>
        <v>3.1774686156261431</v>
      </c>
      <c r="H10">
        <f>Hit!H42-'False alarm'!H42</f>
        <v>2.5704068002776244</v>
      </c>
      <c r="I10">
        <f t="shared" ref="I10" si="16">H10-G10</f>
        <v>-0.60706181534851877</v>
      </c>
      <c r="J10">
        <f t="shared" si="3"/>
        <v>-19.105202561659066</v>
      </c>
      <c r="K10" t="s">
        <v>64</v>
      </c>
      <c r="L10">
        <f>Hit!L42-'False alarm'!L42</f>
        <v>0.67111915157368895</v>
      </c>
      <c r="M10">
        <f>Hit!M42-'False alarm'!M42</f>
        <v>1.4853987291455408</v>
      </c>
      <c r="N10">
        <f t="shared" si="4"/>
        <v>0.81427957757185188</v>
      </c>
      <c r="O10">
        <f t="shared" si="5"/>
        <v>121.3315959859691</v>
      </c>
      <c r="P10" t="s">
        <v>91</v>
      </c>
      <c r="Q10">
        <f>Hit!Q42-'False alarm'!Q42</f>
        <v>4.9861493562493555</v>
      </c>
      <c r="R10">
        <f>Hit!R42-'False alarm'!R42</f>
        <v>3.4652351341811745</v>
      </c>
      <c r="S10">
        <f t="shared" si="6"/>
        <v>-1.5209142220681811</v>
      </c>
      <c r="T10">
        <f t="shared" si="7"/>
        <v>-30.502781072170528</v>
      </c>
    </row>
    <row r="11" spans="1:20" x14ac:dyDescent="0.3">
      <c r="A11" t="s">
        <v>9</v>
      </c>
      <c r="B11">
        <f>Hit!B43-'False alarm'!B43</f>
        <v>1.5833458114774803</v>
      </c>
      <c r="C11">
        <f>Hit!C43-'False alarm'!C43</f>
        <v>1.658657276239645</v>
      </c>
      <c r="D11">
        <f t="shared" si="14"/>
        <v>7.5311464762164659E-2</v>
      </c>
      <c r="E11">
        <f t="shared" si="15"/>
        <v>4.7564760784562061</v>
      </c>
      <c r="F11" t="s">
        <v>38</v>
      </c>
      <c r="G11">
        <f>Hit!G43-'False alarm'!G43</f>
        <v>1.3186896493561178</v>
      </c>
      <c r="H11">
        <f>Hit!H43-'False alarm'!H43</f>
        <v>6.1804646123356264</v>
      </c>
      <c r="I11">
        <f t="shared" ref="I11" si="17">H11-G11</f>
        <v>4.8617749629795082</v>
      </c>
      <c r="J11">
        <f t="shared" si="3"/>
        <v>368.68227223542613</v>
      </c>
      <c r="K11" t="s">
        <v>65</v>
      </c>
      <c r="L11">
        <f>Hit!L43-'False alarm'!L43</f>
        <v>2.7375382836544571</v>
      </c>
      <c r="M11">
        <f>Hit!M43-'False alarm'!M43</f>
        <v>2.7375382836544571</v>
      </c>
      <c r="N11">
        <f t="shared" si="4"/>
        <v>0</v>
      </c>
      <c r="O11">
        <f t="shared" si="5"/>
        <v>0</v>
      </c>
      <c r="P11" t="s">
        <v>92</v>
      </c>
      <c r="Q11">
        <f>Hit!Q43-'False alarm'!Q43</f>
        <v>2.3961707717842566</v>
      </c>
      <c r="R11">
        <f>Hit!R43-'False alarm'!R43</f>
        <v>2.9932268706395506</v>
      </c>
      <c r="S11">
        <f t="shared" si="6"/>
        <v>0.59705609885529398</v>
      </c>
      <c r="T11">
        <f t="shared" si="7"/>
        <v>24.917092967072172</v>
      </c>
    </row>
    <row r="12" spans="1:20" x14ac:dyDescent="0.3">
      <c r="A12" t="s">
        <v>10</v>
      </c>
      <c r="B12">
        <f>Hit!B44-'False alarm'!B44</f>
        <v>2.2812375164891101</v>
      </c>
      <c r="C12">
        <f>Hit!C44-'False alarm'!C44</f>
        <v>3.0253048022094888</v>
      </c>
      <c r="D12">
        <f t="shared" si="14"/>
        <v>0.74406728572037872</v>
      </c>
      <c r="E12">
        <f t="shared" si="15"/>
        <v>32.616826627747187</v>
      </c>
      <c r="F12" t="s">
        <v>39</v>
      </c>
      <c r="G12">
        <f>Hit!G44-'False alarm'!G44</f>
        <v>3.8285371955880456</v>
      </c>
      <c r="H12">
        <f>Hit!H44-'False alarm'!H44</f>
        <v>6.1804646123356264</v>
      </c>
      <c r="I12">
        <f t="shared" ref="I12" si="18">H12-G12</f>
        <v>2.3519274167475808</v>
      </c>
      <c r="J12">
        <f t="shared" si="3"/>
        <v>61.431489276319681</v>
      </c>
      <c r="K12" t="s">
        <v>66</v>
      </c>
      <c r="L12">
        <f>Hit!L44-'False alarm'!L44</f>
        <v>1.658657276239645</v>
      </c>
      <c r="M12">
        <f>Hit!M44-'False alarm'!M44</f>
        <v>2.0342271324865484</v>
      </c>
      <c r="N12">
        <f t="shared" si="4"/>
        <v>0.37556985624690342</v>
      </c>
      <c r="O12">
        <f t="shared" si="5"/>
        <v>22.643005377118101</v>
      </c>
      <c r="P12" t="s">
        <v>93</v>
      </c>
      <c r="Q12">
        <f>Hit!Q44-'False alarm'!Q44</f>
        <v>6.1804646123356264</v>
      </c>
      <c r="R12">
        <f>Hit!R44-'False alarm'!R44</f>
        <v>4.7350859331192847</v>
      </c>
      <c r="S12">
        <f t="shared" si="6"/>
        <v>-1.4453786792163417</v>
      </c>
      <c r="T12">
        <f t="shared" si="7"/>
        <v>-23.386246340307519</v>
      </c>
    </row>
    <row r="13" spans="1:20" x14ac:dyDescent="0.3">
      <c r="A13" t="s">
        <v>11</v>
      </c>
      <c r="B13">
        <f>Hit!B45-'False alarm'!B45</f>
        <v>1.6771002800819486</v>
      </c>
      <c r="C13">
        <f>Hit!C45-'False alarm'!C45</f>
        <v>1.8677459123433056</v>
      </c>
      <c r="D13">
        <f t="shared" si="14"/>
        <v>0.190645632261357</v>
      </c>
      <c r="E13">
        <f t="shared" si="15"/>
        <v>11.367575005833368</v>
      </c>
      <c r="F13" t="s">
        <v>40</v>
      </c>
      <c r="G13">
        <f>Hit!G45-'False alarm'!G45</f>
        <v>2.7392360301670067</v>
      </c>
      <c r="H13">
        <f>Hit!H45-'False alarm'!H45</f>
        <v>2.708084081344615</v>
      </c>
      <c r="I13">
        <f t="shared" ref="I13" si="19">H13-G13</f>
        <v>-3.1151948822391695E-2</v>
      </c>
      <c r="J13">
        <f t="shared" si="3"/>
        <v>-1.1372495279456591</v>
      </c>
      <c r="K13" t="s">
        <v>67</v>
      </c>
      <c r="L13">
        <f>Hit!L45-'False alarm'!L45</f>
        <v>1.8174672021993086</v>
      </c>
      <c r="M13">
        <f>Hit!M45-'False alarm'!M45</f>
        <v>1.7223691412562128</v>
      </c>
      <c r="N13">
        <f t="shared" si="4"/>
        <v>-9.5098060943095808E-2</v>
      </c>
      <c r="O13">
        <f t="shared" si="5"/>
        <v>-5.2324499076526987</v>
      </c>
      <c r="P13" t="s">
        <v>94</v>
      </c>
      <c r="Q13">
        <f>Hit!Q45-'False alarm'!Q45</f>
        <v>1.2103362644704636</v>
      </c>
      <c r="R13">
        <f>Hit!R45-'False alarm'!R45</f>
        <v>1.1210751366758784</v>
      </c>
      <c r="S13">
        <f t="shared" si="6"/>
        <v>-8.9261127794585171E-2</v>
      </c>
      <c r="T13">
        <f t="shared" si="7"/>
        <v>-7.374903191357153</v>
      </c>
    </row>
    <row r="14" spans="1:20" x14ac:dyDescent="0.3">
      <c r="A14" t="s">
        <v>12</v>
      </c>
      <c r="B14">
        <f>Hit!B46-'False alarm'!B46</f>
        <v>2.7392360301670067</v>
      </c>
      <c r="C14">
        <f>Hit!C46-'False alarm'!C46</f>
        <v>2.9323504395753321</v>
      </c>
      <c r="D14">
        <f t="shared" si="14"/>
        <v>0.19311440940832547</v>
      </c>
      <c r="E14">
        <f t="shared" si="15"/>
        <v>7.0499368174764987</v>
      </c>
      <c r="F14" t="s">
        <v>41</v>
      </c>
      <c r="G14">
        <f>Hit!G46-'False alarm'!G46</f>
        <v>0.35389843070881533</v>
      </c>
      <c r="H14">
        <f>Hit!H46-'False alarm'!H46</f>
        <v>1.2340760354353926</v>
      </c>
      <c r="I14">
        <f t="shared" ref="I14" si="20">H14-G14</f>
        <v>0.88017760472657725</v>
      </c>
      <c r="J14">
        <f t="shared" si="3"/>
        <v>248.70910079021513</v>
      </c>
      <c r="K14" t="s">
        <v>68</v>
      </c>
      <c r="L14">
        <f>Hit!L46-'False alarm'!L46</f>
        <v>1.0476362397838765</v>
      </c>
      <c r="M14">
        <f>Hit!M46-'False alarm'!M46</f>
        <v>1.0476362397838765</v>
      </c>
      <c r="N14">
        <f t="shared" si="4"/>
        <v>0</v>
      </c>
      <c r="O14">
        <f t="shared" si="5"/>
        <v>0</v>
      </c>
      <c r="P14" t="s">
        <v>95</v>
      </c>
      <c r="Q14">
        <f>Hit!Q46-'False alarm'!Q46</f>
        <v>2.7375382836544571</v>
      </c>
      <c r="R14">
        <f>Hit!R46-'False alarm'!R46</f>
        <v>3.0253048022094888</v>
      </c>
      <c r="S14">
        <f t="shared" si="6"/>
        <v>0.28776651855503177</v>
      </c>
      <c r="T14">
        <f t="shared" si="7"/>
        <v>10.51187193520742</v>
      </c>
    </row>
    <row r="15" spans="1:20" x14ac:dyDescent="0.3">
      <c r="A15" t="s">
        <v>13</v>
      </c>
      <c r="B15">
        <f>Hit!B47-'False alarm'!B47</f>
        <v>2.0964372651999583</v>
      </c>
      <c r="C15">
        <f>Hit!C47-'False alarm'!C47</f>
        <v>6.1804646123356264</v>
      </c>
      <c r="D15">
        <f t="shared" si="14"/>
        <v>4.0840273471356685</v>
      </c>
      <c r="E15">
        <f t="shared" si="15"/>
        <v>194.80799234629774</v>
      </c>
      <c r="F15" t="s">
        <v>42</v>
      </c>
      <c r="G15">
        <f>Hit!G47-'False alarm'!G47</f>
        <v>1.5808401306892976</v>
      </c>
      <c r="H15">
        <f>Hit!H47-'False alarm'!H47</f>
        <v>2.708084081344615</v>
      </c>
      <c r="I15">
        <f t="shared" ref="I15" si="21">H15-G15</f>
        <v>1.1272439506553174</v>
      </c>
      <c r="J15">
        <f t="shared" si="3"/>
        <v>71.306638082612594</v>
      </c>
      <c r="K15" t="s">
        <v>69</v>
      </c>
      <c r="L15">
        <f>Hit!L47-'False alarm'!L47</f>
        <v>2.1836835686365741</v>
      </c>
      <c r="M15">
        <f>Hit!M47-'False alarm'!M47</f>
        <v>4.7350859331192847</v>
      </c>
      <c r="N15">
        <f t="shared" si="4"/>
        <v>2.5514023644827106</v>
      </c>
      <c r="O15">
        <f t="shared" si="5"/>
        <v>116.8393809949181</v>
      </c>
      <c r="P15" t="s">
        <v>96</v>
      </c>
      <c r="Q15">
        <f>Hit!Q47-'False alarm'!Q47</f>
        <v>2.9932268706395506</v>
      </c>
      <c r="R15">
        <f>Hit!R47-'False alarm'!R47</f>
        <v>1.3989981566871514</v>
      </c>
      <c r="S15">
        <f t="shared" si="6"/>
        <v>-1.5942287139523992</v>
      </c>
      <c r="T15">
        <f t="shared" si="7"/>
        <v>-53.261205476608822</v>
      </c>
    </row>
    <row r="16" spans="1:20" x14ac:dyDescent="0.3">
      <c r="A16" t="s">
        <v>14</v>
      </c>
      <c r="B16">
        <f>Hit!B48-'False alarm'!B48</f>
        <v>2.0969957715025176</v>
      </c>
      <c r="C16">
        <f>Hit!C48-'False alarm'!C48</f>
        <v>2.4136579860648322</v>
      </c>
      <c r="D16">
        <f t="shared" si="14"/>
        <v>0.31666221456231458</v>
      </c>
      <c r="E16">
        <f t="shared" si="15"/>
        <v>15.100755989384904</v>
      </c>
      <c r="F16" t="s">
        <v>43</v>
      </c>
      <c r="G16">
        <f>Hit!G48-'False alarm'!G48</f>
        <v>1.3186896493561178</v>
      </c>
      <c r="H16">
        <f>Hit!H48-'False alarm'!H48</f>
        <v>1.6130844854262665</v>
      </c>
      <c r="I16">
        <f t="shared" ref="I16" si="22">H16-G16</f>
        <v>0.29439483607014871</v>
      </c>
      <c r="J16">
        <f t="shared" si="3"/>
        <v>22.324800699989883</v>
      </c>
      <c r="K16" t="s">
        <v>70</v>
      </c>
      <c r="L16">
        <f>Hit!L48-'False alarm'!L48</f>
        <v>2.7392360301670067</v>
      </c>
      <c r="M16">
        <f>Hit!M48-'False alarm'!M48</f>
        <v>2.6084701419857073</v>
      </c>
      <c r="N16">
        <f t="shared" si="4"/>
        <v>-0.13076588818129942</v>
      </c>
      <c r="O16">
        <f t="shared" si="5"/>
        <v>-4.7738087094790016</v>
      </c>
      <c r="P16" t="s">
        <v>97</v>
      </c>
      <c r="Q16">
        <f>Hit!Q48-'False alarm'!Q48</f>
        <v>1.2733368098320772</v>
      </c>
      <c r="R16">
        <f>Hit!R48-'False alarm'!R48</f>
        <v>4.371783871712414</v>
      </c>
      <c r="S16">
        <f t="shared" si="6"/>
        <v>3.0984470618803366</v>
      </c>
      <c r="T16">
        <f t="shared" si="7"/>
        <v>243.33287453528874</v>
      </c>
    </row>
    <row r="17" spans="1:20" x14ac:dyDescent="0.3">
      <c r="A17" t="s">
        <v>15</v>
      </c>
      <c r="B17">
        <f>Hit!B49-'False alarm'!B49</f>
        <v>2.3861650552910318</v>
      </c>
      <c r="C17">
        <f>Hit!C49-'False alarm'!C49</f>
        <v>2.149264153217342</v>
      </c>
      <c r="D17">
        <f t="shared" si="14"/>
        <v>-0.23690090207368986</v>
      </c>
      <c r="E17">
        <f t="shared" si="15"/>
        <v>-9.9281020626964107</v>
      </c>
      <c r="F17" t="s">
        <v>44</v>
      </c>
      <c r="G17">
        <f>Hit!G49-'False alarm'!G49</f>
        <v>2.7481086945887396</v>
      </c>
      <c r="H17">
        <f>Hit!H49-'False alarm'!H49</f>
        <v>3.2201169581303639</v>
      </c>
      <c r="I17">
        <f t="shared" ref="I17" si="23">H17-G17</f>
        <v>0.47200826354162428</v>
      </c>
      <c r="J17">
        <f t="shared" si="3"/>
        <v>17.175749433457593</v>
      </c>
      <c r="K17" t="s">
        <v>71</v>
      </c>
      <c r="L17">
        <f>Hit!L49-'False alarm'!L49</f>
        <v>1.4576844646224061</v>
      </c>
      <c r="M17">
        <f>Hit!M49-'False alarm'!M49</f>
        <v>1.9650224082307495</v>
      </c>
      <c r="N17">
        <f t="shared" si="4"/>
        <v>0.50733794360834339</v>
      </c>
      <c r="O17">
        <f t="shared" si="5"/>
        <v>34.804373368948717</v>
      </c>
      <c r="P17" t="s">
        <v>98</v>
      </c>
      <c r="Q17">
        <f>Hit!Q49-'False alarm'!Q49</f>
        <v>0.73265624680483588</v>
      </c>
      <c r="R17">
        <f>Hit!R49-'False alarm'!R49</f>
        <v>1.2340760354353926</v>
      </c>
      <c r="S17">
        <f t="shared" si="6"/>
        <v>0.5014197886305567</v>
      </c>
      <c r="T17">
        <f t="shared" si="7"/>
        <v>68.438615082759853</v>
      </c>
    </row>
    <row r="18" spans="1:20" x14ac:dyDescent="0.3">
      <c r="A18" t="s">
        <v>16</v>
      </c>
      <c r="B18">
        <f>Hit!B50-'False alarm'!B50</f>
        <v>1.4576844646224061</v>
      </c>
      <c r="C18">
        <f>Hit!C50-'False alarm'!C50</f>
        <v>1.5720367524919174</v>
      </c>
      <c r="D18">
        <f t="shared" si="14"/>
        <v>0.11435228786951135</v>
      </c>
      <c r="E18">
        <f t="shared" si="15"/>
        <v>7.8447901891533709</v>
      </c>
      <c r="F18" t="s">
        <v>45</v>
      </c>
      <c r="G18">
        <f>Hit!G50-'False alarm'!G50</f>
        <v>2.5704068002776244</v>
      </c>
      <c r="H18">
        <f>Hit!H50-'False alarm'!H50</f>
        <v>2.0215783969366163</v>
      </c>
      <c r="I18">
        <f t="shared" ref="I18" si="24">H18-G18</f>
        <v>-0.54882840334100802</v>
      </c>
      <c r="J18">
        <f t="shared" si="3"/>
        <v>-21.351811055033398</v>
      </c>
      <c r="K18" t="s">
        <v>72</v>
      </c>
      <c r="L18">
        <f>Hit!L50-'False alarm'!L50</f>
        <v>1.7116753050949498</v>
      </c>
      <c r="M18">
        <f>Hit!M50-'False alarm'!M50</f>
        <v>2.7375382836544571</v>
      </c>
      <c r="N18">
        <f t="shared" si="4"/>
        <v>1.0258629785595073</v>
      </c>
      <c r="O18">
        <f t="shared" si="5"/>
        <v>59.933269791644314</v>
      </c>
      <c r="P18" t="s">
        <v>99</v>
      </c>
      <c r="Q18">
        <f>Hit!Q50-'False alarm'!Q50</f>
        <v>1.1243382297231634</v>
      </c>
      <c r="R18">
        <f>Hit!R50-'False alarm'!R50</f>
        <v>1.6487387424312043</v>
      </c>
      <c r="S18">
        <f t="shared" si="6"/>
        <v>0.52440051270804089</v>
      </c>
      <c r="T18">
        <f t="shared" si="7"/>
        <v>46.640814911822368</v>
      </c>
    </row>
    <row r="19" spans="1:20" x14ac:dyDescent="0.3">
      <c r="A19" t="s">
        <v>17</v>
      </c>
      <c r="B19">
        <f>Hit!B51-'False alarm'!B51</f>
        <v>2.9323504395753321</v>
      </c>
      <c r="C19">
        <f>Hit!C51-'False alarm'!C51</f>
        <v>2.2360758178029907</v>
      </c>
      <c r="D19">
        <f t="shared" si="14"/>
        <v>-0.69627462177234145</v>
      </c>
      <c r="E19">
        <f t="shared" si="15"/>
        <v>-23.74459110941655</v>
      </c>
      <c r="F19" t="s">
        <v>46</v>
      </c>
      <c r="G19">
        <f>Hit!G51-'False alarm'!G51</f>
        <v>2.5704068002776244</v>
      </c>
      <c r="H19">
        <f>Hit!H51-'False alarm'!H51</f>
        <v>2.2360758178029907</v>
      </c>
      <c r="I19">
        <f t="shared" ref="I19" si="25">H19-G19</f>
        <v>-0.33433098247463366</v>
      </c>
      <c r="J19">
        <f t="shared" si="3"/>
        <v>-13.006928803585613</v>
      </c>
      <c r="K19" t="s">
        <v>73</v>
      </c>
      <c r="L19">
        <f>Hit!L51-'False alarm'!L51</f>
        <v>1.8253838556277171</v>
      </c>
      <c r="M19">
        <f>Hit!M51-'False alarm'!M51</f>
        <v>1.4576844646224061</v>
      </c>
      <c r="N19">
        <f t="shared" si="4"/>
        <v>-0.36769939100531102</v>
      </c>
      <c r="O19">
        <f t="shared" si="5"/>
        <v>-20.143674979467029</v>
      </c>
      <c r="P19" t="s">
        <v>100</v>
      </c>
      <c r="Q19">
        <f>Hit!Q51-'False alarm'!Q51</f>
        <v>2.0371408978546448</v>
      </c>
      <c r="R19">
        <f>Hit!R51-'False alarm'!R51</f>
        <v>1.4071459970009177</v>
      </c>
      <c r="S19">
        <f t="shared" si="6"/>
        <v>-0.62999490085372711</v>
      </c>
      <c r="T19">
        <f t="shared" si="7"/>
        <v>-30.925445633985738</v>
      </c>
    </row>
    <row r="20" spans="1:20" x14ac:dyDescent="0.3">
      <c r="A20" t="s">
        <v>18</v>
      </c>
      <c r="B20">
        <f>Hit!B52-'False alarm'!B52</f>
        <v>1.7199201769897705</v>
      </c>
      <c r="C20">
        <f>Hit!C52-'False alarm'!C52</f>
        <v>1.658657276239645</v>
      </c>
      <c r="D20">
        <f t="shared" si="14"/>
        <v>-6.1262900750125526E-2</v>
      </c>
      <c r="E20">
        <f t="shared" si="15"/>
        <v>-3.5619618613550283</v>
      </c>
      <c r="F20" t="s">
        <v>47</v>
      </c>
      <c r="G20">
        <f>Hit!G52-'False alarm'!G52</f>
        <v>1.2340760354353926</v>
      </c>
      <c r="H20">
        <f>Hit!H52-'False alarm'!H52</f>
        <v>1.8253838556277171</v>
      </c>
      <c r="I20">
        <f t="shared" ref="I20" si="26">H20-G20</f>
        <v>0.59130782019232453</v>
      </c>
      <c r="J20">
        <f t="shared" si="3"/>
        <v>47.915023322181774</v>
      </c>
      <c r="K20" t="s">
        <v>74</v>
      </c>
      <c r="L20">
        <f>Hit!L52-'False alarm'!L52</f>
        <v>3.4652351341811745</v>
      </c>
      <c r="M20">
        <f>Hit!M52-'False alarm'!M52</f>
        <v>2.5532965386678645</v>
      </c>
      <c r="N20">
        <f t="shared" si="4"/>
        <v>-0.91193859551330991</v>
      </c>
      <c r="O20">
        <f t="shared" si="5"/>
        <v>-26.316788333291512</v>
      </c>
      <c r="P20" t="s">
        <v>101</v>
      </c>
      <c r="Q20">
        <f>Hit!Q52-'False alarm'!Q52</f>
        <v>0.99684329384110604</v>
      </c>
      <c r="R20">
        <f>Hit!R52-'False alarm'!R52</f>
        <v>0.75812493330219144</v>
      </c>
      <c r="S20">
        <f t="shared" si="6"/>
        <v>-0.2387183605389146</v>
      </c>
      <c r="T20">
        <f t="shared" si="7"/>
        <v>-23.947431056998777</v>
      </c>
    </row>
    <row r="21" spans="1:20" x14ac:dyDescent="0.3">
      <c r="A21" t="s">
        <v>19</v>
      </c>
      <c r="B21">
        <f>Hit!B53-'False alarm'!B53</f>
        <v>1.9659594632960782</v>
      </c>
      <c r="C21">
        <f>Hit!C53-'False alarm'!C53</f>
        <v>2.3097701993258672</v>
      </c>
      <c r="D21">
        <f t="shared" si="14"/>
        <v>0.34381073602978907</v>
      </c>
      <c r="E21">
        <f t="shared" si="15"/>
        <v>17.488190496734081</v>
      </c>
      <c r="F21" t="s">
        <v>48</v>
      </c>
      <c r="G21">
        <f>Hit!G53-'False alarm'!G53</f>
        <v>1.3320231177673321</v>
      </c>
      <c r="H21">
        <f>Hit!H53-'False alarm'!H53</f>
        <v>2.1321742148184879</v>
      </c>
      <c r="I21">
        <f t="shared" ref="I21" si="27">H21-G21</f>
        <v>0.80015109705115584</v>
      </c>
      <c r="J21">
        <f t="shared" si="3"/>
        <v>60.07036112048322</v>
      </c>
      <c r="K21" t="s">
        <v>75</v>
      </c>
      <c r="L21">
        <f>Hit!L53-'False alarm'!L53</f>
        <v>1.6487387424312043</v>
      </c>
      <c r="M21">
        <f>Hit!M53-'False alarm'!M53</f>
        <v>2.7481086945887396</v>
      </c>
      <c r="N21">
        <f t="shared" si="4"/>
        <v>1.0993699521575353</v>
      </c>
      <c r="O21">
        <f t="shared" si="5"/>
        <v>66.679451623513231</v>
      </c>
      <c r="P21" t="s">
        <v>102</v>
      </c>
      <c r="Q21">
        <f>Hit!Q53-'False alarm'!Q53</f>
        <v>1.0476362397838765</v>
      </c>
      <c r="R21">
        <f>Hit!R53-'False alarm'!R53</f>
        <v>1.3597373822904666</v>
      </c>
      <c r="S21">
        <f t="shared" si="6"/>
        <v>0.31210114250659005</v>
      </c>
      <c r="T21">
        <f t="shared" si="7"/>
        <v>29.790983802829825</v>
      </c>
    </row>
    <row r="22" spans="1:20" x14ac:dyDescent="0.3">
      <c r="A22" t="s">
        <v>20</v>
      </c>
      <c r="B22">
        <f>Hit!B54-'False alarm'!B54</f>
        <v>1.8253838556277171</v>
      </c>
      <c r="C22">
        <f>Hit!C54-'False alarm'!C54</f>
        <v>2.2360758178029907</v>
      </c>
      <c r="D22">
        <f t="shared" si="14"/>
        <v>0.41069196217527359</v>
      </c>
      <c r="E22">
        <f t="shared" si="15"/>
        <v>22.498936917246041</v>
      </c>
      <c r="F22" t="s">
        <v>49</v>
      </c>
      <c r="G22">
        <f>Hit!G54-'False alarm'!G54</f>
        <v>0.47244278113306515</v>
      </c>
      <c r="H22">
        <f>Hit!H54-'False alarm'!H54</f>
        <v>1.0723639982148383</v>
      </c>
      <c r="I22">
        <f t="shared" ref="I22" si="28">H22-G22</f>
        <v>0.59992121708177315</v>
      </c>
      <c r="J22">
        <f t="shared" si="3"/>
        <v>126.98283073412084</v>
      </c>
      <c r="K22" t="s">
        <v>76</v>
      </c>
      <c r="L22">
        <f>Hit!L54-'False alarm'!L54</f>
        <v>1.5808401306892976</v>
      </c>
      <c r="M22">
        <f>Hit!M54-'False alarm'!M54</f>
        <v>2.3097701993258672</v>
      </c>
      <c r="N22">
        <f t="shared" si="4"/>
        <v>0.72893006863656962</v>
      </c>
      <c r="O22">
        <f t="shared" si="5"/>
        <v>46.11029632191412</v>
      </c>
      <c r="P22" t="s">
        <v>103</v>
      </c>
      <c r="Q22">
        <f>Hit!Q54-'False alarm'!Q54</f>
        <v>2.2465265026879995</v>
      </c>
      <c r="R22">
        <f>Hit!R54-'False alarm'!R54</f>
        <v>1.9820849773304468</v>
      </c>
      <c r="S22">
        <f t="shared" si="6"/>
        <v>-0.26444152535755272</v>
      </c>
      <c r="T22">
        <f t="shared" si="7"/>
        <v>-11.771128675363714</v>
      </c>
    </row>
    <row r="23" spans="1:20" x14ac:dyDescent="0.3">
      <c r="A23" t="s">
        <v>21</v>
      </c>
      <c r="B23">
        <f>Hit!B55-'False alarm'!B55</f>
        <v>1.658657276239645</v>
      </c>
      <c r="C23">
        <f>Hit!C55-'False alarm'!C55</f>
        <v>1.3117867068168665</v>
      </c>
      <c r="D23">
        <f t="shared" si="14"/>
        <v>-0.3468705694227785</v>
      </c>
      <c r="E23">
        <f t="shared" si="15"/>
        <v>-20.91273311200078</v>
      </c>
      <c r="F23" t="s">
        <v>50</v>
      </c>
      <c r="G23">
        <f>Hit!G55-'False alarm'!G55</f>
        <v>1.3211810111368041</v>
      </c>
      <c r="H23">
        <f>Hit!H55-'False alarm'!H55</f>
        <v>1.5833458114774803</v>
      </c>
      <c r="I23">
        <f t="shared" ref="I23" si="29">H23-G23</f>
        <v>0.26216480034067624</v>
      </c>
      <c r="J23">
        <f t="shared" si="3"/>
        <v>19.843215890235793</v>
      </c>
      <c r="K23" t="s">
        <v>77</v>
      </c>
      <c r="L23">
        <f>Hit!L55-'False alarm'!L55</f>
        <v>1.9650224082307495</v>
      </c>
      <c r="M23">
        <f>Hit!M55-'False alarm'!M55</f>
        <v>4.9861493562493555</v>
      </c>
      <c r="N23">
        <f t="shared" si="4"/>
        <v>3.021126948018606</v>
      </c>
      <c r="O23">
        <f t="shared" si="5"/>
        <v>153.74516521359891</v>
      </c>
      <c r="P23" t="s">
        <v>104</v>
      </c>
      <c r="Q23">
        <f>Hit!Q55-'False alarm'!Q55</f>
        <v>1.5582760303533474</v>
      </c>
      <c r="R23">
        <f>Hit!R55-'False alarm'!R55</f>
        <v>2.2319530537755199</v>
      </c>
      <c r="S23">
        <f t="shared" si="6"/>
        <v>0.67367702342217251</v>
      </c>
      <c r="T23">
        <f t="shared" si="7"/>
        <v>43.232200861705657</v>
      </c>
    </row>
    <row r="24" spans="1:20" x14ac:dyDescent="0.3">
      <c r="A24" t="s">
        <v>22</v>
      </c>
      <c r="B24">
        <f>Hit!B56-'False alarm'!B56</f>
        <v>2.3093449154916481</v>
      </c>
      <c r="C24">
        <f>Hit!C56-'False alarm'!C56</f>
        <v>2.2360758178029907</v>
      </c>
      <c r="D24">
        <f t="shared" si="14"/>
        <v>-7.3269097688657414E-2</v>
      </c>
      <c r="E24">
        <f t="shared" si="15"/>
        <v>-3.1727221515136379</v>
      </c>
      <c r="F24" t="s">
        <v>51</v>
      </c>
      <c r="G24">
        <f>Hit!G56-'False alarm'!G56</f>
        <v>2.8581733188326561</v>
      </c>
      <c r="H24">
        <f>Hit!H56-'False alarm'!H56</f>
        <v>6.1804646123356264</v>
      </c>
      <c r="I24">
        <f t="shared" ref="I24" si="30">H24-G24</f>
        <v>3.3222912935029703</v>
      </c>
      <c r="J24">
        <f t="shared" si="3"/>
        <v>116.23827259222581</v>
      </c>
      <c r="K24" t="s">
        <v>78</v>
      </c>
      <c r="L24">
        <f>Hit!L56-'False alarm'!L56</f>
        <v>2.9932268706395506</v>
      </c>
      <c r="M24">
        <f>Hit!M56-'False alarm'!M56</f>
        <v>4.7350859331192847</v>
      </c>
      <c r="N24">
        <f t="shared" si="4"/>
        <v>1.7418590624797341</v>
      </c>
      <c r="O24">
        <f t="shared" si="5"/>
        <v>58.193352450680024</v>
      </c>
      <c r="P24" t="s">
        <v>105</v>
      </c>
      <c r="Q24">
        <f>Hit!Q56-'False alarm'!Q56</f>
        <v>1.711031567758206</v>
      </c>
      <c r="R24">
        <f>Hit!R56-'False alarm'!R56</f>
        <v>2.5704068002776244</v>
      </c>
      <c r="S24">
        <f t="shared" si="6"/>
        <v>0.85937523251941839</v>
      </c>
      <c r="T24">
        <f t="shared" si="7"/>
        <v>50.22556267885647</v>
      </c>
    </row>
    <row r="25" spans="1:20" x14ac:dyDescent="0.3">
      <c r="A25" t="s">
        <v>23</v>
      </c>
      <c r="B25">
        <f>Hit!B57-'False alarm'!B57</f>
        <v>1.5720367524919174</v>
      </c>
      <c r="C25">
        <f>Hit!C57-'False alarm'!C57</f>
        <v>2.4203175627895832</v>
      </c>
      <c r="D25">
        <f t="shared" si="14"/>
        <v>0.84828081029766578</v>
      </c>
      <c r="E25">
        <f t="shared" si="15"/>
        <v>53.9606220371764</v>
      </c>
      <c r="F25" t="s">
        <v>52</v>
      </c>
      <c r="G25">
        <f>Hit!G57-'False alarm'!G57</f>
        <v>4.126665695661603</v>
      </c>
      <c r="H25">
        <f>Hit!H57-'False alarm'!H57</f>
        <v>4.7350859331192847</v>
      </c>
      <c r="I25">
        <f t="shared" ref="I25" si="31">H25-G25</f>
        <v>0.6084202374576817</v>
      </c>
      <c r="J25">
        <f t="shared" si="3"/>
        <v>14.743627963305068</v>
      </c>
      <c r="K25" t="s">
        <v>79</v>
      </c>
      <c r="L25">
        <f>Hit!L57-'False alarm'!L57</f>
        <v>2.1149580434049922</v>
      </c>
      <c r="M25">
        <f>Hit!M57-'False alarm'!M57</f>
        <v>2.7375382836544571</v>
      </c>
      <c r="N25">
        <f t="shared" si="4"/>
        <v>0.6225802402494649</v>
      </c>
      <c r="O25">
        <f t="shared" si="5"/>
        <v>29.437001939156072</v>
      </c>
      <c r="P25" t="s">
        <v>106</v>
      </c>
      <c r="Q25">
        <f>Hit!Q57-'False alarm'!Q57</f>
        <v>0.88801634342450941</v>
      </c>
      <c r="R25">
        <f>Hit!R57-'False alarm'!R57</f>
        <v>2.0969957715025176</v>
      </c>
      <c r="S25">
        <f t="shared" si="6"/>
        <v>1.2089794280780082</v>
      </c>
      <c r="T25">
        <f t="shared" si="7"/>
        <v>136.14382629668168</v>
      </c>
    </row>
    <row r="26" spans="1:20" x14ac:dyDescent="0.3">
      <c r="A26" t="s">
        <v>24</v>
      </c>
      <c r="B26">
        <f>Hit!B58-'False alarm'!B58</f>
        <v>2.149264153217342</v>
      </c>
      <c r="C26">
        <f>Hit!C58-'False alarm'!C58</f>
        <v>1.1063902791546667</v>
      </c>
      <c r="D26">
        <f t="shared" si="14"/>
        <v>-1.0428738740626753</v>
      </c>
      <c r="E26">
        <f t="shared" si="15"/>
        <v>-48.522368574451157</v>
      </c>
      <c r="F26" t="s">
        <v>53</v>
      </c>
      <c r="G26">
        <f>Hit!G58-'False alarm'!G58</f>
        <v>2.0342271324865484</v>
      </c>
      <c r="H26">
        <f>Hit!H58-'False alarm'!H58</f>
        <v>1.8430049310299739</v>
      </c>
      <c r="I26">
        <f t="shared" ref="I26" si="32">H26-G26</f>
        <v>-0.19122220145657454</v>
      </c>
      <c r="J26">
        <f t="shared" si="3"/>
        <v>-9.4002384690854583</v>
      </c>
      <c r="K26" t="s">
        <v>80</v>
      </c>
      <c r="L26">
        <f>Hit!L58-'False alarm'!L58</f>
        <v>1.7199201769897705</v>
      </c>
      <c r="M26">
        <f>Hit!M58-'False alarm'!M58</f>
        <v>1.6130844854262665</v>
      </c>
      <c r="N26">
        <f t="shared" si="4"/>
        <v>-0.10683569156350403</v>
      </c>
      <c r="O26">
        <f t="shared" si="5"/>
        <v>-6.2116656919793467</v>
      </c>
      <c r="P26" t="s">
        <v>107</v>
      </c>
      <c r="Q26">
        <f>Hit!Q58-'False alarm'!Q58</f>
        <v>6.1804646123356264</v>
      </c>
      <c r="R26">
        <f>Hit!R58-'False alarm'!R58</f>
        <v>4.7350859331192847</v>
      </c>
      <c r="S26">
        <f t="shared" si="6"/>
        <v>-1.4453786792163417</v>
      </c>
      <c r="T26">
        <f t="shared" si="7"/>
        <v>-23.386246340307519</v>
      </c>
    </row>
    <row r="27" spans="1:20" x14ac:dyDescent="0.3">
      <c r="F27" t="s">
        <v>54</v>
      </c>
      <c r="G27">
        <f>Hit!G59-'False alarm'!G59</f>
        <v>2.9323504395753321</v>
      </c>
      <c r="H27">
        <f>Hit!H59-'False alarm'!H59</f>
        <v>2.5532965386678645</v>
      </c>
      <c r="I27">
        <f t="shared" ref="I27" si="33">H27-G27</f>
        <v>-0.3790539009074676</v>
      </c>
      <c r="J27">
        <f t="shared" si="3"/>
        <v>-12.926623496008984</v>
      </c>
    </row>
    <row r="28" spans="1:20" x14ac:dyDescent="0.3">
      <c r="A28" t="s">
        <v>26</v>
      </c>
      <c r="B28">
        <f>AVERAGE(B2:B26)</f>
        <v>2.3572738119062975</v>
      </c>
      <c r="C28">
        <f>AVERAGE(C2:C26)</f>
        <v>2.7474484306793858</v>
      </c>
      <c r="D28">
        <f>AVERAGE(D2:D26)</f>
        <v>0.39017461877308834</v>
      </c>
      <c r="G28">
        <f>AVERAGE(G2:G27)</f>
        <v>2.1583144253808193</v>
      </c>
      <c r="H28">
        <f>AVERAGE(H2:H27)</f>
        <v>2.9101534541146199</v>
      </c>
      <c r="I28">
        <f>AVERAGE(I2:I27)</f>
        <v>0.75183902873379949</v>
      </c>
      <c r="L28">
        <f>AVERAGE(L2:L26)</f>
        <v>2.0311856319975368</v>
      </c>
      <c r="M28">
        <f>AVERAGE(M2:M26)</f>
        <v>2.4943271143821288</v>
      </c>
      <c r="N28">
        <f>AVERAGE(N2:N26)</f>
        <v>0.46314148238459224</v>
      </c>
      <c r="Q28">
        <f>AVERAGE(Q2:Q26)</f>
        <v>2.2728791041271723</v>
      </c>
      <c r="R28">
        <f>AVERAGE(R2:R26)</f>
        <v>2.5293041684915343</v>
      </c>
      <c r="S28">
        <f>AVERAGE(S2:S26)</f>
        <v>0.25642506436436213</v>
      </c>
    </row>
    <row r="29" spans="1:20" x14ac:dyDescent="0.3">
      <c r="A29" t="s">
        <v>27</v>
      </c>
      <c r="B29">
        <f>_xlfn.STDEV.S(B2:B26)/SQRT(25)</f>
        <v>0.20228783158658806</v>
      </c>
      <c r="C29">
        <f>_xlfn.STDEV.S(C2:C26)/SQRT(25)</f>
        <v>0.27309059703746297</v>
      </c>
      <c r="D29">
        <f>_xlfn.STDEV.S(D2:D26)/SQRT(25)</f>
        <v>0.24337869492766848</v>
      </c>
      <c r="G29">
        <f>_xlfn.STDEV.S(G2:G27)/SQRT(26)</f>
        <v>0.18940150540976386</v>
      </c>
      <c r="H29">
        <f>_xlfn.STDEV.S(H2:H27)/SQRT(26)</f>
        <v>0.29968100071762011</v>
      </c>
      <c r="I29">
        <f>_xlfn.STDEV.S(I2:I27)/SQRT(26)</f>
        <v>0.24621160960353747</v>
      </c>
      <c r="L29">
        <f>_xlfn.STDEV.S(L2:L26)/SQRT(25)</f>
        <v>0.17302641453436046</v>
      </c>
      <c r="M29">
        <f>_xlfn.STDEV.S(M2:M26)/SQRT(25)</f>
        <v>0.2359590813087146</v>
      </c>
      <c r="N29">
        <f>_xlfn.STDEV.S(N2:N26)/SQRT(25)</f>
        <v>0.20237769397073163</v>
      </c>
      <c r="Q29">
        <f>_xlfn.STDEV.S(Q2:Q26)/SQRT(25)</f>
        <v>0.29921441563346124</v>
      </c>
      <c r="R29">
        <f>_xlfn.STDEV.S(R2:R26)/SQRT(25)</f>
        <v>0.23786584862059201</v>
      </c>
      <c r="S29">
        <f>_xlfn.STDEV.S(S2:S26)/SQRT(25)</f>
        <v>0.22571568267039113</v>
      </c>
    </row>
    <row r="30" spans="1:20" x14ac:dyDescent="0.3">
      <c r="A30" t="s">
        <v>108</v>
      </c>
      <c r="E30">
        <f>AVERAGE(E2:E26)</f>
        <v>21.377419456981059</v>
      </c>
      <c r="J30">
        <f>AVERAGE(J2:J27)</f>
        <v>52.614688393159859</v>
      </c>
      <c r="O30">
        <f>AVERAGE(O2:O26)</f>
        <v>34.183640663225646</v>
      </c>
      <c r="T30">
        <f>AVERAGE(T2:T26)</f>
        <v>30.020269967592569</v>
      </c>
    </row>
    <row r="31" spans="1:20" x14ac:dyDescent="0.3">
      <c r="A31" t="s">
        <v>109</v>
      </c>
      <c r="E31">
        <f>_xlfn.STDEV.S(E2:E26)/SQRT(25)</f>
        <v>10.233577857080526</v>
      </c>
      <c r="J31">
        <f>_xlfn.STDEV.S(J2:J27)/SQRT(26)</f>
        <v>17.173376101516947</v>
      </c>
      <c r="O31">
        <f>_xlfn.STDEV.S(O2:O26)/SQRT(25)</f>
        <v>13.020998201763287</v>
      </c>
      <c r="T31">
        <f>_xlfn.STDEV.S(T2:T26)/SQRT(25)</f>
        <v>12.922890705641205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53D1-B31E-4FA3-A887-F576F1DD92E0}">
  <dimension ref="A1:T31"/>
  <sheetViews>
    <sheetView zoomScale="69" workbookViewId="0">
      <selection activeCell="R1" sqref="R1"/>
    </sheetView>
  </sheetViews>
  <sheetFormatPr defaultRowHeight="14.4" x14ac:dyDescent="0.3"/>
  <cols>
    <col min="1" max="1" width="15.21875" customWidth="1"/>
    <col min="2" max="2" width="13.88671875" customWidth="1"/>
    <col min="6" max="6" width="16.88671875" customWidth="1"/>
    <col min="11" max="11" width="16.5546875" customWidth="1"/>
    <col min="16" max="16" width="16.5546875" customWidth="1"/>
  </cols>
  <sheetData>
    <row r="1" spans="1:20" x14ac:dyDescent="0.3">
      <c r="A1" t="s">
        <v>25</v>
      </c>
      <c r="B1" t="s">
        <v>120</v>
      </c>
      <c r="C1" t="s">
        <v>121</v>
      </c>
      <c r="D1" t="s">
        <v>82</v>
      </c>
      <c r="E1" t="s">
        <v>83</v>
      </c>
      <c r="F1" t="s">
        <v>28</v>
      </c>
      <c r="G1" t="s">
        <v>120</v>
      </c>
      <c r="H1" t="s">
        <v>121</v>
      </c>
      <c r="I1" t="s">
        <v>82</v>
      </c>
      <c r="J1" t="s">
        <v>83</v>
      </c>
      <c r="K1" t="s">
        <v>55</v>
      </c>
      <c r="L1" t="s">
        <v>120</v>
      </c>
      <c r="M1" t="s">
        <v>121</v>
      </c>
      <c r="N1" t="s">
        <v>82</v>
      </c>
      <c r="O1" t="s">
        <v>83</v>
      </c>
      <c r="P1" t="s">
        <v>81</v>
      </c>
      <c r="Q1" t="s">
        <v>120</v>
      </c>
      <c r="R1" t="s">
        <v>121</v>
      </c>
      <c r="S1" t="s">
        <v>82</v>
      </c>
      <c r="T1" t="s">
        <v>83</v>
      </c>
    </row>
    <row r="2" spans="1:20" x14ac:dyDescent="0.3">
      <c r="A2" t="s">
        <v>0</v>
      </c>
      <c r="B2">
        <v>0.2</v>
      </c>
      <c r="C2">
        <v>0</v>
      </c>
      <c r="D2">
        <v>-0.2</v>
      </c>
      <c r="E2" cm="1">
        <f t="array" ref="E2:E5">D2:D5/B2:B5*100</f>
        <v>-100</v>
      </c>
      <c r="F2" t="s">
        <v>29</v>
      </c>
      <c r="G2">
        <v>0.3</v>
      </c>
      <c r="H2">
        <v>0.3</v>
      </c>
      <c r="I2">
        <v>0</v>
      </c>
      <c r="J2" cm="1">
        <f t="array" ref="J2:J27">I2:I27/G2:G27*100</f>
        <v>0</v>
      </c>
      <c r="K2" t="s">
        <v>56</v>
      </c>
      <c r="L2">
        <v>0.25</v>
      </c>
      <c r="M2">
        <v>0.05</v>
      </c>
      <c r="N2">
        <v>-0.2</v>
      </c>
      <c r="O2" cm="1">
        <f t="array" ref="O2:O26">N2:N26/L2:L26*100</f>
        <v>-80</v>
      </c>
      <c r="P2" t="s">
        <v>84</v>
      </c>
      <c r="Q2">
        <v>0.1</v>
      </c>
      <c r="R2">
        <v>0.15</v>
      </c>
      <c r="S2">
        <v>0.05</v>
      </c>
      <c r="T2" cm="1">
        <f t="array" ref="T2:T9">S2:S9/Q2:Q9*100</f>
        <v>50</v>
      </c>
    </row>
    <row r="3" spans="1:20" x14ac:dyDescent="0.3">
      <c r="A3" t="s">
        <v>1</v>
      </c>
      <c r="B3">
        <v>0.25</v>
      </c>
      <c r="C3">
        <v>0.25</v>
      </c>
      <c r="D3">
        <v>0</v>
      </c>
      <c r="E3">
        <v>0</v>
      </c>
      <c r="F3" t="s">
        <v>30</v>
      </c>
      <c r="G3">
        <v>0.05</v>
      </c>
      <c r="H3">
        <v>0.05</v>
      </c>
      <c r="I3">
        <v>0</v>
      </c>
      <c r="J3">
        <v>0</v>
      </c>
      <c r="K3" t="s">
        <v>57</v>
      </c>
      <c r="L3">
        <v>0.1</v>
      </c>
      <c r="M3">
        <v>0.25</v>
      </c>
      <c r="N3">
        <v>0.15</v>
      </c>
      <c r="O3">
        <v>149.99999999999997</v>
      </c>
      <c r="P3" t="s">
        <v>85</v>
      </c>
      <c r="Q3">
        <v>0.35</v>
      </c>
      <c r="R3">
        <v>0.15</v>
      </c>
      <c r="S3">
        <v>-0.2</v>
      </c>
      <c r="T3">
        <v>-57.142857142857153</v>
      </c>
    </row>
    <row r="4" spans="1:20" x14ac:dyDescent="0.3">
      <c r="A4" t="s">
        <v>2</v>
      </c>
      <c r="B4">
        <v>0.4</v>
      </c>
      <c r="C4">
        <v>0.2</v>
      </c>
      <c r="D4">
        <v>-0.2</v>
      </c>
      <c r="E4">
        <v>-50</v>
      </c>
      <c r="F4" t="s">
        <v>31</v>
      </c>
      <c r="G4">
        <v>0.15</v>
      </c>
      <c r="H4">
        <v>0.1</v>
      </c>
      <c r="I4">
        <v>-0.05</v>
      </c>
      <c r="J4">
        <v>-33.333333333333336</v>
      </c>
      <c r="K4" t="s">
        <v>58</v>
      </c>
      <c r="L4">
        <v>0.55000000000000004</v>
      </c>
      <c r="M4">
        <v>0.2</v>
      </c>
      <c r="N4">
        <v>-0.35</v>
      </c>
      <c r="O4">
        <v>-63.636363636363626</v>
      </c>
      <c r="P4" t="s">
        <v>86</v>
      </c>
      <c r="Q4">
        <v>0.6</v>
      </c>
      <c r="R4">
        <v>0.55000000000000004</v>
      </c>
      <c r="S4">
        <v>-0.05</v>
      </c>
      <c r="T4">
        <v>-8.3333333333333339</v>
      </c>
    </row>
    <row r="5" spans="1:20" x14ac:dyDescent="0.3">
      <c r="A5" t="s">
        <v>3</v>
      </c>
      <c r="B5">
        <v>0.2</v>
      </c>
      <c r="C5">
        <v>0.25</v>
      </c>
      <c r="D5">
        <v>0.05</v>
      </c>
      <c r="E5">
        <v>25</v>
      </c>
      <c r="F5" t="s">
        <v>32</v>
      </c>
      <c r="G5">
        <v>0.35</v>
      </c>
      <c r="H5">
        <v>0.35</v>
      </c>
      <c r="I5">
        <v>0</v>
      </c>
      <c r="J5">
        <v>0</v>
      </c>
      <c r="K5" t="s">
        <v>59</v>
      </c>
      <c r="L5">
        <v>0.15</v>
      </c>
      <c r="M5">
        <v>0.3</v>
      </c>
      <c r="N5">
        <v>0.15</v>
      </c>
      <c r="O5">
        <v>100</v>
      </c>
      <c r="P5" t="s">
        <v>87</v>
      </c>
      <c r="Q5">
        <v>0.25</v>
      </c>
      <c r="R5">
        <v>0.1</v>
      </c>
      <c r="S5">
        <v>-0.15</v>
      </c>
      <c r="T5">
        <v>-60</v>
      </c>
    </row>
    <row r="6" spans="1:20" x14ac:dyDescent="0.3">
      <c r="A6" t="s">
        <v>4</v>
      </c>
      <c r="B6">
        <v>0</v>
      </c>
      <c r="C6">
        <v>0</v>
      </c>
      <c r="D6">
        <v>0</v>
      </c>
      <c r="F6" t="s">
        <v>33</v>
      </c>
      <c r="G6">
        <v>0.4</v>
      </c>
      <c r="H6">
        <v>0.15</v>
      </c>
      <c r="I6">
        <v>-0.25</v>
      </c>
      <c r="J6">
        <v>-62.5</v>
      </c>
      <c r="K6" t="s">
        <v>60</v>
      </c>
      <c r="L6">
        <v>0.7</v>
      </c>
      <c r="M6">
        <v>0.75</v>
      </c>
      <c r="N6">
        <v>0.05</v>
      </c>
      <c r="O6">
        <v>7.1428571428571441</v>
      </c>
      <c r="P6" t="s">
        <v>88</v>
      </c>
      <c r="Q6">
        <v>0.45</v>
      </c>
      <c r="R6">
        <v>0.1</v>
      </c>
      <c r="S6">
        <v>-0.35</v>
      </c>
      <c r="T6">
        <v>-77.777777777777771</v>
      </c>
    </row>
    <row r="7" spans="1:20" x14ac:dyDescent="0.3">
      <c r="A7" t="s">
        <v>5</v>
      </c>
      <c r="B7">
        <v>0.05</v>
      </c>
      <c r="C7">
        <v>0</v>
      </c>
      <c r="D7">
        <v>-0.05</v>
      </c>
      <c r="E7" cm="1">
        <f t="array" ref="E7:E26">D7:D26/B7:B26*100</f>
        <v>-100</v>
      </c>
      <c r="F7" t="s">
        <v>34</v>
      </c>
      <c r="G7">
        <v>0.2</v>
      </c>
      <c r="H7">
        <v>0.25</v>
      </c>
      <c r="I7">
        <v>0.05</v>
      </c>
      <c r="J7">
        <v>25</v>
      </c>
      <c r="K7" t="s">
        <v>61</v>
      </c>
      <c r="L7">
        <v>0.6</v>
      </c>
      <c r="M7">
        <v>0.2</v>
      </c>
      <c r="N7">
        <v>-0.4</v>
      </c>
      <c r="O7">
        <v>-66.666666666666671</v>
      </c>
      <c r="P7" t="s">
        <v>89</v>
      </c>
      <c r="Q7">
        <v>0.25</v>
      </c>
      <c r="R7">
        <v>0.05</v>
      </c>
      <c r="S7">
        <v>-0.2</v>
      </c>
      <c r="T7">
        <v>-80</v>
      </c>
    </row>
    <row r="8" spans="1:20" x14ac:dyDescent="0.3">
      <c r="A8" t="s">
        <v>6</v>
      </c>
      <c r="B8">
        <v>0.15</v>
      </c>
      <c r="C8">
        <v>0.3</v>
      </c>
      <c r="D8">
        <v>0.15</v>
      </c>
      <c r="E8">
        <v>100</v>
      </c>
      <c r="F8" t="s">
        <v>35</v>
      </c>
      <c r="G8">
        <v>0.2</v>
      </c>
      <c r="H8">
        <v>0.2</v>
      </c>
      <c r="I8">
        <v>0</v>
      </c>
      <c r="J8">
        <v>0</v>
      </c>
      <c r="K8" t="s">
        <v>62</v>
      </c>
      <c r="L8">
        <v>0.1</v>
      </c>
      <c r="M8">
        <v>0.3</v>
      </c>
      <c r="N8">
        <v>0.2</v>
      </c>
      <c r="O8">
        <v>200</v>
      </c>
      <c r="P8" t="s">
        <v>37</v>
      </c>
      <c r="Q8">
        <v>0.3</v>
      </c>
      <c r="R8">
        <v>0.25</v>
      </c>
      <c r="S8">
        <v>-0.05</v>
      </c>
      <c r="T8">
        <v>-16.666666666666668</v>
      </c>
    </row>
    <row r="9" spans="1:20" x14ac:dyDescent="0.3">
      <c r="A9" t="s">
        <v>7</v>
      </c>
      <c r="B9">
        <v>0.25</v>
      </c>
      <c r="C9">
        <v>0.15</v>
      </c>
      <c r="D9">
        <v>-0.1</v>
      </c>
      <c r="E9">
        <v>-40</v>
      </c>
      <c r="F9" t="s">
        <v>36</v>
      </c>
      <c r="G9">
        <v>0.4</v>
      </c>
      <c r="H9">
        <v>0.25</v>
      </c>
      <c r="I9">
        <v>-0.15</v>
      </c>
      <c r="J9">
        <v>-37.499999999999993</v>
      </c>
      <c r="K9" t="s">
        <v>63</v>
      </c>
      <c r="L9">
        <v>0.25</v>
      </c>
      <c r="M9">
        <v>0.45</v>
      </c>
      <c r="N9">
        <v>0.2</v>
      </c>
      <c r="O9">
        <v>80</v>
      </c>
      <c r="P9" t="s">
        <v>90</v>
      </c>
      <c r="Q9">
        <v>0.3</v>
      </c>
      <c r="R9">
        <v>0.15</v>
      </c>
      <c r="S9">
        <v>-0.15</v>
      </c>
      <c r="T9">
        <v>-50</v>
      </c>
    </row>
    <row r="10" spans="1:20" x14ac:dyDescent="0.3">
      <c r="A10" t="s">
        <v>8</v>
      </c>
      <c r="B10">
        <v>0.4</v>
      </c>
      <c r="C10">
        <v>0.5</v>
      </c>
      <c r="D10">
        <v>0.1</v>
      </c>
      <c r="E10">
        <v>25</v>
      </c>
      <c r="F10" t="s">
        <v>37</v>
      </c>
      <c r="G10">
        <v>0.1</v>
      </c>
      <c r="H10">
        <v>0.25</v>
      </c>
      <c r="I10">
        <v>0.15</v>
      </c>
      <c r="J10">
        <v>149.99999999999997</v>
      </c>
      <c r="K10" t="s">
        <v>64</v>
      </c>
      <c r="L10">
        <v>0.7</v>
      </c>
      <c r="M10">
        <v>0.45</v>
      </c>
      <c r="N10">
        <v>-0.25</v>
      </c>
      <c r="O10">
        <v>-35.714285714285715</v>
      </c>
      <c r="P10" t="s">
        <v>91</v>
      </c>
      <c r="Q10">
        <v>0</v>
      </c>
      <c r="R10">
        <v>0.1</v>
      </c>
      <c r="S10">
        <v>0.1</v>
      </c>
    </row>
    <row r="11" spans="1:20" x14ac:dyDescent="0.3">
      <c r="A11" t="s">
        <v>9</v>
      </c>
      <c r="B11">
        <v>0.45</v>
      </c>
      <c r="C11">
        <v>0.35</v>
      </c>
      <c r="D11">
        <v>-0.1</v>
      </c>
      <c r="E11">
        <v>-22.222222222222225</v>
      </c>
      <c r="F11" t="s">
        <v>38</v>
      </c>
      <c r="G11">
        <v>0.6</v>
      </c>
      <c r="H11">
        <v>0</v>
      </c>
      <c r="I11">
        <v>-0.6</v>
      </c>
      <c r="J11">
        <v>-100</v>
      </c>
      <c r="K11" t="s">
        <v>65</v>
      </c>
      <c r="L11">
        <v>0.2</v>
      </c>
      <c r="M11">
        <v>0.2</v>
      </c>
      <c r="N11">
        <v>0</v>
      </c>
      <c r="O11">
        <v>0</v>
      </c>
      <c r="P11" t="s">
        <v>92</v>
      </c>
      <c r="Q11">
        <v>0.15</v>
      </c>
      <c r="R11">
        <v>0.1</v>
      </c>
      <c r="S11">
        <v>-0.05</v>
      </c>
      <c r="T11">
        <f>S11/Q11*100</f>
        <v>-33.333333333333336</v>
      </c>
    </row>
    <row r="12" spans="1:20" x14ac:dyDescent="0.3">
      <c r="A12" t="s">
        <v>10</v>
      </c>
      <c r="B12">
        <v>0.35</v>
      </c>
      <c r="C12">
        <v>0.2</v>
      </c>
      <c r="D12">
        <v>-0.15</v>
      </c>
      <c r="E12">
        <v>-42.857142857142861</v>
      </c>
      <c r="F12" t="s">
        <v>39</v>
      </c>
      <c r="G12">
        <v>0.05</v>
      </c>
      <c r="H12">
        <v>0</v>
      </c>
      <c r="I12">
        <v>-0.05</v>
      </c>
      <c r="J12">
        <v>-100</v>
      </c>
      <c r="K12" t="s">
        <v>66</v>
      </c>
      <c r="L12">
        <v>0.35</v>
      </c>
      <c r="M12">
        <v>0.25</v>
      </c>
      <c r="N12">
        <v>-0.1</v>
      </c>
      <c r="O12">
        <v>-28.571428571428577</v>
      </c>
      <c r="P12" t="s">
        <v>93</v>
      </c>
      <c r="Q12">
        <v>0</v>
      </c>
      <c r="R12">
        <v>0.05</v>
      </c>
      <c r="S12">
        <v>0.05</v>
      </c>
    </row>
    <row r="13" spans="1:20" x14ac:dyDescent="0.3">
      <c r="A13" t="s">
        <v>11</v>
      </c>
      <c r="B13">
        <v>0.15</v>
      </c>
      <c r="C13">
        <v>0.15</v>
      </c>
      <c r="D13">
        <v>0</v>
      </c>
      <c r="E13">
        <v>0</v>
      </c>
      <c r="F13" t="s">
        <v>40</v>
      </c>
      <c r="G13">
        <v>0.1</v>
      </c>
      <c r="H13">
        <v>0.3</v>
      </c>
      <c r="I13">
        <v>0.2</v>
      </c>
      <c r="J13">
        <v>200</v>
      </c>
      <c r="K13" t="s">
        <v>67</v>
      </c>
      <c r="L13">
        <v>0.15</v>
      </c>
      <c r="M13">
        <v>0.15</v>
      </c>
      <c r="N13">
        <v>0</v>
      </c>
      <c r="O13">
        <v>0</v>
      </c>
      <c r="P13" t="s">
        <v>94</v>
      </c>
      <c r="Q13">
        <v>0.3</v>
      </c>
      <c r="R13">
        <v>0.3</v>
      </c>
      <c r="S13">
        <v>0</v>
      </c>
      <c r="T13" cm="1">
        <f t="array" ref="T13:T25">S13:S25/Q13:Q25*100</f>
        <v>0</v>
      </c>
    </row>
    <row r="14" spans="1:20" x14ac:dyDescent="0.3">
      <c r="A14" t="s">
        <v>12</v>
      </c>
      <c r="B14">
        <v>0.1</v>
      </c>
      <c r="C14">
        <v>0.15</v>
      </c>
      <c r="D14">
        <v>0.05</v>
      </c>
      <c r="E14">
        <v>50</v>
      </c>
      <c r="F14" t="s">
        <v>41</v>
      </c>
      <c r="G14">
        <v>0.8</v>
      </c>
      <c r="H14">
        <v>0.55000000000000004</v>
      </c>
      <c r="I14">
        <v>-0.25</v>
      </c>
      <c r="J14">
        <v>-31.25</v>
      </c>
      <c r="K14" t="s">
        <v>68</v>
      </c>
      <c r="L14">
        <v>0.7</v>
      </c>
      <c r="M14">
        <v>0.7</v>
      </c>
      <c r="N14">
        <v>0</v>
      </c>
      <c r="O14">
        <v>0</v>
      </c>
      <c r="P14" t="s">
        <v>95</v>
      </c>
      <c r="Q14">
        <v>0.2</v>
      </c>
      <c r="R14">
        <v>0.2</v>
      </c>
      <c r="S14">
        <v>0</v>
      </c>
      <c r="T14">
        <v>0</v>
      </c>
    </row>
    <row r="15" spans="1:20" x14ac:dyDescent="0.3">
      <c r="A15" t="s">
        <v>13</v>
      </c>
      <c r="B15">
        <v>0.3</v>
      </c>
      <c r="C15">
        <v>0</v>
      </c>
      <c r="D15">
        <v>-0.3</v>
      </c>
      <c r="E15">
        <v>-100</v>
      </c>
      <c r="F15" t="s">
        <v>42</v>
      </c>
      <c r="G15">
        <v>0.35</v>
      </c>
      <c r="H15">
        <v>0.3</v>
      </c>
      <c r="I15">
        <v>-0.05</v>
      </c>
      <c r="J15">
        <v>-14.285714285714288</v>
      </c>
      <c r="K15" t="s">
        <v>69</v>
      </c>
      <c r="L15">
        <v>0.5</v>
      </c>
      <c r="M15">
        <v>0.05</v>
      </c>
      <c r="N15">
        <v>-0.45</v>
      </c>
      <c r="O15">
        <v>-90</v>
      </c>
      <c r="P15" t="s">
        <v>96</v>
      </c>
      <c r="Q15">
        <v>0.1</v>
      </c>
      <c r="R15">
        <v>0.45</v>
      </c>
      <c r="S15">
        <v>0.35</v>
      </c>
      <c r="T15">
        <v>349.99999999999994</v>
      </c>
    </row>
    <row r="16" spans="1:20" x14ac:dyDescent="0.3">
      <c r="A16" t="s">
        <v>14</v>
      </c>
      <c r="B16">
        <v>0.35</v>
      </c>
      <c r="C16">
        <v>0.2</v>
      </c>
      <c r="D16">
        <v>-0.15</v>
      </c>
      <c r="E16">
        <v>-42.857142857142861</v>
      </c>
      <c r="F16" t="s">
        <v>43</v>
      </c>
      <c r="G16">
        <v>0.6</v>
      </c>
      <c r="H16">
        <v>0.4</v>
      </c>
      <c r="I16">
        <v>-0.2</v>
      </c>
      <c r="J16">
        <v>-33.333333333333336</v>
      </c>
      <c r="K16" t="s">
        <v>70</v>
      </c>
      <c r="L16">
        <v>0.1</v>
      </c>
      <c r="M16">
        <v>0.15</v>
      </c>
      <c r="N16">
        <v>0.05</v>
      </c>
      <c r="O16">
        <v>50</v>
      </c>
      <c r="P16" t="s">
        <v>97</v>
      </c>
      <c r="Q16">
        <v>0.5</v>
      </c>
      <c r="R16">
        <v>0.1</v>
      </c>
      <c r="S16">
        <v>-0.4</v>
      </c>
      <c r="T16">
        <v>-80</v>
      </c>
    </row>
    <row r="17" spans="1:20" x14ac:dyDescent="0.3">
      <c r="A17" t="s">
        <v>15</v>
      </c>
      <c r="B17">
        <v>0.25</v>
      </c>
      <c r="C17">
        <v>0.4</v>
      </c>
      <c r="D17">
        <v>0.15</v>
      </c>
      <c r="E17">
        <v>60</v>
      </c>
      <c r="F17" t="s">
        <v>44</v>
      </c>
      <c r="G17">
        <v>0.15</v>
      </c>
      <c r="H17">
        <v>0.15</v>
      </c>
      <c r="I17">
        <v>0</v>
      </c>
      <c r="J17">
        <v>0</v>
      </c>
      <c r="K17" t="s">
        <v>71</v>
      </c>
      <c r="L17">
        <v>0.5</v>
      </c>
      <c r="M17">
        <v>0.4</v>
      </c>
      <c r="N17">
        <v>-0.1</v>
      </c>
      <c r="O17">
        <v>-20</v>
      </c>
      <c r="P17" t="s">
        <v>98</v>
      </c>
      <c r="Q17">
        <v>0.5</v>
      </c>
      <c r="R17">
        <v>0.55000000000000004</v>
      </c>
      <c r="S17">
        <v>0.05</v>
      </c>
      <c r="T17">
        <v>10</v>
      </c>
    </row>
    <row r="18" spans="1:20" x14ac:dyDescent="0.3">
      <c r="A18" t="s">
        <v>16</v>
      </c>
      <c r="B18">
        <v>0.5</v>
      </c>
      <c r="C18">
        <v>0.5</v>
      </c>
      <c r="D18">
        <v>0</v>
      </c>
      <c r="E18">
        <v>0</v>
      </c>
      <c r="F18" t="s">
        <v>45</v>
      </c>
      <c r="G18">
        <v>0.25</v>
      </c>
      <c r="H18">
        <v>0.45</v>
      </c>
      <c r="I18">
        <v>0.2</v>
      </c>
      <c r="J18">
        <v>80</v>
      </c>
      <c r="K18" t="s">
        <v>72</v>
      </c>
      <c r="L18">
        <v>0.5</v>
      </c>
      <c r="M18">
        <v>0.2</v>
      </c>
      <c r="N18">
        <v>-0.3</v>
      </c>
      <c r="O18">
        <v>-60</v>
      </c>
      <c r="P18" t="s">
        <v>99</v>
      </c>
      <c r="Q18">
        <v>0.5</v>
      </c>
      <c r="R18">
        <v>0.3</v>
      </c>
      <c r="S18">
        <v>-0.2</v>
      </c>
      <c r="T18">
        <v>-40</v>
      </c>
    </row>
    <row r="19" spans="1:20" x14ac:dyDescent="0.3">
      <c r="A19" t="s">
        <v>17</v>
      </c>
      <c r="B19">
        <v>0.15</v>
      </c>
      <c r="C19">
        <v>0.3</v>
      </c>
      <c r="D19">
        <v>0.15</v>
      </c>
      <c r="E19">
        <v>100</v>
      </c>
      <c r="F19" t="s">
        <v>46</v>
      </c>
      <c r="G19">
        <v>0.25</v>
      </c>
      <c r="H19">
        <v>0.3</v>
      </c>
      <c r="I19">
        <v>0.05</v>
      </c>
      <c r="J19">
        <v>20</v>
      </c>
      <c r="K19" t="s">
        <v>73</v>
      </c>
      <c r="L19">
        <v>0.4</v>
      </c>
      <c r="M19">
        <v>0.5</v>
      </c>
      <c r="N19">
        <v>0.1</v>
      </c>
      <c r="O19">
        <v>25</v>
      </c>
      <c r="P19" t="s">
        <v>100</v>
      </c>
      <c r="Q19">
        <v>0.2</v>
      </c>
      <c r="R19">
        <v>0.25</v>
      </c>
      <c r="S19">
        <v>0.05</v>
      </c>
      <c r="T19">
        <v>25</v>
      </c>
    </row>
    <row r="20" spans="1:20" x14ac:dyDescent="0.3">
      <c r="A20" t="s">
        <v>18</v>
      </c>
      <c r="B20">
        <v>0.3</v>
      </c>
      <c r="C20">
        <v>0.35</v>
      </c>
      <c r="D20">
        <v>0.05</v>
      </c>
      <c r="E20">
        <v>16.666666666666668</v>
      </c>
      <c r="F20" t="s">
        <v>47</v>
      </c>
      <c r="G20">
        <v>0.55000000000000004</v>
      </c>
      <c r="H20">
        <v>0.4</v>
      </c>
      <c r="I20">
        <v>-0.15</v>
      </c>
      <c r="J20">
        <v>-27.27272727272727</v>
      </c>
      <c r="K20" t="s">
        <v>74</v>
      </c>
      <c r="L20">
        <v>0.1</v>
      </c>
      <c r="M20">
        <v>0.2</v>
      </c>
      <c r="N20">
        <v>0.1</v>
      </c>
      <c r="O20">
        <v>100</v>
      </c>
      <c r="P20" t="s">
        <v>101</v>
      </c>
      <c r="Q20">
        <v>0.5</v>
      </c>
      <c r="R20">
        <v>0.55000000000000004</v>
      </c>
      <c r="S20">
        <v>0.05</v>
      </c>
      <c r="T20">
        <v>10</v>
      </c>
    </row>
    <row r="21" spans="1:20" x14ac:dyDescent="0.3">
      <c r="A21" t="s">
        <v>19</v>
      </c>
      <c r="B21">
        <v>0.2</v>
      </c>
      <c r="C21">
        <v>0.15</v>
      </c>
      <c r="D21">
        <v>-0.05</v>
      </c>
      <c r="E21">
        <v>-25</v>
      </c>
      <c r="F21" t="s">
        <v>48</v>
      </c>
      <c r="G21">
        <v>0.55000000000000004</v>
      </c>
      <c r="H21">
        <v>0.25</v>
      </c>
      <c r="I21">
        <v>-0.3</v>
      </c>
      <c r="J21">
        <v>-54.54545454545454</v>
      </c>
      <c r="K21" t="s">
        <v>75</v>
      </c>
      <c r="L21">
        <v>0.3</v>
      </c>
      <c r="M21">
        <v>0.15</v>
      </c>
      <c r="N21">
        <v>-0.15</v>
      </c>
      <c r="O21">
        <v>-50</v>
      </c>
      <c r="P21" t="s">
        <v>102</v>
      </c>
      <c r="Q21">
        <v>0.7</v>
      </c>
      <c r="R21">
        <v>0.5</v>
      </c>
      <c r="S21">
        <v>-0.2</v>
      </c>
      <c r="T21">
        <v>-28.571428571428577</v>
      </c>
    </row>
    <row r="22" spans="1:20" x14ac:dyDescent="0.3">
      <c r="A22" t="s">
        <v>20</v>
      </c>
      <c r="B22">
        <v>0.4</v>
      </c>
      <c r="C22">
        <v>0.3</v>
      </c>
      <c r="D22">
        <v>-0.1</v>
      </c>
      <c r="E22">
        <v>-25</v>
      </c>
      <c r="F22" t="s">
        <v>49</v>
      </c>
      <c r="G22">
        <v>0.7</v>
      </c>
      <c r="H22">
        <v>0.65</v>
      </c>
      <c r="I22">
        <v>-0.05</v>
      </c>
      <c r="J22">
        <v>-7.1428571428571441</v>
      </c>
      <c r="K22" t="s">
        <v>76</v>
      </c>
      <c r="L22">
        <v>0.35</v>
      </c>
      <c r="M22">
        <v>0.15</v>
      </c>
      <c r="N22">
        <v>-0.2</v>
      </c>
      <c r="O22">
        <v>-57.142857142857153</v>
      </c>
      <c r="P22" t="s">
        <v>103</v>
      </c>
      <c r="Q22">
        <v>0.25</v>
      </c>
      <c r="R22">
        <v>0.3</v>
      </c>
      <c r="S22">
        <v>0.05</v>
      </c>
      <c r="T22">
        <v>20</v>
      </c>
    </row>
    <row r="23" spans="1:20" x14ac:dyDescent="0.3">
      <c r="A23" t="s">
        <v>21</v>
      </c>
      <c r="B23">
        <v>0.35</v>
      </c>
      <c r="C23">
        <v>0.4</v>
      </c>
      <c r="D23">
        <v>0.05</v>
      </c>
      <c r="E23">
        <v>14.285714285714288</v>
      </c>
      <c r="F23" t="s">
        <v>50</v>
      </c>
      <c r="G23">
        <v>0.45</v>
      </c>
      <c r="H23">
        <v>0.45</v>
      </c>
      <c r="I23">
        <v>0</v>
      </c>
      <c r="J23">
        <v>0</v>
      </c>
      <c r="K23" t="s">
        <v>77</v>
      </c>
      <c r="L23">
        <v>0.4</v>
      </c>
      <c r="M23">
        <v>0</v>
      </c>
      <c r="N23">
        <v>-0.4</v>
      </c>
      <c r="O23">
        <v>-100</v>
      </c>
      <c r="P23" t="s">
        <v>104</v>
      </c>
      <c r="Q23">
        <v>0.25</v>
      </c>
      <c r="R23">
        <v>0.15</v>
      </c>
      <c r="S23">
        <v>-0.1</v>
      </c>
      <c r="T23">
        <v>-40</v>
      </c>
    </row>
    <row r="24" spans="1:20" x14ac:dyDescent="0.3">
      <c r="A24" t="s">
        <v>22</v>
      </c>
      <c r="B24">
        <v>0.45</v>
      </c>
      <c r="C24">
        <v>0.3</v>
      </c>
      <c r="D24">
        <v>-0.15</v>
      </c>
      <c r="E24">
        <v>-33.333333333333329</v>
      </c>
      <c r="F24" t="s">
        <v>51</v>
      </c>
      <c r="G24">
        <v>0.25</v>
      </c>
      <c r="H24">
        <v>0</v>
      </c>
      <c r="I24">
        <v>-0.25</v>
      </c>
      <c r="J24">
        <v>-100</v>
      </c>
      <c r="K24" t="s">
        <v>78</v>
      </c>
      <c r="L24">
        <v>0.1</v>
      </c>
      <c r="M24">
        <v>0.05</v>
      </c>
      <c r="N24">
        <v>-0.05</v>
      </c>
      <c r="O24">
        <v>-50</v>
      </c>
      <c r="P24" t="s">
        <v>105</v>
      </c>
      <c r="Q24">
        <v>0.4</v>
      </c>
      <c r="R24">
        <v>0.25</v>
      </c>
      <c r="S24">
        <v>-0.15</v>
      </c>
      <c r="T24">
        <v>-37.499999999999993</v>
      </c>
    </row>
    <row r="25" spans="1:20" x14ac:dyDescent="0.3">
      <c r="A25" t="s">
        <v>23</v>
      </c>
      <c r="B25">
        <v>0.5</v>
      </c>
      <c r="C25">
        <v>0.3</v>
      </c>
      <c r="D25">
        <v>-0.2</v>
      </c>
      <c r="E25">
        <v>-40</v>
      </c>
      <c r="F25" t="s">
        <v>52</v>
      </c>
      <c r="G25">
        <v>0.15</v>
      </c>
      <c r="H25">
        <v>0.05</v>
      </c>
      <c r="I25">
        <v>-0.1</v>
      </c>
      <c r="J25">
        <v>-66.666666666666671</v>
      </c>
      <c r="K25" t="s">
        <v>79</v>
      </c>
      <c r="L25">
        <v>0.2</v>
      </c>
      <c r="M25">
        <v>0.2</v>
      </c>
      <c r="N25">
        <v>0</v>
      </c>
      <c r="O25">
        <v>0</v>
      </c>
      <c r="P25" t="s">
        <v>106</v>
      </c>
      <c r="Q25">
        <v>0.65</v>
      </c>
      <c r="R25">
        <v>0.35</v>
      </c>
      <c r="S25">
        <v>-0.3</v>
      </c>
      <c r="T25">
        <v>-46.153846153846153</v>
      </c>
    </row>
    <row r="26" spans="1:20" x14ac:dyDescent="0.3">
      <c r="A26" t="s">
        <v>24</v>
      </c>
      <c r="B26">
        <v>0.4</v>
      </c>
      <c r="C26">
        <v>0.6</v>
      </c>
      <c r="D26">
        <v>0.2</v>
      </c>
      <c r="E26">
        <v>50</v>
      </c>
      <c r="F26" t="s">
        <v>53</v>
      </c>
      <c r="G26">
        <v>0.25</v>
      </c>
      <c r="H26">
        <v>0.35</v>
      </c>
      <c r="I26">
        <v>0.1</v>
      </c>
      <c r="J26">
        <v>40</v>
      </c>
      <c r="K26" t="s">
        <v>80</v>
      </c>
      <c r="L26">
        <v>0.3</v>
      </c>
      <c r="M26">
        <v>0.4</v>
      </c>
      <c r="N26">
        <v>0.1</v>
      </c>
      <c r="O26">
        <v>33.333333333333336</v>
      </c>
      <c r="P26" t="s">
        <v>107</v>
      </c>
      <c r="Q26">
        <v>0</v>
      </c>
      <c r="R26">
        <v>0.05</v>
      </c>
      <c r="S26">
        <v>0.05</v>
      </c>
    </row>
    <row r="27" spans="1:20" x14ac:dyDescent="0.3">
      <c r="F27" t="s">
        <v>54</v>
      </c>
      <c r="G27">
        <v>0.15</v>
      </c>
      <c r="H27">
        <v>0.2</v>
      </c>
      <c r="I27">
        <v>0.05</v>
      </c>
      <c r="J27">
        <v>33.333333333333336</v>
      </c>
    </row>
    <row r="28" spans="1:20" x14ac:dyDescent="0.3">
      <c r="A28" t="s">
        <v>26</v>
      </c>
      <c r="B28">
        <f>AVERAGE(B2:B26)</f>
        <v>0.28400000000000003</v>
      </c>
      <c r="C28">
        <f>AVERAGE(C2:C26)</f>
        <v>0.252</v>
      </c>
      <c r="D28">
        <f>AVERAGE(D2:D26)</f>
        <v>-3.2000000000000001E-2</v>
      </c>
      <c r="G28">
        <f>AVERAGE(G2:G27)</f>
        <v>0.32115384615384612</v>
      </c>
      <c r="H28">
        <f>AVERAGE(H2:H27)</f>
        <v>0.25769230769230772</v>
      </c>
      <c r="I28">
        <f>AVERAGE(I2:I27)</f>
        <v>-6.3461538461538458E-2</v>
      </c>
      <c r="L28">
        <f>AVERAGE(L2:L26)</f>
        <v>0.34200000000000003</v>
      </c>
      <c r="M28">
        <f>AVERAGE(M2:M26)</f>
        <v>0.26800000000000007</v>
      </c>
      <c r="N28">
        <f>AVERAGE(N2:N26)</f>
        <v>-7.3999999999999996E-2</v>
      </c>
      <c r="Q28">
        <f>AVERAGE(Q2:Q26)</f>
        <v>0.31200000000000006</v>
      </c>
      <c r="R28">
        <f>AVERAGE(R2:R26)</f>
        <v>0.24199999999999999</v>
      </c>
      <c r="S28">
        <f>AVERAGE(S2:S26)</f>
        <v>-6.9999999999999979E-2</v>
      </c>
    </row>
    <row r="29" spans="1:20" x14ac:dyDescent="0.3">
      <c r="A29" t="s">
        <v>27</v>
      </c>
      <c r="B29">
        <f>_xlfn.STDEV.S(B2:B26)/SQRT(25)</f>
        <v>2.7796882319185846E-2</v>
      </c>
      <c r="C29">
        <f>_xlfn.STDEV.S(C2:C26)/SQRT(25)</f>
        <v>3.2207659544483111E-2</v>
      </c>
      <c r="D29">
        <f>_xlfn.STDEV.S(D2:D26)/SQRT(25)</f>
        <v>2.6280537792569371E-2</v>
      </c>
      <c r="G29">
        <f>_xlfn.STDEV.S(G2:G27)/SQRT(26)</f>
        <v>4.0683872907982845E-2</v>
      </c>
      <c r="H29">
        <f>_xlfn.STDEV.S(H2:H27)/SQRT(26)</f>
        <v>3.3246435053806624E-2</v>
      </c>
      <c r="I29">
        <f>_xlfn.STDEV.S(I2:I27)/SQRT(26)</f>
        <v>3.41442294153326E-2</v>
      </c>
      <c r="L29">
        <f>_xlfn.STDEV.S(L2:L26)/SQRT(25)</f>
        <v>4.0894172363960764E-2</v>
      </c>
      <c r="M29">
        <f>_xlfn.STDEV.S(M2:M26)/SQRT(25)</f>
        <v>3.8175035472587729E-2</v>
      </c>
      <c r="N29">
        <f>_xlfn.STDEV.S(N2:N26)/SQRT(25)</f>
        <v>3.9698866482558416E-2</v>
      </c>
      <c r="Q29">
        <f>_xlfn.STDEV.S(Q2:Q26)/SQRT(25)</f>
        <v>4.0133111848779754E-2</v>
      </c>
      <c r="R29">
        <f>_xlfn.STDEV.S(R2:R26)/SQRT(25)</f>
        <v>3.3251566379144719E-2</v>
      </c>
      <c r="S29">
        <f>_xlfn.STDEV.S(S2:S26)/SQRT(25)</f>
        <v>3.2787192621509996E-2</v>
      </c>
    </row>
    <row r="30" spans="1:20" x14ac:dyDescent="0.3">
      <c r="A30" t="s">
        <v>108</v>
      </c>
      <c r="E30">
        <f>AVERAGE(E2:E26)</f>
        <v>-7.5132275132275126</v>
      </c>
      <c r="J30">
        <f>AVERAGE(_xlfn.ANCHORARRAY(J2))</f>
        <v>-4.5960289710289723</v>
      </c>
      <c r="O30">
        <f>AVERAGE(_xlfn.ANCHORARRAY(O2))</f>
        <v>1.7497835497835477</v>
      </c>
      <c r="T30">
        <f>AVERAGE(T2:T26)</f>
        <v>-8.6581474081474123</v>
      </c>
    </row>
    <row r="31" spans="1:20" x14ac:dyDescent="0.3">
      <c r="A31" t="s">
        <v>109</v>
      </c>
      <c r="E31">
        <f>_xlfn.STDEV.S(E2:E26)/SQRT(24)</f>
        <v>11.357617389407158</v>
      </c>
      <c r="J31">
        <f>_xlfn.STDEV.S(_xlfn.ANCHORARRAY(J2))/SQRT(26)</f>
        <v>13.531543777024279</v>
      </c>
      <c r="O31">
        <f>_xlfn.STDEV.S(_xlfn.ANCHORARRAY(O2))/SQRT(25)</f>
        <v>15.300422763001455</v>
      </c>
      <c r="T31">
        <f>_xlfn.STDEV.S(T2:T26)/SQRT(22)</f>
        <v>18.714162221373972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94EC-973D-4521-BFAD-45677CF9F32A}">
  <dimension ref="A1:T31"/>
  <sheetViews>
    <sheetView zoomScale="64" workbookViewId="0">
      <selection activeCell="R1" sqref="R1"/>
    </sheetView>
  </sheetViews>
  <sheetFormatPr defaultRowHeight="14.4" x14ac:dyDescent="0.3"/>
  <cols>
    <col min="1" max="1" width="17.21875" customWidth="1"/>
    <col min="2" max="2" width="22.21875" customWidth="1"/>
    <col min="3" max="3" width="20.88671875" customWidth="1"/>
    <col min="4" max="4" width="10.6640625" customWidth="1"/>
    <col min="5" max="5" width="12.33203125" customWidth="1"/>
    <col min="6" max="6" width="17.6640625" customWidth="1"/>
    <col min="7" max="7" width="24.44140625" customWidth="1"/>
    <col min="8" max="8" width="24.109375" customWidth="1"/>
    <col min="9" max="9" width="11.6640625" customWidth="1"/>
    <col min="10" max="10" width="12.5546875" customWidth="1"/>
    <col min="11" max="11" width="17.21875" customWidth="1"/>
    <col min="12" max="12" width="23.88671875" customWidth="1"/>
    <col min="13" max="13" width="23.33203125" customWidth="1"/>
    <col min="14" max="14" width="11.77734375" customWidth="1"/>
    <col min="15" max="15" width="11.109375" customWidth="1"/>
    <col min="16" max="16" width="15.6640625" customWidth="1"/>
    <col min="17" max="17" width="21.44140625" customWidth="1"/>
    <col min="18" max="18" width="23.44140625" customWidth="1"/>
    <col min="19" max="19" width="11.44140625" customWidth="1"/>
    <col min="20" max="20" width="12.33203125" customWidth="1"/>
  </cols>
  <sheetData>
    <row r="1" spans="1:20" x14ac:dyDescent="0.3">
      <c r="A1" t="s">
        <v>25</v>
      </c>
      <c r="B1" t="s">
        <v>122</v>
      </c>
      <c r="C1" t="s">
        <v>123</v>
      </c>
      <c r="D1" t="s">
        <v>82</v>
      </c>
      <c r="E1" t="s">
        <v>83</v>
      </c>
      <c r="F1" t="s">
        <v>28</v>
      </c>
      <c r="G1" t="s">
        <v>122</v>
      </c>
      <c r="H1" t="s">
        <v>123</v>
      </c>
      <c r="I1" t="s">
        <v>82</v>
      </c>
      <c r="J1" t="s">
        <v>83</v>
      </c>
      <c r="K1" t="s">
        <v>55</v>
      </c>
      <c r="L1" t="s">
        <v>122</v>
      </c>
      <c r="M1" t="s">
        <v>123</v>
      </c>
      <c r="N1" t="s">
        <v>82</v>
      </c>
      <c r="O1" t="s">
        <v>83</v>
      </c>
      <c r="P1" t="s">
        <v>81</v>
      </c>
      <c r="Q1" t="s">
        <v>122</v>
      </c>
      <c r="R1" t="s">
        <v>123</v>
      </c>
      <c r="S1" t="s">
        <v>82</v>
      </c>
      <c r="T1" t="s">
        <v>83</v>
      </c>
    </row>
    <row r="2" spans="1:20" x14ac:dyDescent="0.3">
      <c r="A2" t="s">
        <v>0</v>
      </c>
      <c r="B2">
        <v>0.94202898599999996</v>
      </c>
      <c r="C2">
        <v>0.95652173900000004</v>
      </c>
      <c r="D2">
        <v>1.4492754E-2</v>
      </c>
      <c r="E2" cm="1">
        <f t="array" ref="E2:E26">D2:D26/B2:B26*100</f>
        <v>1.5384615776568049</v>
      </c>
      <c r="F2" t="s">
        <v>29</v>
      </c>
      <c r="G2">
        <v>0.97101449299999998</v>
      </c>
      <c r="H2">
        <v>0.95652173900000004</v>
      </c>
      <c r="I2">
        <v>-1.4492754E-2</v>
      </c>
      <c r="J2">
        <f>I2/G2*100</f>
        <v>-1.4925373518601026</v>
      </c>
      <c r="K2" t="s">
        <v>56</v>
      </c>
      <c r="L2">
        <v>1</v>
      </c>
      <c r="M2">
        <v>1</v>
      </c>
      <c r="N2">
        <v>0</v>
      </c>
      <c r="O2" cm="1">
        <f t="array" ref="O2:O26">N2:N26/L2:L26*100</f>
        <v>0</v>
      </c>
      <c r="P2" t="s">
        <v>84</v>
      </c>
      <c r="Q2">
        <v>0.95652173900000004</v>
      </c>
      <c r="R2">
        <v>0.95652173900000004</v>
      </c>
      <c r="S2">
        <v>0</v>
      </c>
      <c r="T2">
        <f>S2/Q2*100</f>
        <v>0</v>
      </c>
    </row>
    <row r="3" spans="1:20" x14ac:dyDescent="0.3">
      <c r="A3" t="s">
        <v>1</v>
      </c>
      <c r="B3">
        <v>0.94202898599999996</v>
      </c>
      <c r="C3">
        <v>0.97101449299999998</v>
      </c>
      <c r="D3">
        <v>2.8985507000000001E-2</v>
      </c>
      <c r="E3">
        <v>3.0769230491597637</v>
      </c>
      <c r="F3" t="s">
        <v>30</v>
      </c>
      <c r="G3">
        <v>0.94202898599999996</v>
      </c>
      <c r="H3">
        <v>1</v>
      </c>
      <c r="I3">
        <v>5.7971014000000001E-2</v>
      </c>
      <c r="J3">
        <f t="shared" ref="J3:J27" si="0">I3/G3*100</f>
        <v>6.1538460983195273</v>
      </c>
      <c r="K3" t="s">
        <v>57</v>
      </c>
      <c r="L3">
        <v>0.92753623200000002</v>
      </c>
      <c r="M3">
        <v>0.95652173900000004</v>
      </c>
      <c r="N3">
        <v>2.8985507000000001E-2</v>
      </c>
      <c r="O3">
        <v>3.1249999730468749</v>
      </c>
      <c r="P3" t="s">
        <v>85</v>
      </c>
      <c r="Q3">
        <v>0.89855072499999999</v>
      </c>
      <c r="R3">
        <v>0.91304347799999996</v>
      </c>
      <c r="S3">
        <v>1.4492754E-2</v>
      </c>
      <c r="T3">
        <f t="shared" ref="T3:T26" si="1">S3/Q3*100</f>
        <v>1.6129032670915713</v>
      </c>
    </row>
    <row r="4" spans="1:20" x14ac:dyDescent="0.3">
      <c r="A4" t="s">
        <v>2</v>
      </c>
      <c r="B4">
        <v>0.78260869600000005</v>
      </c>
      <c r="C4">
        <v>0.85507246400000003</v>
      </c>
      <c r="D4">
        <v>7.2463767999999998E-2</v>
      </c>
      <c r="E4">
        <v>9.259259240329218</v>
      </c>
      <c r="F4" t="s">
        <v>31</v>
      </c>
      <c r="G4">
        <v>0.92753623200000002</v>
      </c>
      <c r="H4">
        <v>1</v>
      </c>
      <c r="I4">
        <v>7.2463767999999998E-2</v>
      </c>
      <c r="J4">
        <f t="shared" si="0"/>
        <v>7.812499986523437</v>
      </c>
      <c r="K4" t="s">
        <v>58</v>
      </c>
      <c r="L4">
        <v>0.869565217</v>
      </c>
      <c r="M4">
        <v>0.89855072499999999</v>
      </c>
      <c r="N4">
        <v>2.8985507000000001E-2</v>
      </c>
      <c r="O4">
        <v>3.3333333064999997</v>
      </c>
      <c r="P4" t="s">
        <v>86</v>
      </c>
      <c r="Q4">
        <v>0.91304347799999996</v>
      </c>
      <c r="R4">
        <v>0.91304347799999996</v>
      </c>
      <c r="S4">
        <v>0</v>
      </c>
      <c r="T4">
        <f t="shared" si="1"/>
        <v>0</v>
      </c>
    </row>
    <row r="5" spans="1:20" x14ac:dyDescent="0.3">
      <c r="A5" t="s">
        <v>3</v>
      </c>
      <c r="B5">
        <v>1</v>
      </c>
      <c r="C5">
        <v>0.95652173900000004</v>
      </c>
      <c r="D5">
        <v>-4.3478260999999997E-2</v>
      </c>
      <c r="E5">
        <v>-4.3478260999999998</v>
      </c>
      <c r="F5" t="s">
        <v>32</v>
      </c>
      <c r="G5">
        <v>0.88405797100000005</v>
      </c>
      <c r="H5">
        <v>0.869565217</v>
      </c>
      <c r="I5">
        <v>-1.4492754E-2</v>
      </c>
      <c r="J5">
        <f t="shared" si="0"/>
        <v>-1.639344304944907</v>
      </c>
      <c r="K5" t="s">
        <v>59</v>
      </c>
      <c r="L5">
        <v>0.94202898599999996</v>
      </c>
      <c r="M5">
        <v>0.95652173900000004</v>
      </c>
      <c r="N5">
        <v>1.4492754E-2</v>
      </c>
      <c r="O5">
        <v>1.5384615776568049</v>
      </c>
      <c r="P5" t="s">
        <v>87</v>
      </c>
      <c r="Q5">
        <v>0.95652173900000004</v>
      </c>
      <c r="R5">
        <v>0.94202898599999996</v>
      </c>
      <c r="S5">
        <v>-1.4492754E-2</v>
      </c>
      <c r="T5">
        <f t="shared" si="1"/>
        <v>-1.515151554752066</v>
      </c>
    </row>
    <row r="6" spans="1:20" x14ac:dyDescent="0.3">
      <c r="A6" t="s">
        <v>4</v>
      </c>
      <c r="B6">
        <v>1</v>
      </c>
      <c r="C6">
        <v>0.97101449299999998</v>
      </c>
      <c r="D6">
        <v>-2.8985507000000001E-2</v>
      </c>
      <c r="E6">
        <v>-2.8985506999999999</v>
      </c>
      <c r="F6" t="s">
        <v>33</v>
      </c>
      <c r="G6">
        <v>0.85507246400000003</v>
      </c>
      <c r="H6">
        <v>0.88405797100000005</v>
      </c>
      <c r="I6">
        <v>2.8985507000000001E-2</v>
      </c>
      <c r="J6">
        <f t="shared" si="0"/>
        <v>3.3898304787417408</v>
      </c>
      <c r="K6" t="s">
        <v>60</v>
      </c>
      <c r="L6">
        <v>0.92753623200000002</v>
      </c>
      <c r="M6">
        <v>0.869565217</v>
      </c>
      <c r="N6">
        <v>-5.7971014000000001E-2</v>
      </c>
      <c r="O6">
        <v>-6.2499999460937499</v>
      </c>
      <c r="P6" t="s">
        <v>88</v>
      </c>
      <c r="Q6">
        <v>0.91304347799999996</v>
      </c>
      <c r="R6">
        <v>0.97101449299999998</v>
      </c>
      <c r="S6">
        <v>5.7971014000000001E-2</v>
      </c>
      <c r="T6">
        <f t="shared" si="1"/>
        <v>6.3492062970521541</v>
      </c>
    </row>
    <row r="7" spans="1:20" x14ac:dyDescent="0.3">
      <c r="A7" t="s">
        <v>5</v>
      </c>
      <c r="B7">
        <v>0.95652173900000004</v>
      </c>
      <c r="C7">
        <v>1</v>
      </c>
      <c r="D7">
        <v>4.3478260999999997E-2</v>
      </c>
      <c r="E7">
        <v>4.545454559710743</v>
      </c>
      <c r="F7" t="s">
        <v>34</v>
      </c>
      <c r="G7">
        <v>0.98550724599999995</v>
      </c>
      <c r="H7">
        <v>0.97101449299999998</v>
      </c>
      <c r="I7">
        <v>-1.4492754E-2</v>
      </c>
      <c r="J7">
        <f t="shared" si="0"/>
        <v>-1.4705882740916956</v>
      </c>
      <c r="K7" t="s">
        <v>61</v>
      </c>
      <c r="L7">
        <v>0.82608695700000001</v>
      </c>
      <c r="M7">
        <v>0.89855072499999999</v>
      </c>
      <c r="N7">
        <v>7.2463767999999998E-2</v>
      </c>
      <c r="O7">
        <v>8.7719298054478294</v>
      </c>
      <c r="P7" t="s">
        <v>89</v>
      </c>
      <c r="Q7">
        <v>0.95652173900000004</v>
      </c>
      <c r="R7">
        <v>1</v>
      </c>
      <c r="S7">
        <v>4.3478260999999997E-2</v>
      </c>
      <c r="T7">
        <f t="shared" si="1"/>
        <v>4.545454559710743</v>
      </c>
    </row>
    <row r="8" spans="1:20" x14ac:dyDescent="0.3">
      <c r="A8" t="s">
        <v>6</v>
      </c>
      <c r="B8">
        <v>0.95652173900000004</v>
      </c>
      <c r="C8">
        <v>0.98550724599999995</v>
      </c>
      <c r="D8">
        <v>2.8985507000000001E-2</v>
      </c>
      <c r="E8">
        <v>3.0303030049586779</v>
      </c>
      <c r="F8" t="s">
        <v>35</v>
      </c>
      <c r="G8">
        <v>0.84057970999999998</v>
      </c>
      <c r="H8">
        <v>0.98550724599999995</v>
      </c>
      <c r="I8">
        <v>0.144927536</v>
      </c>
      <c r="J8">
        <f t="shared" si="0"/>
        <v>17.241379285731274</v>
      </c>
      <c r="K8" t="s">
        <v>62</v>
      </c>
      <c r="L8">
        <v>0.98550724599999995</v>
      </c>
      <c r="M8">
        <v>0.98550724599999995</v>
      </c>
      <c r="N8">
        <v>0</v>
      </c>
      <c r="O8">
        <v>0</v>
      </c>
      <c r="P8" t="s">
        <v>37</v>
      </c>
      <c r="Q8">
        <v>0.98550724599999995</v>
      </c>
      <c r="R8">
        <v>0.98550724599999995</v>
      </c>
      <c r="S8">
        <v>0</v>
      </c>
      <c r="T8">
        <f t="shared" si="1"/>
        <v>0</v>
      </c>
    </row>
    <row r="9" spans="1:20" x14ac:dyDescent="0.3">
      <c r="A9" t="s">
        <v>7</v>
      </c>
      <c r="B9">
        <v>0.92753623200000002</v>
      </c>
      <c r="C9">
        <v>0.95652173900000004</v>
      </c>
      <c r="D9">
        <v>2.8985507000000001E-2</v>
      </c>
      <c r="E9">
        <v>3.1249999730468749</v>
      </c>
      <c r="F9" t="s">
        <v>36</v>
      </c>
      <c r="G9">
        <v>0.92753623200000002</v>
      </c>
      <c r="H9">
        <v>0.95652173900000004</v>
      </c>
      <c r="I9">
        <v>2.8985507000000001E-2</v>
      </c>
      <c r="J9">
        <f t="shared" si="0"/>
        <v>3.1249999730468749</v>
      </c>
      <c r="K9" t="s">
        <v>63</v>
      </c>
      <c r="L9">
        <v>0.94202898599999996</v>
      </c>
      <c r="M9">
        <v>0.89855072499999999</v>
      </c>
      <c r="N9">
        <v>-4.3478260999999997E-2</v>
      </c>
      <c r="O9">
        <v>-4.6153846268165681</v>
      </c>
      <c r="P9" t="s">
        <v>90</v>
      </c>
      <c r="Q9">
        <v>0.89855072499999999</v>
      </c>
      <c r="R9">
        <v>0.85507246400000003</v>
      </c>
      <c r="S9">
        <v>-4.3478260999999997E-2</v>
      </c>
      <c r="T9">
        <f t="shared" si="1"/>
        <v>-4.8387096899843911</v>
      </c>
    </row>
    <row r="10" spans="1:20" x14ac:dyDescent="0.3">
      <c r="A10" t="s">
        <v>8</v>
      </c>
      <c r="B10">
        <v>0.98550724599999995</v>
      </c>
      <c r="C10">
        <v>1</v>
      </c>
      <c r="D10">
        <v>1.4492754E-2</v>
      </c>
      <c r="E10">
        <v>1.4705882740916956</v>
      </c>
      <c r="F10" t="s">
        <v>37</v>
      </c>
      <c r="G10">
        <v>0.97101449299999998</v>
      </c>
      <c r="H10">
        <v>0.97101449299999998</v>
      </c>
      <c r="I10">
        <v>0</v>
      </c>
      <c r="J10">
        <f t="shared" si="0"/>
        <v>0</v>
      </c>
      <c r="K10" t="s">
        <v>64</v>
      </c>
      <c r="L10">
        <v>0.88405797100000005</v>
      </c>
      <c r="M10">
        <v>0.91304347799999996</v>
      </c>
      <c r="N10">
        <v>2.8985507000000001E-2</v>
      </c>
      <c r="O10">
        <v>3.2786884967750605</v>
      </c>
      <c r="P10" t="s">
        <v>91</v>
      </c>
      <c r="Q10">
        <v>0.97101449299999998</v>
      </c>
      <c r="R10">
        <v>0.98550724599999995</v>
      </c>
      <c r="S10">
        <v>1.4492754E-2</v>
      </c>
      <c r="T10">
        <f t="shared" si="1"/>
        <v>1.4925373518601026</v>
      </c>
    </row>
    <row r="11" spans="1:20" x14ac:dyDescent="0.3">
      <c r="A11" t="s">
        <v>9</v>
      </c>
      <c r="B11">
        <v>0.92753623200000002</v>
      </c>
      <c r="C11">
        <v>0.89855072499999999</v>
      </c>
      <c r="D11">
        <v>-2.8985507000000001E-2</v>
      </c>
      <c r="E11">
        <v>-3.1249999730468749</v>
      </c>
      <c r="F11" t="s">
        <v>38</v>
      </c>
      <c r="G11">
        <v>0.94202898599999996</v>
      </c>
      <c r="H11">
        <v>1</v>
      </c>
      <c r="I11">
        <v>5.7971014000000001E-2</v>
      </c>
      <c r="J11">
        <f t="shared" si="0"/>
        <v>6.1538460983195273</v>
      </c>
      <c r="K11" t="s">
        <v>65</v>
      </c>
      <c r="L11">
        <v>0.97101449299999998</v>
      </c>
      <c r="M11">
        <v>0.97101449299999998</v>
      </c>
      <c r="N11">
        <v>0</v>
      </c>
      <c r="O11">
        <v>0</v>
      </c>
      <c r="P11" t="s">
        <v>92</v>
      </c>
      <c r="Q11">
        <v>0.91304347799999996</v>
      </c>
      <c r="R11">
        <v>0.95652173900000004</v>
      </c>
      <c r="S11">
        <v>4.3478260999999997E-2</v>
      </c>
      <c r="T11">
        <f t="shared" si="1"/>
        <v>4.7619047775510204</v>
      </c>
    </row>
    <row r="12" spans="1:20" x14ac:dyDescent="0.3">
      <c r="A12" t="s">
        <v>10</v>
      </c>
      <c r="B12">
        <v>0.97101449299999998</v>
      </c>
      <c r="C12">
        <v>0.98550724599999995</v>
      </c>
      <c r="D12">
        <v>1.4492754E-2</v>
      </c>
      <c r="E12">
        <v>1.4925373518601026</v>
      </c>
      <c r="F12" t="s">
        <v>39</v>
      </c>
      <c r="G12">
        <v>0.98550724599999995</v>
      </c>
      <c r="H12">
        <v>1</v>
      </c>
      <c r="I12">
        <v>1.4492754E-2</v>
      </c>
      <c r="J12">
        <f t="shared" si="0"/>
        <v>1.4705882740916956</v>
      </c>
      <c r="K12" t="s">
        <v>66</v>
      </c>
      <c r="L12">
        <v>0.89855072499999999</v>
      </c>
      <c r="M12">
        <v>0.91304347799999996</v>
      </c>
      <c r="N12">
        <v>1.4492754E-2</v>
      </c>
      <c r="O12">
        <v>1.6129032670915713</v>
      </c>
      <c r="P12" t="s">
        <v>93</v>
      </c>
      <c r="Q12">
        <v>1</v>
      </c>
      <c r="R12">
        <v>1</v>
      </c>
      <c r="S12">
        <v>0</v>
      </c>
      <c r="T12">
        <f t="shared" si="1"/>
        <v>0</v>
      </c>
    </row>
    <row r="13" spans="1:20" x14ac:dyDescent="0.3">
      <c r="A13" t="s">
        <v>11</v>
      </c>
      <c r="B13">
        <v>0.73913043499999997</v>
      </c>
      <c r="C13">
        <v>0.79710144900000002</v>
      </c>
      <c r="D13">
        <v>5.7971014000000001E-2</v>
      </c>
      <c r="E13">
        <v>7.8431371859284891</v>
      </c>
      <c r="F13" t="s">
        <v>40</v>
      </c>
      <c r="G13">
        <v>0.92753623200000002</v>
      </c>
      <c r="H13">
        <v>0.98550724599999995</v>
      </c>
      <c r="I13">
        <v>5.7971014000000001E-2</v>
      </c>
      <c r="J13">
        <f t="shared" si="0"/>
        <v>6.2499999460937499</v>
      </c>
      <c r="K13" t="s">
        <v>67</v>
      </c>
      <c r="L13">
        <v>0.78260869600000005</v>
      </c>
      <c r="M13">
        <v>0.75362318800000005</v>
      </c>
      <c r="N13">
        <v>-2.8985507000000001E-2</v>
      </c>
      <c r="O13">
        <v>-3.7037036705761315</v>
      </c>
      <c r="P13" t="s">
        <v>94</v>
      </c>
      <c r="Q13">
        <v>0.75362318800000005</v>
      </c>
      <c r="R13">
        <v>0.72463768100000003</v>
      </c>
      <c r="S13">
        <v>-2.8985507000000001E-2</v>
      </c>
      <c r="T13">
        <f t="shared" si="1"/>
        <v>-3.8461538155325443</v>
      </c>
    </row>
    <row r="14" spans="1:20" x14ac:dyDescent="0.3">
      <c r="A14" t="s">
        <v>12</v>
      </c>
      <c r="B14">
        <v>0.92753623200000002</v>
      </c>
      <c r="C14">
        <v>0.97101449299999998</v>
      </c>
      <c r="D14">
        <v>4.3478260999999997E-2</v>
      </c>
      <c r="E14">
        <v>4.6875000134765621</v>
      </c>
      <c r="F14" t="s">
        <v>41</v>
      </c>
      <c r="G14">
        <v>0.88405797100000005</v>
      </c>
      <c r="H14">
        <v>0.91304347799999996</v>
      </c>
      <c r="I14">
        <v>2.8985507000000001E-2</v>
      </c>
      <c r="J14">
        <f t="shared" si="0"/>
        <v>3.2786884967750605</v>
      </c>
      <c r="K14" t="s">
        <v>68</v>
      </c>
      <c r="L14">
        <v>0.94202898599999996</v>
      </c>
      <c r="M14">
        <v>0.94202898599999996</v>
      </c>
      <c r="N14">
        <v>0</v>
      </c>
      <c r="O14">
        <v>0</v>
      </c>
      <c r="P14" t="s">
        <v>95</v>
      </c>
      <c r="Q14">
        <v>0.97101449299999998</v>
      </c>
      <c r="R14">
        <v>0.98550724599999995</v>
      </c>
      <c r="S14">
        <v>1.4492754E-2</v>
      </c>
      <c r="T14">
        <f t="shared" si="1"/>
        <v>1.4925373518601026</v>
      </c>
    </row>
    <row r="15" spans="1:20" x14ac:dyDescent="0.3">
      <c r="A15" t="s">
        <v>13</v>
      </c>
      <c r="B15">
        <v>0.94202898599999996</v>
      </c>
      <c r="C15">
        <v>1</v>
      </c>
      <c r="D15">
        <v>5.7971014000000001E-2</v>
      </c>
      <c r="E15">
        <v>6.1538460983195273</v>
      </c>
      <c r="F15" t="s">
        <v>42</v>
      </c>
      <c r="G15">
        <v>0.88405797100000005</v>
      </c>
      <c r="H15">
        <v>0.98550724599999995</v>
      </c>
      <c r="I15">
        <v>0.10144927500000001</v>
      </c>
      <c r="J15">
        <f t="shared" si="0"/>
        <v>11.475409795270089</v>
      </c>
      <c r="K15" t="s">
        <v>69</v>
      </c>
      <c r="L15">
        <v>0.98550724599999995</v>
      </c>
      <c r="M15">
        <v>1</v>
      </c>
      <c r="N15">
        <v>1.4492754E-2</v>
      </c>
      <c r="O15">
        <v>1.4705882740916956</v>
      </c>
      <c r="P15" t="s">
        <v>96</v>
      </c>
      <c r="Q15">
        <v>0.95652173900000004</v>
      </c>
      <c r="R15">
        <v>0.89855072499999999</v>
      </c>
      <c r="S15">
        <v>-5.7971014000000001E-2</v>
      </c>
      <c r="T15">
        <f t="shared" si="1"/>
        <v>-6.0606060099173558</v>
      </c>
    </row>
    <row r="16" spans="1:20" x14ac:dyDescent="0.3">
      <c r="A16" t="s">
        <v>14</v>
      </c>
      <c r="B16">
        <v>0.95652173900000004</v>
      </c>
      <c r="C16">
        <v>0.94202898599999996</v>
      </c>
      <c r="D16">
        <v>-1.4492754E-2</v>
      </c>
      <c r="E16">
        <v>-1.515151554752066</v>
      </c>
      <c r="F16" t="s">
        <v>43</v>
      </c>
      <c r="G16">
        <v>0.94202898599999996</v>
      </c>
      <c r="H16">
        <v>0.91304347799999996</v>
      </c>
      <c r="I16">
        <v>-2.8985507000000001E-2</v>
      </c>
      <c r="J16">
        <f t="shared" si="0"/>
        <v>-3.0769230491597637</v>
      </c>
      <c r="K16" t="s">
        <v>70</v>
      </c>
      <c r="L16">
        <v>0.92753623200000002</v>
      </c>
      <c r="M16">
        <v>0.94202898599999996</v>
      </c>
      <c r="N16">
        <v>1.4492754E-2</v>
      </c>
      <c r="O16">
        <v>1.5625000404296874</v>
      </c>
      <c r="P16" t="s">
        <v>97</v>
      </c>
      <c r="Q16">
        <v>0.89855072499999999</v>
      </c>
      <c r="R16">
        <v>1</v>
      </c>
      <c r="S16">
        <v>0.10144927500000001</v>
      </c>
      <c r="T16">
        <f t="shared" si="1"/>
        <v>11.290322535770033</v>
      </c>
    </row>
    <row r="17" spans="1:20" x14ac:dyDescent="0.3">
      <c r="A17" t="s">
        <v>15</v>
      </c>
      <c r="B17">
        <v>0.95652173900000004</v>
      </c>
      <c r="C17">
        <v>0.97101449299999998</v>
      </c>
      <c r="D17">
        <v>1.4492754E-2</v>
      </c>
      <c r="E17">
        <v>1.515151554752066</v>
      </c>
      <c r="F17" t="s">
        <v>44</v>
      </c>
      <c r="G17">
        <v>0.95652173900000004</v>
      </c>
      <c r="H17">
        <v>0.98550724599999995</v>
      </c>
      <c r="I17">
        <v>2.8985507000000001E-2</v>
      </c>
      <c r="J17">
        <f t="shared" si="0"/>
        <v>3.0303030049586779</v>
      </c>
      <c r="K17" t="s">
        <v>71</v>
      </c>
      <c r="L17">
        <v>0.92753623200000002</v>
      </c>
      <c r="M17">
        <v>0.95652173900000004</v>
      </c>
      <c r="N17">
        <v>2.8985507000000001E-2</v>
      </c>
      <c r="O17">
        <v>3.1249999730468749</v>
      </c>
      <c r="P17" t="s">
        <v>98</v>
      </c>
      <c r="Q17">
        <v>0.768115942</v>
      </c>
      <c r="R17">
        <v>0.91304347799999996</v>
      </c>
      <c r="S17">
        <v>0.144927536</v>
      </c>
      <c r="T17">
        <f t="shared" si="1"/>
        <v>18.867924498825204</v>
      </c>
    </row>
    <row r="18" spans="1:20" x14ac:dyDescent="0.3">
      <c r="A18" t="s">
        <v>16</v>
      </c>
      <c r="B18">
        <v>0.92753623200000002</v>
      </c>
      <c r="C18">
        <v>0.94202898599999996</v>
      </c>
      <c r="D18">
        <v>1.4492754E-2</v>
      </c>
      <c r="E18">
        <v>1.5625000404296874</v>
      </c>
      <c r="F18" t="s">
        <v>45</v>
      </c>
      <c r="G18">
        <v>0.97101449299999998</v>
      </c>
      <c r="H18">
        <v>0.97101449299999998</v>
      </c>
      <c r="I18">
        <v>0</v>
      </c>
      <c r="J18">
        <f t="shared" si="0"/>
        <v>0</v>
      </c>
      <c r="K18" t="s">
        <v>72</v>
      </c>
      <c r="L18">
        <v>0.95652173900000004</v>
      </c>
      <c r="M18">
        <v>0.97101449299999998</v>
      </c>
      <c r="N18">
        <v>1.4492754E-2</v>
      </c>
      <c r="O18">
        <v>1.515151554752066</v>
      </c>
      <c r="P18" t="s">
        <v>99</v>
      </c>
      <c r="Q18">
        <v>0.869565217</v>
      </c>
      <c r="R18">
        <v>0.869565217</v>
      </c>
      <c r="S18">
        <v>0</v>
      </c>
      <c r="T18">
        <f t="shared" si="1"/>
        <v>0</v>
      </c>
    </row>
    <row r="19" spans="1:20" x14ac:dyDescent="0.3">
      <c r="A19" t="s">
        <v>17</v>
      </c>
      <c r="B19">
        <v>0.97101449299999998</v>
      </c>
      <c r="C19">
        <v>0.95652173900000004</v>
      </c>
      <c r="D19">
        <v>-1.4492754E-2</v>
      </c>
      <c r="E19">
        <v>-1.4925373518601026</v>
      </c>
      <c r="F19" t="s">
        <v>46</v>
      </c>
      <c r="G19">
        <v>0.97101449299999998</v>
      </c>
      <c r="H19">
        <v>0.95652173900000004</v>
      </c>
      <c r="I19">
        <v>-1.4492754E-2</v>
      </c>
      <c r="J19">
        <f t="shared" si="0"/>
        <v>-1.4925373518601026</v>
      </c>
      <c r="K19" t="s">
        <v>73</v>
      </c>
      <c r="L19">
        <v>0.94202898599999996</v>
      </c>
      <c r="M19">
        <v>0.92753623200000002</v>
      </c>
      <c r="N19">
        <v>-1.4492754E-2</v>
      </c>
      <c r="O19">
        <v>-1.5384615776568049</v>
      </c>
      <c r="P19" t="s">
        <v>100</v>
      </c>
      <c r="Q19">
        <v>0.88405797100000005</v>
      </c>
      <c r="R19">
        <v>0.768115942</v>
      </c>
      <c r="S19">
        <v>-0.115942029</v>
      </c>
      <c r="T19">
        <f t="shared" si="1"/>
        <v>-13.114754100214995</v>
      </c>
    </row>
    <row r="20" spans="1:20" x14ac:dyDescent="0.3">
      <c r="A20" t="s">
        <v>18</v>
      </c>
      <c r="B20">
        <v>0.88405797100000005</v>
      </c>
      <c r="C20">
        <v>0.89855072499999999</v>
      </c>
      <c r="D20">
        <v>1.4492754E-2</v>
      </c>
      <c r="E20">
        <v>1.639344304944907</v>
      </c>
      <c r="F20" t="s">
        <v>47</v>
      </c>
      <c r="G20">
        <v>0.91304347799999996</v>
      </c>
      <c r="H20">
        <v>0.94202898599999996</v>
      </c>
      <c r="I20">
        <v>2.8985507000000001E-2</v>
      </c>
      <c r="J20">
        <f t="shared" si="0"/>
        <v>3.1746031485260771</v>
      </c>
      <c r="K20" t="s">
        <v>74</v>
      </c>
      <c r="L20">
        <v>0.98550724599999995</v>
      </c>
      <c r="M20">
        <v>0.95652173900000004</v>
      </c>
      <c r="N20">
        <v>-2.8985507000000001E-2</v>
      </c>
      <c r="O20">
        <v>-2.9411764467128032</v>
      </c>
      <c r="P20" t="s">
        <v>101</v>
      </c>
      <c r="Q20">
        <v>0.84057970999999998</v>
      </c>
      <c r="R20">
        <v>0.81159420299999996</v>
      </c>
      <c r="S20">
        <v>-2.8985507000000001E-2</v>
      </c>
      <c r="T20">
        <f t="shared" si="1"/>
        <v>-3.4482758333531511</v>
      </c>
    </row>
    <row r="21" spans="1:20" x14ac:dyDescent="0.3">
      <c r="A21" t="s">
        <v>19</v>
      </c>
      <c r="B21">
        <v>0.869565217</v>
      </c>
      <c r="C21">
        <v>0.89855072499999999</v>
      </c>
      <c r="D21">
        <v>2.8985507000000001E-2</v>
      </c>
      <c r="E21">
        <v>3.3333333064999997</v>
      </c>
      <c r="F21" t="s">
        <v>48</v>
      </c>
      <c r="G21">
        <v>0.92753623200000002</v>
      </c>
      <c r="H21">
        <v>0.92753623200000002</v>
      </c>
      <c r="I21">
        <v>0</v>
      </c>
      <c r="J21">
        <f t="shared" si="0"/>
        <v>0</v>
      </c>
      <c r="K21" t="s">
        <v>75</v>
      </c>
      <c r="L21">
        <v>0.869565217</v>
      </c>
      <c r="M21">
        <v>0.95652173900000004</v>
      </c>
      <c r="N21">
        <v>8.6956521999999994E-2</v>
      </c>
      <c r="O21">
        <v>10.000000034499999</v>
      </c>
      <c r="P21" t="s">
        <v>102</v>
      </c>
      <c r="Q21">
        <v>0.94202898599999996</v>
      </c>
      <c r="R21">
        <v>0.91304347799999996</v>
      </c>
      <c r="S21">
        <v>-2.8985507000000001E-2</v>
      </c>
      <c r="T21">
        <f t="shared" si="1"/>
        <v>-3.0769230491597637</v>
      </c>
    </row>
    <row r="22" spans="1:20" x14ac:dyDescent="0.3">
      <c r="A22" t="s">
        <v>20</v>
      </c>
      <c r="B22">
        <v>0.94202898599999996</v>
      </c>
      <c r="C22">
        <v>0.95652173900000004</v>
      </c>
      <c r="D22">
        <v>1.4492754E-2</v>
      </c>
      <c r="E22">
        <v>1.5384615776568049</v>
      </c>
      <c r="F22" t="s">
        <v>49</v>
      </c>
      <c r="G22">
        <v>0.84057970999999998</v>
      </c>
      <c r="H22">
        <v>0.92753623200000002</v>
      </c>
      <c r="I22">
        <v>8.6956521999999994E-2</v>
      </c>
      <c r="J22">
        <f t="shared" si="0"/>
        <v>10.34482761902497</v>
      </c>
      <c r="K22" t="s">
        <v>76</v>
      </c>
      <c r="L22">
        <v>0.88405797100000005</v>
      </c>
      <c r="M22">
        <v>0.89855072499999999</v>
      </c>
      <c r="N22">
        <v>1.4492754E-2</v>
      </c>
      <c r="O22">
        <v>1.639344304944907</v>
      </c>
      <c r="P22" t="s">
        <v>103</v>
      </c>
      <c r="Q22">
        <v>0.94202898599999996</v>
      </c>
      <c r="R22">
        <v>0.92753623200000002</v>
      </c>
      <c r="S22">
        <v>-1.4492754E-2</v>
      </c>
      <c r="T22">
        <f t="shared" si="1"/>
        <v>-1.5384615776568049</v>
      </c>
    </row>
    <row r="23" spans="1:20" x14ac:dyDescent="0.3">
      <c r="A23" t="s">
        <v>21</v>
      </c>
      <c r="B23">
        <v>0.89855072499999999</v>
      </c>
      <c r="C23">
        <v>0.85507246400000003</v>
      </c>
      <c r="D23">
        <v>-4.3478260999999997E-2</v>
      </c>
      <c r="E23">
        <v>-4.8387096899843911</v>
      </c>
      <c r="F23" t="s">
        <v>50</v>
      </c>
      <c r="G23">
        <v>0.88405797100000005</v>
      </c>
      <c r="H23">
        <v>0.92753623200000002</v>
      </c>
      <c r="I23">
        <v>4.3478260999999997E-2</v>
      </c>
      <c r="J23">
        <f t="shared" si="0"/>
        <v>4.918032801719967</v>
      </c>
      <c r="K23" t="s">
        <v>77</v>
      </c>
      <c r="L23">
        <v>0.95652173900000004</v>
      </c>
      <c r="M23">
        <v>0.97101449299999998</v>
      </c>
      <c r="N23">
        <v>1.4492754E-2</v>
      </c>
      <c r="O23">
        <v>1.515151554752066</v>
      </c>
      <c r="P23" t="s">
        <v>104</v>
      </c>
      <c r="Q23">
        <v>0.81159420299999996</v>
      </c>
      <c r="R23">
        <v>0.88405797100000005</v>
      </c>
      <c r="S23">
        <v>7.2463767999999998E-2</v>
      </c>
      <c r="T23">
        <f t="shared" si="1"/>
        <v>8.9285714131696441</v>
      </c>
    </row>
    <row r="24" spans="1:20" x14ac:dyDescent="0.3">
      <c r="A24" t="s">
        <v>22</v>
      </c>
      <c r="B24">
        <v>0.98550724599999995</v>
      </c>
      <c r="C24">
        <v>0.95652173900000004</v>
      </c>
      <c r="D24">
        <v>-2.8985507000000001E-2</v>
      </c>
      <c r="E24">
        <v>-2.9411764467128032</v>
      </c>
      <c r="F24" t="s">
        <v>51</v>
      </c>
      <c r="G24">
        <v>0.98550724599999995</v>
      </c>
      <c r="H24">
        <v>1</v>
      </c>
      <c r="I24">
        <v>1.4492754E-2</v>
      </c>
      <c r="J24">
        <f t="shared" si="0"/>
        <v>1.4705882740916956</v>
      </c>
      <c r="K24" t="s">
        <v>78</v>
      </c>
      <c r="L24">
        <v>0.95652173900000004</v>
      </c>
      <c r="M24">
        <v>1</v>
      </c>
      <c r="N24">
        <v>4.3478260999999997E-2</v>
      </c>
      <c r="O24">
        <v>4.545454559710743</v>
      </c>
      <c r="P24" t="s">
        <v>105</v>
      </c>
      <c r="Q24">
        <v>0.92753623200000002</v>
      </c>
      <c r="R24">
        <v>0.97101449299999998</v>
      </c>
      <c r="S24">
        <v>4.3478260999999997E-2</v>
      </c>
      <c r="T24">
        <f t="shared" si="1"/>
        <v>4.6875000134765621</v>
      </c>
    </row>
    <row r="25" spans="1:20" x14ac:dyDescent="0.3">
      <c r="A25" t="s">
        <v>23</v>
      </c>
      <c r="B25">
        <v>0.94202898599999996</v>
      </c>
      <c r="C25">
        <v>0.97101449299999998</v>
      </c>
      <c r="D25">
        <v>2.8985507000000001E-2</v>
      </c>
      <c r="E25">
        <v>3.0769230491597637</v>
      </c>
      <c r="F25" t="s">
        <v>52</v>
      </c>
      <c r="G25">
        <v>1</v>
      </c>
      <c r="H25">
        <v>1</v>
      </c>
      <c r="I25">
        <v>0</v>
      </c>
      <c r="J25">
        <f t="shared" si="0"/>
        <v>0</v>
      </c>
      <c r="K25" t="s">
        <v>79</v>
      </c>
      <c r="L25">
        <v>0.89855072499999999</v>
      </c>
      <c r="M25">
        <v>0.97101449299999998</v>
      </c>
      <c r="N25">
        <v>7.2463767999999998E-2</v>
      </c>
      <c r="O25">
        <v>8.0645161128772109</v>
      </c>
      <c r="P25" t="s">
        <v>106</v>
      </c>
      <c r="Q25">
        <v>0.89855072499999999</v>
      </c>
      <c r="R25">
        <v>0.95652173900000004</v>
      </c>
      <c r="S25">
        <v>5.7971014000000001E-2</v>
      </c>
      <c r="T25">
        <f t="shared" si="1"/>
        <v>6.4516128457856396</v>
      </c>
    </row>
    <row r="26" spans="1:20" x14ac:dyDescent="0.3">
      <c r="A26" t="s">
        <v>24</v>
      </c>
      <c r="B26">
        <v>0.97101449299999998</v>
      </c>
      <c r="C26">
        <v>0.91304347799999996</v>
      </c>
      <c r="D26">
        <v>-5.7971014000000001E-2</v>
      </c>
      <c r="E26">
        <v>-5.9701492014702611</v>
      </c>
      <c r="F26" t="s">
        <v>53</v>
      </c>
      <c r="G26">
        <v>0.91304347799999996</v>
      </c>
      <c r="H26">
        <v>0.92753623200000002</v>
      </c>
      <c r="I26">
        <v>1.4492754E-2</v>
      </c>
      <c r="J26">
        <f t="shared" si="0"/>
        <v>1.5873016290249433</v>
      </c>
      <c r="K26" t="s">
        <v>80</v>
      </c>
      <c r="L26">
        <v>0.88405797100000005</v>
      </c>
      <c r="M26">
        <v>0.91304347799999996</v>
      </c>
      <c r="N26">
        <v>2.8985507000000001E-2</v>
      </c>
      <c r="O26">
        <v>3.2786884967750605</v>
      </c>
      <c r="P26" t="s">
        <v>107</v>
      </c>
      <c r="Q26">
        <v>1</v>
      </c>
      <c r="R26">
        <v>1</v>
      </c>
      <c r="S26">
        <v>0</v>
      </c>
      <c r="T26">
        <f t="shared" si="1"/>
        <v>0</v>
      </c>
    </row>
    <row r="27" spans="1:20" x14ac:dyDescent="0.3">
      <c r="F27" t="s">
        <v>54</v>
      </c>
      <c r="G27">
        <v>0.97101449299999998</v>
      </c>
      <c r="H27">
        <v>0.95652173900000004</v>
      </c>
      <c r="I27">
        <v>-1.4492754E-2</v>
      </c>
      <c r="J27">
        <f t="shared" si="0"/>
        <v>-1.4925373518601026</v>
      </c>
    </row>
    <row r="28" spans="1:20" x14ac:dyDescent="0.3">
      <c r="A28" t="s">
        <v>26</v>
      </c>
      <c r="B28">
        <f>AVERAGE(B2:B26)</f>
        <v>0.93217391315999987</v>
      </c>
      <c r="C28">
        <f>AVERAGE(C2:C26)</f>
        <v>0.94260869571999972</v>
      </c>
      <c r="D28">
        <f>AVERAGE(D2:D26)</f>
        <v>1.0434782639999999E-2</v>
      </c>
      <c r="G28">
        <f>AVERAGE(G2:G27)</f>
        <v>0.93088071353846158</v>
      </c>
      <c r="H28">
        <f>AVERAGE(H2:H27)</f>
        <v>0.95819397988461552</v>
      </c>
      <c r="I28">
        <f>AVERAGE(I2:I27)</f>
        <v>2.7313266307692312E-2</v>
      </c>
      <c r="L28">
        <f>AVERAGE(L2:L26)</f>
        <v>0.92289855080000005</v>
      </c>
      <c r="M28">
        <f>AVERAGE(M2:M26)</f>
        <v>0.93681159423999982</v>
      </c>
      <c r="N28">
        <f>AVERAGE(N2:N26)</f>
        <v>1.3913043559999999E-2</v>
      </c>
      <c r="Q28">
        <f>AVERAGE(Q2:Q26)</f>
        <v>0.9130434782800001</v>
      </c>
      <c r="R28">
        <f>AVERAGE(R2:R26)</f>
        <v>0.92405797095999986</v>
      </c>
      <c r="S28">
        <f>AVERAGE(S2:S26)</f>
        <v>1.1014492760000001E-2</v>
      </c>
    </row>
    <row r="29" spans="1:20" x14ac:dyDescent="0.3">
      <c r="A29" t="s">
        <v>27</v>
      </c>
      <c r="B29">
        <f>_xlfn.STDEV.S(B2:B26)/SQRT(25)</f>
        <v>1.2203782071951271E-2</v>
      </c>
      <c r="C29">
        <f>_xlfn.STDEV.S(C2:C26)/SQRT(25)</f>
        <v>1.0161477176204277E-2</v>
      </c>
      <c r="D29">
        <f>_xlfn.STDEV.S(D2:D26)/SQRT(25)</f>
        <v>6.9262626718857561E-3</v>
      </c>
      <c r="G29">
        <f>_xlfn.STDEV.S(G2:G27)/SQRT(26)</f>
        <v>9.14158305797373E-3</v>
      </c>
      <c r="H29">
        <f>_xlfn.STDEV.S(H2:H27)/SQRT(26)</f>
        <v>7.3823113195504286E-3</v>
      </c>
      <c r="I29">
        <f>_xlfn.STDEV.S(I2:I27)/SQRT(26)</f>
        <v>8.1717670314273971E-3</v>
      </c>
      <c r="L29">
        <f>_xlfn.STDEV.S(L2:L26)/SQRT(25)</f>
        <v>1.0441490044880942E-2</v>
      </c>
      <c r="M29">
        <f>_xlfn.STDEV.S(M2:M26)/SQRT(25)</f>
        <v>1.0546901691503203E-2</v>
      </c>
      <c r="N29">
        <f>_xlfn.STDEV.S(N2:N26)/SQRT(25)</f>
        <v>6.8223781313181157E-3</v>
      </c>
      <c r="Q29">
        <f>_xlfn.STDEV.S(Q2:Q26)/SQRT(25)</f>
        <v>1.3043478270370367E-2</v>
      </c>
      <c r="R29">
        <f>_xlfn.STDEV.S(R2:R26)/SQRT(25)</f>
        <v>1.469139234300185E-2</v>
      </c>
      <c r="S29">
        <f>_xlfn.STDEV.S(S2:S26)/SQRT(25)</f>
        <v>1.0659155073848809E-2</v>
      </c>
    </row>
    <row r="30" spans="1:20" x14ac:dyDescent="0.3">
      <c r="A30" t="s">
        <v>108</v>
      </c>
      <c r="E30">
        <f>AVERAGE(_xlfn.ANCHORARRAY(E2))</f>
        <v>1.2703849257662081</v>
      </c>
      <c r="J30">
        <f>AVERAGE(J2:J27)</f>
        <v>3.0850875856339477</v>
      </c>
      <c r="O30">
        <f>AVERAGE(_xlfn.ANCHORARRAY(O2))</f>
        <v>1.5731194025816955</v>
      </c>
      <c r="T30">
        <f>AVERAGE(T2:T26)</f>
        <v>1.3216575712632681</v>
      </c>
    </row>
    <row r="31" spans="1:20" x14ac:dyDescent="0.3">
      <c r="A31" t="s">
        <v>109</v>
      </c>
      <c r="E31">
        <f>_xlfn.STDEV.S(_xlfn.ANCHORARRAY(E2))/SQRT(25)</f>
        <v>0.77701222324933961</v>
      </c>
      <c r="J31">
        <f>_xlfn.STDEV.S(J2:J27)/SQRT(26)</f>
        <v>0.93450162181835195</v>
      </c>
      <c r="O31">
        <f>_xlfn.STDEV.S(_xlfn.ANCHORARRAY(O2))/SQRT(25)</f>
        <v>0.76905670039265117</v>
      </c>
      <c r="T31">
        <f>_xlfn.STDEV.S(T2:T26)/SQRT(25)</f>
        <v>1.2561689707384178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453B-08A1-4644-8764-7D966020E29C}">
  <dimension ref="A1:T31"/>
  <sheetViews>
    <sheetView tabSelected="1" zoomScale="63" workbookViewId="0">
      <selection activeCell="N36" sqref="N36"/>
    </sheetView>
  </sheetViews>
  <sheetFormatPr defaultRowHeight="14.4" x14ac:dyDescent="0.3"/>
  <cols>
    <col min="1" max="1" width="13" customWidth="1"/>
    <col min="2" max="2" width="16" customWidth="1"/>
    <col min="3" max="3" width="17.109375" customWidth="1"/>
    <col min="6" max="6" width="15.33203125" customWidth="1"/>
    <col min="7" max="7" width="15" customWidth="1"/>
    <col min="8" max="8" width="16.88671875" customWidth="1"/>
    <col min="11" max="11" width="12.77734375" customWidth="1"/>
    <col min="12" max="12" width="16" customWidth="1"/>
    <col min="13" max="13" width="16.88671875" customWidth="1"/>
    <col min="16" max="16" width="13.21875" customWidth="1"/>
    <col min="17" max="17" width="16.109375" customWidth="1"/>
    <col min="18" max="18" width="16.88671875" customWidth="1"/>
  </cols>
  <sheetData>
    <row r="1" spans="1:20" x14ac:dyDescent="0.3">
      <c r="A1" t="s">
        <v>25</v>
      </c>
      <c r="B1" t="s">
        <v>114</v>
      </c>
      <c r="C1" t="s">
        <v>115</v>
      </c>
      <c r="D1" t="s">
        <v>82</v>
      </c>
      <c r="E1" t="s">
        <v>83</v>
      </c>
      <c r="F1" t="s">
        <v>28</v>
      </c>
      <c r="G1" t="s">
        <v>114</v>
      </c>
      <c r="H1" t="s">
        <v>115</v>
      </c>
      <c r="I1" t="s">
        <v>82</v>
      </c>
      <c r="J1" t="s">
        <v>83</v>
      </c>
      <c r="K1" t="s">
        <v>55</v>
      </c>
      <c r="L1" t="s">
        <v>114</v>
      </c>
      <c r="M1" t="s">
        <v>115</v>
      </c>
      <c r="N1" t="s">
        <v>82</v>
      </c>
      <c r="O1" t="s">
        <v>83</v>
      </c>
      <c r="P1" t="s">
        <v>81</v>
      </c>
      <c r="Q1" t="s">
        <v>114</v>
      </c>
      <c r="R1" t="s">
        <v>115</v>
      </c>
      <c r="S1" t="s">
        <v>82</v>
      </c>
      <c r="T1" t="s">
        <v>83</v>
      </c>
    </row>
    <row r="2" spans="1:20" x14ac:dyDescent="0.3">
      <c r="A2" t="s">
        <v>0</v>
      </c>
      <c r="B2">
        <v>1.3018125</v>
      </c>
      <c r="C2">
        <v>1.0043</v>
      </c>
      <c r="D2">
        <f>C2-B2</f>
        <v>-0.29751250000000007</v>
      </c>
      <c r="E2">
        <f>D2/B2*100</f>
        <v>-22.853713572423068</v>
      </c>
      <c r="F2" t="s">
        <v>29</v>
      </c>
      <c r="G2">
        <v>0.90935714300000003</v>
      </c>
      <c r="H2">
        <v>0.89928571400000001</v>
      </c>
      <c r="I2">
        <f>H2-G2</f>
        <v>-1.0071429000000021E-2</v>
      </c>
      <c r="J2">
        <f>I2/G2*100</f>
        <v>-1.1075328409225484</v>
      </c>
      <c r="K2" t="s">
        <v>56</v>
      </c>
      <c r="L2">
        <v>1.159866667</v>
      </c>
      <c r="M2">
        <v>1.0628947369999999</v>
      </c>
      <c r="N2">
        <f>M2-L2</f>
        <v>-9.6971930000000039E-2</v>
      </c>
      <c r="O2">
        <f>N2/L2*100</f>
        <v>-8.3606101251981269</v>
      </c>
      <c r="P2" t="s">
        <v>84</v>
      </c>
      <c r="Q2">
        <v>1.2325555560000001</v>
      </c>
      <c r="R2">
        <v>0.96382352900000001</v>
      </c>
      <c r="S2">
        <f>R2-Q2</f>
        <v>-0.2687320270000001</v>
      </c>
      <c r="T2">
        <f>S2/Q2*100</f>
        <v>-21.802832796609458</v>
      </c>
    </row>
    <row r="3" spans="1:20" x14ac:dyDescent="0.3">
      <c r="A3" t="s">
        <v>1</v>
      </c>
      <c r="B3">
        <v>0.89106666700000003</v>
      </c>
      <c r="C3">
        <v>1.1056666669999999</v>
      </c>
      <c r="D3">
        <f t="shared" ref="D3:D26" si="0">C3-B3</f>
        <v>0.2145999999999999</v>
      </c>
      <c r="E3">
        <f t="shared" ref="E3:E26" si="1">D3/B3*100</f>
        <v>24.083495427172107</v>
      </c>
      <c r="F3" t="s">
        <v>30</v>
      </c>
      <c r="G3">
        <v>0.70863157899999996</v>
      </c>
      <c r="H3">
        <v>0.89663157900000001</v>
      </c>
      <c r="I3">
        <f t="shared" ref="I3:I27" si="2">H3-G3</f>
        <v>0.18800000000000006</v>
      </c>
      <c r="J3">
        <f t="shared" ref="J3:J27" si="3">I3/G3*100</f>
        <v>26.530005939800215</v>
      </c>
      <c r="K3" t="s">
        <v>57</v>
      </c>
      <c r="L3">
        <v>1.1783333330000001</v>
      </c>
      <c r="M3">
        <v>1.244266667</v>
      </c>
      <c r="N3">
        <f t="shared" ref="N3:N26" si="4">M3-L3</f>
        <v>6.5933333999999899E-2</v>
      </c>
      <c r="O3">
        <f t="shared" ref="O3:O26" si="5">N3/L3*100</f>
        <v>5.5954738912575506</v>
      </c>
      <c r="P3" t="s">
        <v>85</v>
      </c>
      <c r="Q3">
        <v>1.562153846</v>
      </c>
      <c r="R3">
        <v>1.1804705879999999</v>
      </c>
      <c r="S3">
        <f t="shared" ref="S3:S26" si="6">R3-Q3</f>
        <v>-0.38168325800000003</v>
      </c>
      <c r="T3">
        <f t="shared" ref="T3:T26" si="7">S3/Q3*100</f>
        <v>-24.43314139496092</v>
      </c>
    </row>
    <row r="4" spans="1:20" x14ac:dyDescent="0.3">
      <c r="A4" t="s">
        <v>2</v>
      </c>
      <c r="B4">
        <v>1.17875</v>
      </c>
      <c r="C4">
        <v>0.97793750000000002</v>
      </c>
      <c r="D4">
        <f t="shared" si="0"/>
        <v>-0.20081249999999995</v>
      </c>
      <c r="E4">
        <f t="shared" si="1"/>
        <v>-17.036055143160123</v>
      </c>
      <c r="F4" t="s">
        <v>31</v>
      </c>
      <c r="G4">
        <v>0.77794117600000001</v>
      </c>
      <c r="H4">
        <v>0.62472222200000005</v>
      </c>
      <c r="I4">
        <f t="shared" si="2"/>
        <v>-0.15321895399999996</v>
      </c>
      <c r="J4">
        <f t="shared" si="3"/>
        <v>-19.695442113993458</v>
      </c>
      <c r="K4" t="s">
        <v>58</v>
      </c>
      <c r="L4">
        <v>1.331888889</v>
      </c>
      <c r="M4">
        <v>1.43075</v>
      </c>
      <c r="N4">
        <f t="shared" si="4"/>
        <v>9.8861110999999946E-2</v>
      </c>
      <c r="O4">
        <f t="shared" si="5"/>
        <v>7.4226245009241119</v>
      </c>
      <c r="P4" t="s">
        <v>86</v>
      </c>
      <c r="Q4">
        <v>1.1103749999999999</v>
      </c>
      <c r="R4">
        <v>1.0473333330000001</v>
      </c>
      <c r="S4">
        <f t="shared" si="6"/>
        <v>-6.3041666999999801E-2</v>
      </c>
      <c r="T4">
        <f t="shared" si="7"/>
        <v>-5.6775113812900875</v>
      </c>
    </row>
    <row r="5" spans="1:20" x14ac:dyDescent="0.3">
      <c r="A5" t="s">
        <v>3</v>
      </c>
      <c r="B5">
        <v>1.1446875000000001</v>
      </c>
      <c r="C5">
        <v>1.0472666669999999</v>
      </c>
      <c r="D5">
        <f t="shared" si="0"/>
        <v>-9.7420833000000151E-2</v>
      </c>
      <c r="E5">
        <f t="shared" si="1"/>
        <v>-8.5106924815724945</v>
      </c>
      <c r="F5" t="s">
        <v>32</v>
      </c>
      <c r="G5">
        <v>1.645538462</v>
      </c>
      <c r="H5">
        <v>1.595384615</v>
      </c>
      <c r="I5">
        <f t="shared" si="2"/>
        <v>-5.0153847000000029E-2</v>
      </c>
      <c r="J5">
        <f t="shared" si="3"/>
        <v>-3.0478684125707192</v>
      </c>
      <c r="K5" t="s">
        <v>59</v>
      </c>
      <c r="L5">
        <v>0.53523529400000003</v>
      </c>
      <c r="M5">
        <v>0.68414285699999999</v>
      </c>
      <c r="N5">
        <f t="shared" si="4"/>
        <v>0.14890756299999997</v>
      </c>
      <c r="O5">
        <f t="shared" si="5"/>
        <v>27.820953638382441</v>
      </c>
      <c r="P5" t="s">
        <v>87</v>
      </c>
      <c r="Q5">
        <v>0.70393333300000005</v>
      </c>
      <c r="R5">
        <v>0.62522222199999999</v>
      </c>
      <c r="S5">
        <f t="shared" si="6"/>
        <v>-7.8711111000000056E-2</v>
      </c>
      <c r="T5">
        <f t="shared" si="7"/>
        <v>-11.181614410068013</v>
      </c>
    </row>
    <row r="6" spans="1:20" x14ac:dyDescent="0.3">
      <c r="A6" t="s">
        <v>4</v>
      </c>
      <c r="B6">
        <v>0.79995000000000005</v>
      </c>
      <c r="C6">
        <v>0.82464999999999999</v>
      </c>
      <c r="D6">
        <f t="shared" si="0"/>
        <v>2.4699999999999944E-2</v>
      </c>
      <c r="E6">
        <f t="shared" si="1"/>
        <v>3.0876929808112936</v>
      </c>
      <c r="F6" t="s">
        <v>33</v>
      </c>
      <c r="G6">
        <v>1.0834999999999999</v>
      </c>
      <c r="H6">
        <v>1.303823529</v>
      </c>
      <c r="I6">
        <f t="shared" si="2"/>
        <v>0.22032352900000007</v>
      </c>
      <c r="J6">
        <f t="shared" si="3"/>
        <v>20.334428149515468</v>
      </c>
      <c r="K6" t="s">
        <v>60</v>
      </c>
      <c r="L6">
        <v>1.0016666670000001</v>
      </c>
      <c r="M6">
        <v>1.5598000000000001</v>
      </c>
      <c r="N6">
        <f t="shared" si="4"/>
        <v>0.55813333300000001</v>
      </c>
      <c r="O6">
        <f t="shared" si="5"/>
        <v>55.720465838362578</v>
      </c>
      <c r="P6" t="s">
        <v>88</v>
      </c>
      <c r="Q6">
        <v>1.000272727</v>
      </c>
      <c r="R6">
        <v>1.0151666669999999</v>
      </c>
      <c r="S6">
        <f t="shared" si="6"/>
        <v>1.4893939999999883E-2</v>
      </c>
      <c r="T6">
        <f t="shared" si="7"/>
        <v>1.488987912793496</v>
      </c>
    </row>
    <row r="7" spans="1:20" x14ac:dyDescent="0.3">
      <c r="A7" t="s">
        <v>5</v>
      </c>
      <c r="B7">
        <v>0.89510526300000004</v>
      </c>
      <c r="C7">
        <v>0.87655000000000005</v>
      </c>
      <c r="D7">
        <f t="shared" si="0"/>
        <v>-1.8555262999999989E-2</v>
      </c>
      <c r="E7">
        <f t="shared" si="1"/>
        <v>-2.0729699362744096</v>
      </c>
      <c r="F7" t="s">
        <v>34</v>
      </c>
      <c r="G7">
        <v>0.95468750000000002</v>
      </c>
      <c r="H7">
        <v>1.0706</v>
      </c>
      <c r="I7">
        <f t="shared" si="2"/>
        <v>0.11591249999999997</v>
      </c>
      <c r="J7">
        <f t="shared" si="3"/>
        <v>12.141407528641569</v>
      </c>
      <c r="K7" t="s">
        <v>61</v>
      </c>
      <c r="L7">
        <v>1.199125</v>
      </c>
      <c r="M7">
        <v>1.1775</v>
      </c>
      <c r="N7">
        <f t="shared" si="4"/>
        <v>-2.1625000000000005E-2</v>
      </c>
      <c r="O7">
        <f t="shared" si="5"/>
        <v>-1.803398311268634</v>
      </c>
      <c r="P7" t="s">
        <v>89</v>
      </c>
      <c r="Q7">
        <v>0.97086666700000002</v>
      </c>
      <c r="R7">
        <v>0.91347368399999995</v>
      </c>
      <c r="S7">
        <f t="shared" si="6"/>
        <v>-5.7392983000000064E-2</v>
      </c>
      <c r="T7">
        <f t="shared" si="7"/>
        <v>-5.9115205981214372</v>
      </c>
    </row>
    <row r="8" spans="1:20" x14ac:dyDescent="0.3">
      <c r="A8" t="s">
        <v>6</v>
      </c>
      <c r="B8">
        <v>0.89288235299999996</v>
      </c>
      <c r="C8">
        <v>0.84971428599999999</v>
      </c>
      <c r="D8">
        <f t="shared" si="0"/>
        <v>-4.3168066999999977E-2</v>
      </c>
      <c r="E8">
        <f t="shared" si="1"/>
        <v>-4.83468699487221</v>
      </c>
      <c r="F8" t="s">
        <v>35</v>
      </c>
      <c r="G8">
        <v>0.97981249999999998</v>
      </c>
      <c r="H8">
        <v>1.0864374999999999</v>
      </c>
      <c r="I8">
        <f t="shared" si="2"/>
        <v>0.10662499999999997</v>
      </c>
      <c r="J8">
        <f t="shared" si="3"/>
        <v>10.882184091344005</v>
      </c>
      <c r="K8" t="s">
        <v>62</v>
      </c>
      <c r="L8">
        <v>0.90783333300000002</v>
      </c>
      <c r="M8">
        <v>1.040928571</v>
      </c>
      <c r="N8">
        <f t="shared" si="4"/>
        <v>0.133095238</v>
      </c>
      <c r="O8">
        <f t="shared" si="5"/>
        <v>14.660756899086014</v>
      </c>
      <c r="P8" t="s">
        <v>37</v>
      </c>
      <c r="Q8">
        <v>1.4985714290000001</v>
      </c>
      <c r="R8">
        <v>1.5252666669999999</v>
      </c>
      <c r="S8">
        <f t="shared" si="6"/>
        <v>2.6695237999999843E-2</v>
      </c>
      <c r="T8">
        <f t="shared" si="7"/>
        <v>1.7813790843332462</v>
      </c>
    </row>
    <row r="9" spans="1:20" x14ac:dyDescent="0.3">
      <c r="A9" t="s">
        <v>7</v>
      </c>
      <c r="B9">
        <v>1.0331999999999999</v>
      </c>
      <c r="C9">
        <v>1.049352941</v>
      </c>
      <c r="D9">
        <f t="shared" si="0"/>
        <v>1.6152941000000087E-2</v>
      </c>
      <c r="E9">
        <f t="shared" si="1"/>
        <v>1.5633895663956725</v>
      </c>
      <c r="F9" t="s">
        <v>36</v>
      </c>
      <c r="G9">
        <v>1.2146666669999999</v>
      </c>
      <c r="H9">
        <v>1.1879333329999999</v>
      </c>
      <c r="I9">
        <f t="shared" si="2"/>
        <v>-2.6733333999999997E-2</v>
      </c>
      <c r="J9">
        <f t="shared" si="3"/>
        <v>-2.2008782101534363</v>
      </c>
      <c r="K9" t="s">
        <v>63</v>
      </c>
      <c r="L9">
        <v>1.5506</v>
      </c>
      <c r="M9">
        <v>1.3447272729999999</v>
      </c>
      <c r="N9">
        <f t="shared" si="4"/>
        <v>-0.20587272700000003</v>
      </c>
      <c r="O9">
        <f t="shared" si="5"/>
        <v>-13.276971946343352</v>
      </c>
      <c r="P9" t="s">
        <v>90</v>
      </c>
      <c r="Q9">
        <v>0.947428571</v>
      </c>
      <c r="R9">
        <v>1.196176471</v>
      </c>
      <c r="S9">
        <f t="shared" si="6"/>
        <v>0.24874790000000002</v>
      </c>
      <c r="T9">
        <f t="shared" si="7"/>
        <v>26.255055801985101</v>
      </c>
    </row>
    <row r="10" spans="1:20" x14ac:dyDescent="0.3">
      <c r="A10" t="s">
        <v>8</v>
      </c>
      <c r="B10">
        <v>0.83741666699999995</v>
      </c>
      <c r="C10">
        <v>0.49270000000000003</v>
      </c>
      <c r="D10">
        <f t="shared" si="0"/>
        <v>-0.34471666699999992</v>
      </c>
      <c r="E10">
        <f t="shared" si="1"/>
        <v>-41.164294978141378</v>
      </c>
      <c r="F10" t="s">
        <v>37</v>
      </c>
      <c r="G10">
        <v>1.0830555559999999</v>
      </c>
      <c r="H10">
        <v>0.69646666700000004</v>
      </c>
      <c r="I10">
        <f t="shared" si="2"/>
        <v>-0.38658888899999988</v>
      </c>
      <c r="J10">
        <f t="shared" si="3"/>
        <v>-35.694280580376791</v>
      </c>
      <c r="K10" t="s">
        <v>64</v>
      </c>
      <c r="L10">
        <v>1.2263333329999999</v>
      </c>
      <c r="M10">
        <v>1.327636364</v>
      </c>
      <c r="N10">
        <f t="shared" si="4"/>
        <v>0.10130303100000004</v>
      </c>
      <c r="O10">
        <f t="shared" si="5"/>
        <v>8.2606440087688657</v>
      </c>
      <c r="P10" t="s">
        <v>91</v>
      </c>
      <c r="Q10">
        <v>0.84025000000000005</v>
      </c>
      <c r="R10">
        <v>0.74888888899999995</v>
      </c>
      <c r="S10">
        <f t="shared" si="6"/>
        <v>-9.1361111000000106E-2</v>
      </c>
      <c r="T10">
        <f t="shared" si="7"/>
        <v>-10.873086700386802</v>
      </c>
    </row>
    <row r="11" spans="1:20" x14ac:dyDescent="0.3">
      <c r="A11" t="s">
        <v>9</v>
      </c>
      <c r="B11">
        <v>0.79663636400000004</v>
      </c>
      <c r="C11">
        <v>1.099</v>
      </c>
      <c r="D11">
        <f t="shared" si="0"/>
        <v>0.30236363599999994</v>
      </c>
      <c r="E11">
        <f t="shared" si="1"/>
        <v>37.955038165945425</v>
      </c>
      <c r="F11" t="s">
        <v>38</v>
      </c>
      <c r="G11">
        <v>0.99524999999999997</v>
      </c>
      <c r="H11">
        <v>0.73185</v>
      </c>
      <c r="I11">
        <f t="shared" si="2"/>
        <v>-0.26339999999999997</v>
      </c>
      <c r="J11">
        <f t="shared" si="3"/>
        <v>-26.465712132629992</v>
      </c>
      <c r="K11" t="s">
        <v>65</v>
      </c>
      <c r="L11">
        <v>0.72137499999999999</v>
      </c>
      <c r="M11">
        <v>0.57518749999999996</v>
      </c>
      <c r="N11">
        <f t="shared" si="4"/>
        <v>-0.14618750000000003</v>
      </c>
      <c r="O11">
        <f t="shared" si="5"/>
        <v>-20.265118696932944</v>
      </c>
      <c r="P11" t="s">
        <v>92</v>
      </c>
      <c r="Q11">
        <v>1.233882353</v>
      </c>
      <c r="R11">
        <v>1.3128888889999999</v>
      </c>
      <c r="S11">
        <f t="shared" si="6"/>
        <v>7.900653599999985E-2</v>
      </c>
      <c r="T11">
        <f t="shared" si="7"/>
        <v>6.403085011136378</v>
      </c>
    </row>
    <row r="12" spans="1:20" x14ac:dyDescent="0.3">
      <c r="A12" t="s">
        <v>10</v>
      </c>
      <c r="B12">
        <v>0.48799999999999999</v>
      </c>
      <c r="C12">
        <v>0.4770625</v>
      </c>
      <c r="D12">
        <f t="shared" si="0"/>
        <v>-1.0937499999999989E-2</v>
      </c>
      <c r="E12">
        <f t="shared" si="1"/>
        <v>-2.2412909836065551</v>
      </c>
      <c r="F12" t="s">
        <v>39</v>
      </c>
      <c r="G12">
        <v>0.95936842099999997</v>
      </c>
      <c r="H12">
        <v>0.88634999999999997</v>
      </c>
      <c r="I12">
        <f t="shared" si="2"/>
        <v>-7.3018421E-2</v>
      </c>
      <c r="J12">
        <f t="shared" si="3"/>
        <v>-7.6110928191579497</v>
      </c>
      <c r="K12" t="s">
        <v>66</v>
      </c>
      <c r="L12">
        <v>1.603384615</v>
      </c>
      <c r="M12">
        <v>1.694066667</v>
      </c>
      <c r="N12">
        <f t="shared" si="4"/>
        <v>9.0682052000000013E-2</v>
      </c>
      <c r="O12">
        <f t="shared" si="5"/>
        <v>5.6556643460122018</v>
      </c>
      <c r="P12" t="s">
        <v>93</v>
      </c>
      <c r="Q12">
        <v>0.75290000000000001</v>
      </c>
      <c r="R12">
        <v>0.90405263199999997</v>
      </c>
      <c r="S12">
        <f t="shared" si="6"/>
        <v>0.15115263199999995</v>
      </c>
      <c r="T12">
        <f t="shared" si="7"/>
        <v>20.076056846858805</v>
      </c>
    </row>
    <row r="13" spans="1:20" x14ac:dyDescent="0.3">
      <c r="A13" t="s">
        <v>11</v>
      </c>
      <c r="B13">
        <v>1.0002352940000001</v>
      </c>
      <c r="C13">
        <v>1.000941176</v>
      </c>
      <c r="D13">
        <f t="shared" si="0"/>
        <v>7.0588199999987999E-4</v>
      </c>
      <c r="E13">
        <f t="shared" si="1"/>
        <v>7.0571594927131207E-2</v>
      </c>
      <c r="F13" t="s">
        <v>40</v>
      </c>
      <c r="G13">
        <v>0.98622222199999998</v>
      </c>
      <c r="H13">
        <v>1.1009285710000001</v>
      </c>
      <c r="I13">
        <f t="shared" si="2"/>
        <v>0.1147063490000001</v>
      </c>
      <c r="J13">
        <f t="shared" si="3"/>
        <v>11.630882618664021</v>
      </c>
      <c r="K13" t="s">
        <v>67</v>
      </c>
      <c r="L13">
        <v>0.59917647100000004</v>
      </c>
      <c r="M13">
        <v>0.77847058800000002</v>
      </c>
      <c r="N13">
        <f t="shared" si="4"/>
        <v>0.17929411699999998</v>
      </c>
      <c r="O13">
        <f t="shared" si="5"/>
        <v>29.923424179318275</v>
      </c>
      <c r="P13" t="s">
        <v>94</v>
      </c>
      <c r="Q13">
        <v>0.80471428599999995</v>
      </c>
      <c r="R13">
        <v>0.74607142900000001</v>
      </c>
      <c r="S13">
        <f t="shared" si="6"/>
        <v>-5.8642856999999937E-2</v>
      </c>
      <c r="T13">
        <f t="shared" si="7"/>
        <v>-7.2874134360776015</v>
      </c>
    </row>
    <row r="14" spans="1:20" x14ac:dyDescent="0.3">
      <c r="A14" t="s">
        <v>12</v>
      </c>
      <c r="B14">
        <v>1.160888889</v>
      </c>
      <c r="C14">
        <v>1.0570588240000001</v>
      </c>
      <c r="D14">
        <f t="shared" si="0"/>
        <v>-0.10383006499999992</v>
      </c>
      <c r="E14">
        <f t="shared" si="1"/>
        <v>-8.9440140209663017</v>
      </c>
      <c r="F14" t="s">
        <v>41</v>
      </c>
      <c r="G14">
        <v>1.0257499999999999</v>
      </c>
      <c r="H14">
        <v>2.0708888889999999</v>
      </c>
      <c r="I14">
        <f t="shared" si="2"/>
        <v>1.045138889</v>
      </c>
      <c r="J14">
        <f t="shared" si="3"/>
        <v>101.89021584206679</v>
      </c>
      <c r="K14" t="s">
        <v>68</v>
      </c>
      <c r="L14">
        <v>0.89533333299999995</v>
      </c>
      <c r="M14">
        <v>1.3121666670000001</v>
      </c>
      <c r="N14">
        <f t="shared" si="4"/>
        <v>0.41683333400000011</v>
      </c>
      <c r="O14">
        <f t="shared" si="5"/>
        <v>46.556217515471424</v>
      </c>
      <c r="P14" t="s">
        <v>95</v>
      </c>
      <c r="Q14">
        <v>1.4572499999999999</v>
      </c>
      <c r="R14">
        <v>1.1405624999999999</v>
      </c>
      <c r="S14">
        <f t="shared" si="6"/>
        <v>-0.31668750000000001</v>
      </c>
      <c r="T14">
        <f t="shared" si="7"/>
        <v>-21.731857951621205</v>
      </c>
    </row>
    <row r="15" spans="1:20" x14ac:dyDescent="0.3">
      <c r="A15" t="s">
        <v>13</v>
      </c>
      <c r="B15">
        <v>1.017071429</v>
      </c>
      <c r="C15">
        <v>0.7137</v>
      </c>
      <c r="D15">
        <f t="shared" si="0"/>
        <v>-0.30337142900000003</v>
      </c>
      <c r="E15">
        <f t="shared" si="1"/>
        <v>-29.827937384720304</v>
      </c>
      <c r="F15" t="s">
        <v>42</v>
      </c>
      <c r="G15">
        <v>1.3239230769999999</v>
      </c>
      <c r="H15">
        <v>1.1795</v>
      </c>
      <c r="I15">
        <f t="shared" si="2"/>
        <v>-0.1444230769999999</v>
      </c>
      <c r="J15">
        <f t="shared" si="3"/>
        <v>-10.908721171872127</v>
      </c>
      <c r="K15" t="s">
        <v>69</v>
      </c>
      <c r="L15">
        <v>1.9054</v>
      </c>
      <c r="M15">
        <v>1.8538947370000001</v>
      </c>
      <c r="N15">
        <f t="shared" si="4"/>
        <v>-5.1505262999999912E-2</v>
      </c>
      <c r="O15">
        <f t="shared" si="5"/>
        <v>-2.7031207620447106</v>
      </c>
      <c r="P15" t="s">
        <v>96</v>
      </c>
      <c r="Q15">
        <v>0.78833333299999997</v>
      </c>
      <c r="R15">
        <v>0.72199999999999998</v>
      </c>
      <c r="S15">
        <f t="shared" si="6"/>
        <v>-6.6333332999999994E-2</v>
      </c>
      <c r="T15">
        <f t="shared" si="7"/>
        <v>-8.4143762826276429</v>
      </c>
    </row>
    <row r="16" spans="1:20" x14ac:dyDescent="0.3">
      <c r="A16" t="s">
        <v>14</v>
      </c>
      <c r="B16">
        <v>0.79630769199999996</v>
      </c>
      <c r="C16">
        <v>0.86131250000000004</v>
      </c>
      <c r="D16">
        <f t="shared" si="0"/>
        <v>6.5004808000000081E-2</v>
      </c>
      <c r="E16">
        <f t="shared" si="1"/>
        <v>8.1632776693057583</v>
      </c>
      <c r="F16" t="s">
        <v>43</v>
      </c>
      <c r="G16">
        <v>0.85275000000000001</v>
      </c>
      <c r="H16">
        <v>1.273416667</v>
      </c>
      <c r="I16">
        <f t="shared" si="2"/>
        <v>0.42066666699999999</v>
      </c>
      <c r="J16">
        <f t="shared" si="3"/>
        <v>49.330597126942244</v>
      </c>
      <c r="K16" t="s">
        <v>70</v>
      </c>
      <c r="L16">
        <v>1.100222222</v>
      </c>
      <c r="M16">
        <v>0.952823529</v>
      </c>
      <c r="N16">
        <f t="shared" si="4"/>
        <v>-0.14739869299999997</v>
      </c>
      <c r="O16">
        <f t="shared" si="5"/>
        <v>-13.397174684588398</v>
      </c>
      <c r="P16" t="s">
        <v>97</v>
      </c>
      <c r="Q16">
        <v>1.3725000000000001</v>
      </c>
      <c r="R16">
        <v>1.439333333</v>
      </c>
      <c r="S16">
        <f t="shared" si="6"/>
        <v>6.6833332999999939E-2</v>
      </c>
      <c r="T16">
        <f t="shared" si="7"/>
        <v>4.8694595992713978</v>
      </c>
    </row>
    <row r="17" spans="1:20" x14ac:dyDescent="0.3">
      <c r="A17" t="s">
        <v>15</v>
      </c>
      <c r="B17">
        <v>1.2614666670000001</v>
      </c>
      <c r="C17">
        <v>1.0233333330000001</v>
      </c>
      <c r="D17">
        <f t="shared" si="0"/>
        <v>-0.23813333400000003</v>
      </c>
      <c r="E17">
        <f t="shared" si="1"/>
        <v>-18.877497141190812</v>
      </c>
      <c r="F17" t="s">
        <v>44</v>
      </c>
      <c r="G17">
        <v>0.95964705900000002</v>
      </c>
      <c r="H17">
        <v>0.81182352899999999</v>
      </c>
      <c r="I17">
        <f t="shared" si="2"/>
        <v>-0.14782353000000004</v>
      </c>
      <c r="J17">
        <f t="shared" si="3"/>
        <v>-15.403947588193468</v>
      </c>
      <c r="K17" t="s">
        <v>71</v>
      </c>
      <c r="L17">
        <v>0.85070000000000001</v>
      </c>
      <c r="M17">
        <v>0.96583333299999996</v>
      </c>
      <c r="N17">
        <f t="shared" si="4"/>
        <v>0.11513333299999995</v>
      </c>
      <c r="O17">
        <f t="shared" si="5"/>
        <v>13.533952392147636</v>
      </c>
      <c r="P17" t="s">
        <v>98</v>
      </c>
      <c r="Q17">
        <v>1.2016</v>
      </c>
      <c r="R17">
        <v>1.4626666669999999</v>
      </c>
      <c r="S17">
        <f t="shared" si="6"/>
        <v>0.26106666699999992</v>
      </c>
      <c r="T17">
        <f t="shared" si="7"/>
        <v>21.726586800932086</v>
      </c>
    </row>
    <row r="18" spans="1:20" x14ac:dyDescent="0.3">
      <c r="A18" t="s">
        <v>16</v>
      </c>
      <c r="B18">
        <v>1.006</v>
      </c>
      <c r="C18">
        <v>1.3084</v>
      </c>
      <c r="D18">
        <f t="shared" si="0"/>
        <v>0.3024</v>
      </c>
      <c r="E18">
        <f t="shared" si="1"/>
        <v>30.059642147117295</v>
      </c>
      <c r="F18" t="s">
        <v>45</v>
      </c>
      <c r="G18">
        <v>0.85473333299999998</v>
      </c>
      <c r="H18">
        <v>1.012181818</v>
      </c>
      <c r="I18">
        <f t="shared" si="2"/>
        <v>0.15744848499999997</v>
      </c>
      <c r="J18">
        <f t="shared" si="3"/>
        <v>18.420772762819112</v>
      </c>
      <c r="K18" t="s">
        <v>72</v>
      </c>
      <c r="L18">
        <v>1.2183999999999999</v>
      </c>
      <c r="M18">
        <v>0.91318750000000004</v>
      </c>
      <c r="N18">
        <f t="shared" si="4"/>
        <v>-0.30521249999999989</v>
      </c>
      <c r="O18">
        <f t="shared" si="5"/>
        <v>-25.050270847012467</v>
      </c>
      <c r="P18" t="s">
        <v>99</v>
      </c>
      <c r="Q18">
        <v>0.83979999999999999</v>
      </c>
      <c r="R18">
        <v>1.3520000000000001</v>
      </c>
      <c r="S18">
        <f t="shared" si="6"/>
        <v>0.5122000000000001</v>
      </c>
      <c r="T18">
        <f t="shared" si="7"/>
        <v>60.990712074303424</v>
      </c>
    </row>
    <row r="19" spans="1:20" x14ac:dyDescent="0.3">
      <c r="A19" t="s">
        <v>17</v>
      </c>
      <c r="B19">
        <v>0.54541176499999999</v>
      </c>
      <c r="C19">
        <v>0.60350000000000004</v>
      </c>
      <c r="D19">
        <f t="shared" si="0"/>
        <v>5.8088235000000044E-2</v>
      </c>
      <c r="E19">
        <f t="shared" si="1"/>
        <v>10.650345065438778</v>
      </c>
      <c r="F19" t="s">
        <v>46</v>
      </c>
      <c r="G19">
        <v>1.0294000000000001</v>
      </c>
      <c r="H19">
        <v>1.288</v>
      </c>
      <c r="I19">
        <f t="shared" si="2"/>
        <v>0.25859999999999994</v>
      </c>
      <c r="J19">
        <f t="shared" si="3"/>
        <v>25.121429959199524</v>
      </c>
      <c r="K19" t="s">
        <v>73</v>
      </c>
      <c r="L19">
        <v>1.0193333330000001</v>
      </c>
      <c r="M19">
        <v>1.3411999999999999</v>
      </c>
      <c r="N19">
        <f t="shared" si="4"/>
        <v>0.32186666699999988</v>
      </c>
      <c r="O19">
        <f t="shared" si="5"/>
        <v>31.576193633608945</v>
      </c>
      <c r="P19" t="s">
        <v>100</v>
      </c>
      <c r="Q19">
        <v>0.84575</v>
      </c>
      <c r="R19">
        <v>0.75046666699999998</v>
      </c>
      <c r="S19">
        <f t="shared" si="6"/>
        <v>-9.5283333000000026E-2</v>
      </c>
      <c r="T19">
        <f t="shared" si="7"/>
        <v>-11.266134555128588</v>
      </c>
    </row>
    <row r="20" spans="1:20" x14ac:dyDescent="0.3">
      <c r="A20" t="s">
        <v>18</v>
      </c>
      <c r="B20">
        <v>1.4515714289999999</v>
      </c>
      <c r="C20">
        <v>1.314461538</v>
      </c>
      <c r="D20">
        <f t="shared" si="0"/>
        <v>-0.13710989099999993</v>
      </c>
      <c r="E20">
        <f t="shared" si="1"/>
        <v>-9.4456179186756319</v>
      </c>
      <c r="F20" t="s">
        <v>47</v>
      </c>
      <c r="G20">
        <v>0.58566666700000003</v>
      </c>
      <c r="H20">
        <v>0.63949999999999996</v>
      </c>
      <c r="I20">
        <f t="shared" si="2"/>
        <v>5.3833332999999928E-2</v>
      </c>
      <c r="J20">
        <f t="shared" si="3"/>
        <v>9.1918041495777878</v>
      </c>
      <c r="K20" t="s">
        <v>74</v>
      </c>
      <c r="L20">
        <v>0.798666667</v>
      </c>
      <c r="M20">
        <v>0.88018750000000001</v>
      </c>
      <c r="N20">
        <f t="shared" si="4"/>
        <v>8.1520833000000015E-2</v>
      </c>
      <c r="O20">
        <f t="shared" si="5"/>
        <v>10.207115980714896</v>
      </c>
      <c r="P20" t="s">
        <v>101</v>
      </c>
      <c r="Q20">
        <v>0.92359999999999998</v>
      </c>
      <c r="R20">
        <v>1.3341111109999999</v>
      </c>
      <c r="S20">
        <f t="shared" si="6"/>
        <v>0.41051111099999993</v>
      </c>
      <c r="T20">
        <f t="shared" si="7"/>
        <v>44.446850476396705</v>
      </c>
    </row>
    <row r="21" spans="1:20" x14ac:dyDescent="0.3">
      <c r="A21" t="s">
        <v>19</v>
      </c>
      <c r="B21">
        <v>1.3219375</v>
      </c>
      <c r="C21">
        <v>1.125764706</v>
      </c>
      <c r="D21">
        <f t="shared" si="0"/>
        <v>-0.19617279399999998</v>
      </c>
      <c r="E21">
        <f t="shared" si="1"/>
        <v>-14.839793409295069</v>
      </c>
      <c r="F21" t="s">
        <v>48</v>
      </c>
      <c r="G21">
        <v>0.70266666700000002</v>
      </c>
      <c r="H21">
        <v>0.98240000000000005</v>
      </c>
      <c r="I21">
        <f t="shared" si="2"/>
        <v>0.27973333300000003</v>
      </c>
      <c r="J21">
        <f t="shared" si="3"/>
        <v>39.810246612993247</v>
      </c>
      <c r="K21" t="s">
        <v>75</v>
      </c>
      <c r="L21">
        <v>1.2300714290000001</v>
      </c>
      <c r="M21">
        <v>1.0581764709999999</v>
      </c>
      <c r="N21">
        <f t="shared" si="4"/>
        <v>-0.17189495800000021</v>
      </c>
      <c r="O21">
        <f t="shared" si="5"/>
        <v>-13.974388311721384</v>
      </c>
      <c r="P21" t="s">
        <v>102</v>
      </c>
      <c r="Q21">
        <v>1.975666667</v>
      </c>
      <c r="R21">
        <v>1.0371999999999999</v>
      </c>
      <c r="S21">
        <f t="shared" si="6"/>
        <v>-0.93846666700000014</v>
      </c>
      <c r="T21">
        <f t="shared" si="7"/>
        <v>-47.501265404504601</v>
      </c>
    </row>
    <row r="22" spans="1:20" x14ac:dyDescent="0.3">
      <c r="A22" t="s">
        <v>20</v>
      </c>
      <c r="B22">
        <v>1.0055000000000001</v>
      </c>
      <c r="C22">
        <v>1.0659285709999999</v>
      </c>
      <c r="D22">
        <f t="shared" si="0"/>
        <v>6.0428570999999875E-2</v>
      </c>
      <c r="E22">
        <f t="shared" si="1"/>
        <v>6.0098031824962579</v>
      </c>
      <c r="F22" t="s">
        <v>49</v>
      </c>
      <c r="G22">
        <v>0.87466666699999995</v>
      </c>
      <c r="H22">
        <v>1.523571429</v>
      </c>
      <c r="I22">
        <f t="shared" si="2"/>
        <v>0.64890476200000002</v>
      </c>
      <c r="J22">
        <f t="shared" si="3"/>
        <v>74.1888066028244</v>
      </c>
      <c r="K22" t="s">
        <v>76</v>
      </c>
      <c r="L22">
        <v>0.79192307699999998</v>
      </c>
      <c r="M22">
        <v>0.84229411799999998</v>
      </c>
      <c r="N22">
        <f t="shared" si="4"/>
        <v>5.0371041000000005E-2</v>
      </c>
      <c r="O22">
        <f t="shared" si="5"/>
        <v>6.360597697293775</v>
      </c>
      <c r="P22" t="s">
        <v>103</v>
      </c>
      <c r="Q22">
        <v>1.0682666670000001</v>
      </c>
      <c r="R22">
        <v>1.3672857140000001</v>
      </c>
      <c r="S22">
        <f t="shared" si="6"/>
        <v>0.29901904700000004</v>
      </c>
      <c r="T22">
        <f t="shared" si="7"/>
        <v>27.991049073891961</v>
      </c>
    </row>
    <row r="23" spans="1:20" x14ac:dyDescent="0.3">
      <c r="A23" t="s">
        <v>21</v>
      </c>
      <c r="B23">
        <v>0.90523076899999999</v>
      </c>
      <c r="C23">
        <v>1.1259999999999999</v>
      </c>
      <c r="D23">
        <f t="shared" si="0"/>
        <v>0.2207692309999999</v>
      </c>
      <c r="E23">
        <f t="shared" si="1"/>
        <v>24.388171343742727</v>
      </c>
      <c r="F23" t="s">
        <v>50</v>
      </c>
      <c r="G23">
        <v>0.84672727299999995</v>
      </c>
      <c r="H23">
        <v>0.82199999999999995</v>
      </c>
      <c r="I23">
        <f t="shared" si="2"/>
        <v>-2.4727272999999994E-2</v>
      </c>
      <c r="J23">
        <f t="shared" si="3"/>
        <v>-2.9203350108695498</v>
      </c>
      <c r="K23" t="s">
        <v>77</v>
      </c>
      <c r="L23">
        <v>1.452083333</v>
      </c>
      <c r="M23">
        <v>1.54345</v>
      </c>
      <c r="N23">
        <f t="shared" si="4"/>
        <v>9.1366666999999957E-2</v>
      </c>
      <c r="O23">
        <f t="shared" si="5"/>
        <v>6.292109063137354</v>
      </c>
      <c r="P23" t="s">
        <v>104</v>
      </c>
      <c r="Q23">
        <v>1.2085999999999999</v>
      </c>
      <c r="R23">
        <v>1.097176471</v>
      </c>
      <c r="S23">
        <f t="shared" si="6"/>
        <v>-0.11142352899999985</v>
      </c>
      <c r="T23">
        <f t="shared" si="7"/>
        <v>-9.2192229852722054</v>
      </c>
    </row>
    <row r="24" spans="1:20" x14ac:dyDescent="0.3">
      <c r="A24" t="s">
        <v>22</v>
      </c>
      <c r="B24">
        <v>1.238454545</v>
      </c>
      <c r="C24">
        <v>0.99821428599999995</v>
      </c>
      <c r="D24">
        <f t="shared" si="0"/>
        <v>-0.24024025900000001</v>
      </c>
      <c r="E24">
        <f t="shared" si="1"/>
        <v>-19.398391323276222</v>
      </c>
      <c r="F24" t="s">
        <v>51</v>
      </c>
      <c r="G24">
        <v>1.4321999999999999</v>
      </c>
      <c r="H24">
        <v>0.94374999999999998</v>
      </c>
      <c r="I24">
        <f t="shared" si="2"/>
        <v>-0.48844999999999994</v>
      </c>
      <c r="J24">
        <f t="shared" si="3"/>
        <v>-34.104873621002653</v>
      </c>
      <c r="K24" t="s">
        <v>78</v>
      </c>
      <c r="L24">
        <v>0.78105555599999998</v>
      </c>
      <c r="M24">
        <v>0.81499999999999995</v>
      </c>
      <c r="N24">
        <f t="shared" si="4"/>
        <v>3.3944443999999963E-2</v>
      </c>
      <c r="O24">
        <f t="shared" si="5"/>
        <v>4.3459704932948409</v>
      </c>
      <c r="P24" t="s">
        <v>105</v>
      </c>
      <c r="Q24">
        <v>0.95899999999999996</v>
      </c>
      <c r="R24">
        <v>0.79433333299999997</v>
      </c>
      <c r="S24">
        <f t="shared" si="6"/>
        <v>-0.16466666699999999</v>
      </c>
      <c r="T24">
        <f t="shared" si="7"/>
        <v>-17.17066392075078</v>
      </c>
    </row>
    <row r="25" spans="1:20" x14ac:dyDescent="0.3">
      <c r="A25" t="s">
        <v>23</v>
      </c>
      <c r="B25">
        <v>1.2012</v>
      </c>
      <c r="C25">
        <v>0.91949999999999998</v>
      </c>
      <c r="D25">
        <f t="shared" si="0"/>
        <v>-0.28170000000000006</v>
      </c>
      <c r="E25">
        <f t="shared" si="1"/>
        <v>-23.451548451548458</v>
      </c>
      <c r="F25" t="s">
        <v>52</v>
      </c>
      <c r="G25">
        <v>0.93847058800000005</v>
      </c>
      <c r="H25">
        <v>0.76673684200000003</v>
      </c>
      <c r="I25">
        <f t="shared" si="2"/>
        <v>-0.17173374600000002</v>
      </c>
      <c r="J25">
        <f t="shared" si="3"/>
        <v>-18.2993210651371</v>
      </c>
      <c r="K25" t="s">
        <v>79</v>
      </c>
      <c r="L25">
        <v>1.3125625000000001</v>
      </c>
      <c r="M25">
        <v>1.0729375000000001</v>
      </c>
      <c r="N25">
        <f t="shared" si="4"/>
        <v>-0.23962499999999998</v>
      </c>
      <c r="O25">
        <f t="shared" si="5"/>
        <v>-18.256273510785199</v>
      </c>
      <c r="P25" t="s">
        <v>106</v>
      </c>
      <c r="Q25">
        <v>0.91371428600000004</v>
      </c>
      <c r="R25">
        <v>1.2293076919999999</v>
      </c>
      <c r="S25">
        <f t="shared" si="6"/>
        <v>0.31559340599999985</v>
      </c>
      <c r="T25">
        <f t="shared" si="7"/>
        <v>34.539616030475401</v>
      </c>
    </row>
    <row r="26" spans="1:20" x14ac:dyDescent="0.3">
      <c r="A26" t="s">
        <v>24</v>
      </c>
      <c r="B26">
        <v>1.3109166670000001</v>
      </c>
      <c r="C26">
        <v>1.9882500000000001</v>
      </c>
      <c r="D26">
        <f t="shared" si="0"/>
        <v>0.67733333299999998</v>
      </c>
      <c r="E26">
        <f t="shared" si="1"/>
        <v>51.668679638505189</v>
      </c>
      <c r="F26" t="s">
        <v>53</v>
      </c>
      <c r="G26">
        <v>0.79286666699999997</v>
      </c>
      <c r="H26">
        <v>0.96838461499999995</v>
      </c>
      <c r="I26">
        <f t="shared" si="2"/>
        <v>0.17551794799999998</v>
      </c>
      <c r="J26">
        <f t="shared" si="3"/>
        <v>22.137132926033324</v>
      </c>
      <c r="K26" t="s">
        <v>80</v>
      </c>
      <c r="L26">
        <v>0.76464285700000001</v>
      </c>
      <c r="M26">
        <v>1.0714999999999999</v>
      </c>
      <c r="N26">
        <f t="shared" si="4"/>
        <v>0.30685714299999989</v>
      </c>
      <c r="O26">
        <f t="shared" si="5"/>
        <v>40.130780035521852</v>
      </c>
      <c r="P26" t="s">
        <v>107</v>
      </c>
      <c r="Q26">
        <v>0.7137</v>
      </c>
      <c r="R26">
        <v>0.85678947400000005</v>
      </c>
      <c r="S26">
        <f t="shared" si="6"/>
        <v>0.14308947400000005</v>
      </c>
      <c r="T26">
        <f t="shared" si="7"/>
        <v>20.048966512540289</v>
      </c>
    </row>
    <row r="27" spans="1:20" x14ac:dyDescent="0.3">
      <c r="F27" t="s">
        <v>54</v>
      </c>
      <c r="G27">
        <v>0.426647059</v>
      </c>
      <c r="H27">
        <v>0.54774999999999996</v>
      </c>
      <c r="I27">
        <f t="shared" si="2"/>
        <v>0.12110294099999996</v>
      </c>
      <c r="J27">
        <f t="shared" si="3"/>
        <v>28.384806233950847</v>
      </c>
    </row>
    <row r="28" spans="1:20" x14ac:dyDescent="0.3">
      <c r="A28" t="s">
        <v>26</v>
      </c>
      <c r="B28">
        <f>AVERAGE(B2:B26)</f>
        <v>1.0192679983999999</v>
      </c>
      <c r="C28">
        <f>AVERAGE(C2:C26)</f>
        <v>0.99642261980000013</v>
      </c>
      <c r="D28">
        <f>AVERAGE(D2:D26)</f>
        <v>-2.2845378600000011E-2</v>
      </c>
      <c r="G28">
        <f>AVERAGE(G2:G27)</f>
        <v>0.95939024165384612</v>
      </c>
      <c r="H28">
        <f>AVERAGE(H2:H27)</f>
        <v>1.0350122122692309</v>
      </c>
      <c r="I28">
        <f>AVERAGE(I2:I27)</f>
        <v>7.5621970615384643E-2</v>
      </c>
      <c r="L28">
        <f>AVERAGE(L2:L26)</f>
        <v>1.0854085163599998</v>
      </c>
      <c r="M28">
        <f>AVERAGE(M2:M26)</f>
        <v>1.1417209031600002</v>
      </c>
      <c r="N28">
        <f>AVERAGE(N2:N26)</f>
        <v>5.6312386799999975E-2</v>
      </c>
      <c r="Q28">
        <f>AVERAGE(Q2:Q26)</f>
        <v>1.0770273888399999</v>
      </c>
      <c r="R28">
        <f>AVERAGE(R2:R26)</f>
        <v>1.0704827184800001</v>
      </c>
      <c r="S28">
        <f t="shared" ref="S28" si="8">AVERAGE(S2:S26)</f>
        <v>-6.5446703600000287E-3</v>
      </c>
    </row>
    <row r="29" spans="1:20" x14ac:dyDescent="0.3">
      <c r="A29" t="s">
        <v>27</v>
      </c>
      <c r="B29">
        <f>_xlfn.STDEV.S(B2:B26)/SQRT(COUNT(B2:B26))</f>
        <v>4.8190542922396495E-2</v>
      </c>
      <c r="C29">
        <f t="shared" ref="C29:D29" si="9">_xlfn.STDEV.S(C2:C26)/SQRT(COUNT(C2:C26))</f>
        <v>5.9169030437185854E-2</v>
      </c>
      <c r="D29">
        <f t="shared" si="9"/>
        <v>4.7414486093206518E-2</v>
      </c>
      <c r="G29">
        <f>_xlfn.STDEV.S(G2:G27)/SQRT(COUNT(G2:G27))</f>
        <v>4.9503810241909925E-2</v>
      </c>
      <c r="H29">
        <f t="shared" ref="H29:I29" si="10">_xlfn.STDEV.S(H2:H27)/SQRT(COUNT(H2:H27))</f>
        <v>6.6598277023611721E-2</v>
      </c>
      <c r="I29">
        <f t="shared" si="10"/>
        <v>6.1320948049586509E-2</v>
      </c>
      <c r="L29">
        <f>_xlfn.STDEV.S(L2:L26)/SQRT(COUNT(L2:L26))</f>
        <v>6.6574906092138661E-2</v>
      </c>
      <c r="M29">
        <f t="shared" ref="M29:N29" si="11">_xlfn.STDEV.S(M2:M26)/SQRT(COUNT(M2:M26))</f>
        <v>6.412694546255987E-2</v>
      </c>
      <c r="N29">
        <f t="shared" si="11"/>
        <v>4.1199751384624138E-2</v>
      </c>
      <c r="Q29">
        <f>_xlfn.STDEV.S(Q2:Q26)/SQRT(COUNT(Q2:Q26))</f>
        <v>6.2356175017577009E-2</v>
      </c>
      <c r="R29">
        <f t="shared" ref="R29:S29" si="12">_xlfn.STDEV.S(R2:R26)/SQRT(COUNT(R2:R26))</f>
        <v>5.2791475656654638E-2</v>
      </c>
      <c r="S29">
        <f t="shared" si="12"/>
        <v>5.8892185446452049E-2</v>
      </c>
    </row>
    <row r="30" spans="1:20" x14ac:dyDescent="0.3">
      <c r="A30" t="s">
        <v>108</v>
      </c>
      <c r="E30">
        <f>AVERAGE(E2:E26)</f>
        <v>-1.0319358783146166</v>
      </c>
      <c r="J30">
        <f>AVERAGE(J2:J27)</f>
        <v>10.482104422211259</v>
      </c>
      <c r="O30">
        <f>AVERAGE(O2:O26)</f>
        <v>7.8790246766962992</v>
      </c>
      <c r="T30">
        <f>AVERAGE(T2:T26)</f>
        <v>2.7258865362999583</v>
      </c>
    </row>
    <row r="31" spans="1:20" x14ac:dyDescent="0.3">
      <c r="A31" t="s">
        <v>109</v>
      </c>
      <c r="E31">
        <f>_xlfn.STDEV.S(E2:E26)/SQRT(COUNT(E2:E26))</f>
        <v>4.390156184171695</v>
      </c>
      <c r="J31">
        <f>_xlfn.STDEV.S(J2:J27)/SQRT(COUNT(J2:J27))</f>
        <v>6.2283282556540795</v>
      </c>
      <c r="O31">
        <f>_xlfn.STDEV.S(O2:O26)/SQRT(COUNT(O2:O26))</f>
        <v>4.2402970059055241</v>
      </c>
      <c r="T31">
        <f>_xlfn.STDEV.S(T2:T26)/SQRT(COUNT(T2:T26))</f>
        <v>4.8759056103230751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Hit</vt:lpstr>
      <vt:lpstr>False alarm</vt:lpstr>
      <vt:lpstr>Sensitivity</vt:lpstr>
      <vt:lpstr>Miss</vt:lpstr>
      <vt:lpstr>Correct rejection</vt:lpstr>
      <vt:lpstr>Latencies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Abolhassani</dc:creator>
  <cp:lastModifiedBy>javad abolhassani</cp:lastModifiedBy>
  <dcterms:created xsi:type="dcterms:W3CDTF">2025-03-06T18:13:44Z</dcterms:created>
  <dcterms:modified xsi:type="dcterms:W3CDTF">2025-05-21T15:03:12Z</dcterms:modified>
</cp:coreProperties>
</file>