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in" sheetId="1" state="visible" r:id="rId2"/>
  </sheets>
  <definedNames>
    <definedName function="false" hidden="true" localSheetId="0" name="_xlnm._FilterDatabase" vbProcedure="false">in!$B$1:$AH$293</definedName>
    <definedName function="false" hidden="false" localSheetId="0" name="_xlnm._FilterDatabase" vbProcedure="false">in!$B$1:$AH$293</definedName>
    <definedName function="false" hidden="false" localSheetId="0" name="_xlnm._FilterDatabase_0" vbProcedure="false">in!$B$1:$AH$293</definedName>
    <definedName function="false" hidden="false" localSheetId="0" name="_xlnm._FilterDatabase_0_0" vbProcedure="false">in!$B$1:$AH$293</definedName>
    <definedName function="false" hidden="false" localSheetId="0" name="_xlnm._FilterDatabase_0_0_0" vbProcedure="false">in!$B$1:$AH$293</definedName>
    <definedName function="false" hidden="false" localSheetId="0" name="_xlnm._FilterDatabase_0_0_0_0" vbProcedure="false">in!$B$1:$AH$293</definedName>
    <definedName function="false" hidden="false" localSheetId="0" name="_xlnm._FilterDatabase_0_0_0_0_0" vbProcedure="false">in!$B$1:$AH$293</definedName>
    <definedName function="false" hidden="false" localSheetId="0" name="_xlnm._FilterDatabase_0_0_0_0_0_0" vbProcedure="false">in!$B$1:$AH$293</definedName>
    <definedName function="false" hidden="false" localSheetId="0" name="_xlnm._FilterDatabase_0_0_0_0_0_0_0" vbProcedure="false">in!$B$1:$AH$293</definedName>
    <definedName function="false" hidden="false" localSheetId="0" name="_xlnm._FilterDatabase_0_0_0_0_0_0_0_0" vbProcedure="false">in!$B$1:$AH$293</definedName>
    <definedName function="false" hidden="false" localSheetId="0" name="_xlnm._FilterDatabase_0_0_0_0_0_0_0_0_0" vbProcedure="false">in!$B$1:$AH$293</definedName>
    <definedName function="false" hidden="false" localSheetId="0" name="_xlnm._FilterDatabase_0_0_0_0_0_0_0_0_0_0" vbProcedure="false">in!$B$1:$AH$293</definedName>
    <definedName function="false" hidden="false" localSheetId="0" name="_xlnm._FilterDatabase_0_0_0_0_0_0_0_0_0_0_0" vbProcedure="false">in!$B$1:$AH$293</definedName>
    <definedName function="false" hidden="false" localSheetId="0" name="_xlnm._FilterDatabase_0_0_0_0_0_0_0_0_0_0_0_0" vbProcedure="false">in!$B$1:$AH$293</definedName>
    <definedName function="false" hidden="false" localSheetId="0" name="_xlnm._FilterDatabase_0_0_0_0_0_0_0_0_0_0_0_0_0" vbProcedure="false">in!$B$1:$AH$293</definedName>
    <definedName function="false" hidden="false" localSheetId="0" name="_xlnm._FilterDatabase_0_0_0_0_0_0_0_0_0_0_0_0_0_0" vbProcedure="false">in!$B$1:$AH$293</definedName>
    <definedName function="false" hidden="false" localSheetId="0" name="_xlnm._FilterDatabase_0_0_0_0_0_0_0_0_0_0_0_0_0_0_0" vbProcedure="false">in!$B$1:$AH$293</definedName>
    <definedName function="false" hidden="false" localSheetId="0" name="_xlnm._FilterDatabase_0_0_0_0_0_0_0_0_0_0_0_0_0_0_0_0" vbProcedure="false">in!$B$1:$AH$293</definedName>
    <definedName function="false" hidden="false" localSheetId="0" name="_xlnm._FilterDatabase_0_0_0_0_0_0_0_0_0_0_0_0_0_0_0_0_0" vbProcedure="false">in!$B$1:$AH$293</definedName>
    <definedName function="false" hidden="false" localSheetId="0" name="_xlnm._FilterDatabase_0_0_0_0_0_0_0_0_0_0_0_0_0_0_0_0_0_0" vbProcedure="false">in!$B$1:$AH$293</definedName>
    <definedName function="false" hidden="false" localSheetId="0" name="_xlnm._FilterDatabase_0_0_0_0_0_0_0_0_0_0_0_0_0_0_0_0_0_0_0" vbProcedure="false">in!$B$1:$AH$293</definedName>
    <definedName function="false" hidden="false" localSheetId="0" name="_xlnm._FilterDatabase_0_0_0_0_0_0_0_0_0_0_0_0_0_0_0_0_0_0_0_0" vbProcedure="false">in!$B$1:$AH$293</definedName>
    <definedName function="false" hidden="false" localSheetId="0" name="_xlnm._FilterDatabase_0_0_0_0_0_0_0_0_0_0_0_0_0_0_0_0_0_0_0_0_0" vbProcedure="false">in!$B$1:$AH$293</definedName>
    <definedName function="false" hidden="false" localSheetId="0" name="_xlnm._FilterDatabase_0_0_0_0_0_0_0_0_0_0_0_0_0_0_0_0_0_0_0_0_0_0" vbProcedure="false">in!$B$1:$AH$293</definedName>
    <definedName function="false" hidden="false" localSheetId="0" name="_xlnm._FilterDatabase_0_0_0_0_0_0_0_0_0_0_0_0_0_0_0_0_0_0_0_0_0_0_0" vbProcedure="false">in!$B$1:$AH$293</definedName>
    <definedName function="false" hidden="false" localSheetId="0" name="_xlnm._FilterDatabase_0_0_0_0_0_0_0_0_0_0_0_0_0_0_0_0_0_0_0_0_0_0_0_0" vbProcedure="false">in!$B$1:$AH$293</definedName>
    <definedName function="false" hidden="false" localSheetId="0" name="_xlnm._FilterDatabase_0_0_0_0_0_0_0_0_0_0_0_0_0_0_0_0_0_0_0_0_0_0_0_0_0" vbProcedure="false">in!$B$1:$AH$293</definedName>
    <definedName function="false" hidden="false" localSheetId="0" name="_xlnm._FilterDatabase_0_0_0_0_0_0_0_0_0_0_0_0_0_0_0_0_0_0_0_0_0_0_0_0_0_0" vbProcedure="false">in!$B$1:$AH$293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<sst xmlns="http://schemas.openxmlformats.org/spreadsheetml/2006/main" count="8143" uniqueCount="2159">
  <si>
    <t xml:space="preserve">id</t>
  </si>
  <si>
    <t xml:space="preserve">database</t>
  </si>
  <si>
    <t xml:space="preserve">references</t>
  </si>
  <si>
    <t xml:space="preserve">building_name</t>
  </si>
  <si>
    <t xml:space="preserve">country</t>
  </si>
  <si>
    <t xml:space="preserve">town</t>
  </si>
  <si>
    <t xml:space="preserve">latitude</t>
  </si>
  <si>
    <t xml:space="preserve">longitude</t>
  </si>
  <si>
    <t xml:space="preserve">input</t>
  </si>
  <si>
    <t xml:space="preserve">f0</t>
  </si>
  <si>
    <t xml:space="preserve">H</t>
  </si>
  <si>
    <t xml:space="preserve">Heff</t>
  </si>
  <si>
    <t xml:space="preserve">shape</t>
  </si>
  <si>
    <t xml:space="preserve">elevation_regularity</t>
  </si>
  <si>
    <t xml:space="preserve">breadth</t>
  </si>
  <si>
    <t xml:space="preserve">length</t>
  </si>
  <si>
    <t xml:space="preserve">min_wall_thickness</t>
  </si>
  <si>
    <t xml:space="preserve">max_wall_thickness</t>
  </si>
  <si>
    <t xml:space="preserve">relation</t>
  </si>
  <si>
    <t xml:space="preserve">period</t>
  </si>
  <si>
    <t xml:space="preserve">bells</t>
  </si>
  <si>
    <t xml:space="preserve">E</t>
  </si>
  <si>
    <t xml:space="preserve">density</t>
  </si>
  <si>
    <t xml:space="preserve">Poisson_ratio</t>
  </si>
  <si>
    <t xml:space="preserve">duration</t>
  </si>
  <si>
    <t xml:space="preserve">sampling rate</t>
  </si>
  <si>
    <t xml:space="preserve">Info</t>
  </si>
  <si>
    <t xml:space="preserve">signal processing</t>
  </si>
  <si>
    <t xml:space="preserve">OMA_technique</t>
  </si>
  <si>
    <t xml:space="preserve">min_f0</t>
  </si>
  <si>
    <t xml:space="preserve">max_f0</t>
  </si>
  <si>
    <t xml:space="preserve">std_f0</t>
  </si>
  <si>
    <t xml:space="preserve">u0</t>
  </si>
  <si>
    <t xml:space="preserve">BA,SH</t>
  </si>
  <si>
    <t xml:space="preserve">2011_Kohan_et_al</t>
  </si>
  <si>
    <t xml:space="preserve">Nuestra Señora Candelaria de la Viña</t>
  </si>
  <si>
    <t xml:space="preserve">Argentina</t>
  </si>
  <si>
    <t xml:space="preserve">Salta</t>
  </si>
  <si>
    <t xml:space="preserve">-24.79010</t>
  </si>
  <si>
    <t xml:space="preserve">-65.40818</t>
  </si>
  <si>
    <t xml:space="preserve">AVT</t>
  </si>
  <si>
    <t xml:space="preserve">41.4</t>
  </si>
  <si>
    <t xml:space="preserve">SQ</t>
  </si>
  <si>
    <t xml:space="preserve">no</t>
  </si>
  <si>
    <t xml:space="preserve">7.6</t>
  </si>
  <si>
    <t xml:space="preserve">isolated</t>
  </si>
  <si>
    <t xml:space="preserve">1.96</t>
  </si>
  <si>
    <t xml:space="preserve">19.0</t>
  </si>
  <si>
    <t xml:space="preserve">0.15</t>
  </si>
  <si>
    <t xml:space="preserve">PP</t>
  </si>
  <si>
    <t xml:space="preserve">PSD</t>
  </si>
  <si>
    <t xml:space="preserve">1.37</t>
  </si>
  <si>
    <t xml:space="preserve">xy</t>
  </si>
  <si>
    <t xml:space="preserve">LI</t>
  </si>
  <si>
    <t xml:space="preserve">2016_Limoge</t>
  </si>
  <si>
    <t xml:space="preserve">Saint Pierre</t>
  </si>
  <si>
    <t xml:space="preserve">France</t>
  </si>
  <si>
    <t xml:space="preserve">Argentieres</t>
  </si>
  <si>
    <t xml:space="preserve">45.98441</t>
  </si>
  <si>
    <t xml:space="preserve">6.92857</t>
  </si>
  <si>
    <t xml:space="preserve">15.08</t>
  </si>
  <si>
    <t xml:space="preserve">7.75</t>
  </si>
  <si>
    <t xml:space="preserve">REC</t>
  </si>
  <si>
    <t xml:space="preserve">yes</t>
  </si>
  <si>
    <t xml:space="preserve">4.5</t>
  </si>
  <si>
    <t xml:space="preserve">1.15</t>
  </si>
  <si>
    <t xml:space="preserve">1.3</t>
  </si>
  <si>
    <t xml:space="preserve">bounded</t>
  </si>
  <si>
    <t xml:space="preserve">200 Hz</t>
  </si>
  <si>
    <t xml:space="preserve">restoration 1905</t>
  </si>
  <si>
    <t xml:space="preserve">PP FDD</t>
  </si>
  <si>
    <t xml:space="preserve">FDD</t>
  </si>
  <si>
    <t xml:space="preserve">3.37</t>
  </si>
  <si>
    <t xml:space="preserve">x</t>
  </si>
  <si>
    <t xml:space="preserve">Saint Maxime de Riez</t>
  </si>
  <si>
    <t xml:space="preserve">Beaufort</t>
  </si>
  <si>
    <t xml:space="preserve">45.71692</t>
  </si>
  <si>
    <t xml:space="preserve">6.57444</t>
  </si>
  <si>
    <t xml:space="preserve">39.5</t>
  </si>
  <si>
    <t xml:space="preserve">3.9</t>
  </si>
  <si>
    <t xml:space="preserve">4.3</t>
  </si>
  <si>
    <t xml:space="preserve">0.95</t>
  </si>
  <si>
    <t xml:space="preserve">1.2</t>
  </si>
  <si>
    <t xml:space="preserve"> </t>
  </si>
  <si>
    <t xml:space="preserve">3.23</t>
  </si>
  <si>
    <t xml:space="preserve">Saint Pierre aux Liens</t>
  </si>
  <si>
    <t xml:space="preserve">Cohennoz</t>
  </si>
  <si>
    <t xml:space="preserve">45.86250</t>
  </si>
  <si>
    <t xml:space="preserve">6.49507</t>
  </si>
  <si>
    <t xml:space="preserve">15.3</t>
  </si>
  <si>
    <t xml:space="preserve">7.68</t>
  </si>
  <si>
    <t xml:space="preserve">4.6</t>
  </si>
  <si>
    <t xml:space="preserve">5.85</t>
  </si>
  <si>
    <t xml:space="preserve">0.75</t>
  </si>
  <si>
    <t xml:space="preserve">1.1</t>
  </si>
  <si>
    <t xml:space="preserve">3.1</t>
  </si>
  <si>
    <t xml:space="preserve">y</t>
  </si>
  <si>
    <t xml:space="preserve">Saint Nicolas de Myre</t>
  </si>
  <si>
    <t xml:space="preserve">Combloux</t>
  </si>
  <si>
    <t xml:space="preserve">45.89613</t>
  </si>
  <si>
    <t xml:space="preserve">6.64179</t>
  </si>
  <si>
    <t xml:space="preserve">22.4</t>
  </si>
  <si>
    <t xml:space="preserve">13.78</t>
  </si>
  <si>
    <t xml:space="preserve">5.1</t>
  </si>
  <si>
    <t xml:space="preserve">6.3</t>
  </si>
  <si>
    <t xml:space="preserve">1.07</t>
  </si>
  <si>
    <t xml:space="preserve">1.63</t>
  </si>
  <si>
    <t xml:space="preserve">2.13</t>
  </si>
  <si>
    <t xml:space="preserve">Notre Dame de l'Assomption ou Saint Grat</t>
  </si>
  <si>
    <t xml:space="preserve">Albertville Conflans</t>
  </si>
  <si>
    <t xml:space="preserve">45.67129</t>
  </si>
  <si>
    <t xml:space="preserve">6.39773</t>
  </si>
  <si>
    <t xml:space="preserve">20.6</t>
  </si>
  <si>
    <t xml:space="preserve">9.1</t>
  </si>
  <si>
    <t xml:space="preserve">0.85</t>
  </si>
  <si>
    <t xml:space="preserve">2.5</t>
  </si>
  <si>
    <t xml:space="preserve">restoration 1850</t>
  </si>
  <si>
    <t xml:space="preserve">2.07</t>
  </si>
  <si>
    <t xml:space="preserve">Notre Dame de la Gorge</t>
  </si>
  <si>
    <t xml:space="preserve">Les Contamines-Montjoie</t>
  </si>
  <si>
    <t xml:space="preserve">45.79207</t>
  </si>
  <si>
    <t xml:space="preserve">6.71523</t>
  </si>
  <si>
    <t xml:space="preserve">11.7</t>
  </si>
  <si>
    <t xml:space="preserve">4.2</t>
  </si>
  <si>
    <t xml:space="preserve">4.7</t>
  </si>
  <si>
    <t xml:space="preserve">0.72</t>
  </si>
  <si>
    <t xml:space="preserve">1.13</t>
  </si>
  <si>
    <t xml:space="preserve">16.12, 20.13</t>
  </si>
  <si>
    <t xml:space="preserve">0.18</t>
  </si>
  <si>
    <t xml:space="preserve">restoration 1990</t>
  </si>
  <si>
    <t xml:space="preserve">EFDD</t>
  </si>
  <si>
    <t xml:space="preserve">4.9</t>
  </si>
  <si>
    <t xml:space="preserve">Sainte Trinité</t>
  </si>
  <si>
    <t xml:space="preserve">45.82112</t>
  </si>
  <si>
    <t xml:space="preserve">6.72777</t>
  </si>
  <si>
    <t xml:space="preserve">6.4</t>
  </si>
  <si>
    <t xml:space="preserve">5.9</t>
  </si>
  <si>
    <t xml:space="preserve">1.25</t>
  </si>
  <si>
    <t xml:space="preserve">work in 1845</t>
  </si>
  <si>
    <t xml:space="preserve">3.7</t>
  </si>
  <si>
    <t xml:space="preserve">Notre Dame de l'Assomption</t>
  </si>
  <si>
    <t xml:space="preserve">Cordon</t>
  </si>
  <si>
    <t xml:space="preserve">45.92245</t>
  </si>
  <si>
    <t xml:space="preserve">6.61073</t>
  </si>
  <si>
    <t xml:space="preserve">10.8</t>
  </si>
  <si>
    <t xml:space="preserve">0.8</t>
  </si>
  <si>
    <t xml:space="preserve">restoration 2010</t>
  </si>
  <si>
    <t xml:space="preserve">3.3</t>
  </si>
  <si>
    <t xml:space="preserve">Saint Thomas Becket de Canterbury</t>
  </si>
  <si>
    <t xml:space="preserve">Avrieux, Esserts-Blay Saint Thomas les Esserts</t>
  </si>
  <si>
    <t xml:space="preserve">45.61191</t>
  </si>
  <si>
    <t xml:space="preserve">6.43676</t>
  </si>
  <si>
    <t xml:space="preserve">16.4</t>
  </si>
  <si>
    <t xml:space="preserve">6.5</t>
  </si>
  <si>
    <t xml:space="preserve">3.4</t>
  </si>
  <si>
    <t xml:space="preserve">0.64</t>
  </si>
  <si>
    <t xml:space="preserve">1.12</t>
  </si>
  <si>
    <t xml:space="preserve">17th-18th</t>
  </si>
  <si>
    <t xml:space="preserve">5.07</t>
  </si>
  <si>
    <t xml:space="preserve">Saint Sauveur</t>
  </si>
  <si>
    <t xml:space="preserve">Hery sur Ugine</t>
  </si>
  <si>
    <t xml:space="preserve">45.77293</t>
  </si>
  <si>
    <t xml:space="preserve">6.47320</t>
  </si>
  <si>
    <t xml:space="preserve">0.82</t>
  </si>
  <si>
    <t xml:space="preserve">1.42</t>
  </si>
  <si>
    <t xml:space="preserve">18th</t>
  </si>
  <si>
    <t xml:space="preserve">3.47</t>
  </si>
  <si>
    <t xml:space="preserve">La léchère Naves-Fontaines</t>
  </si>
  <si>
    <t xml:space="preserve">45.54937</t>
  </si>
  <si>
    <t xml:space="preserve">6.50258</t>
  </si>
  <si>
    <t xml:space="preserve">16.6</t>
  </si>
  <si>
    <t xml:space="preserve">7.37</t>
  </si>
  <si>
    <t xml:space="preserve">5.26</t>
  </si>
  <si>
    <t xml:space="preserve">0.86</t>
  </si>
  <si>
    <t xml:space="preserve">1.06</t>
  </si>
  <si>
    <t xml:space="preserve">3.83</t>
  </si>
  <si>
    <t xml:space="preserve">Saint Germain</t>
  </si>
  <si>
    <t xml:space="preserve">La léchère Grand-Naves</t>
  </si>
  <si>
    <t xml:space="preserve">45.55968</t>
  </si>
  <si>
    <t xml:space="preserve">6.52166</t>
  </si>
  <si>
    <t xml:space="preserve">12.52</t>
  </si>
  <si>
    <t xml:space="preserve">5.25</t>
  </si>
  <si>
    <t xml:space="preserve">0.77</t>
  </si>
  <si>
    <t xml:space="preserve">1.02</t>
  </si>
  <si>
    <t xml:space="preserve">work in 1803 - strong damages</t>
  </si>
  <si>
    <t xml:space="preserve">4.67</t>
  </si>
  <si>
    <t xml:space="preserve">Saint Eusèbe</t>
  </si>
  <si>
    <t xml:space="preserve">La léchère Petit Coeur</t>
  </si>
  <si>
    <t xml:space="preserve">45.52436</t>
  </si>
  <si>
    <t xml:space="preserve">6.49269</t>
  </si>
  <si>
    <t xml:space="preserve">12.75</t>
  </si>
  <si>
    <t xml:space="preserve">0.65</t>
  </si>
  <si>
    <t xml:space="preserve">4.07</t>
  </si>
  <si>
    <t xml:space="preserve">Saint Loup</t>
  </si>
  <si>
    <t xml:space="preserve">Servoz</t>
  </si>
  <si>
    <t xml:space="preserve">45.93119</t>
  </si>
  <si>
    <t xml:space="preserve">6.76521</t>
  </si>
  <si>
    <t xml:space="preserve">12.7</t>
  </si>
  <si>
    <t xml:space="preserve">6.11</t>
  </si>
  <si>
    <t xml:space="preserve">5.47</t>
  </si>
  <si>
    <t xml:space="preserve">5.82</t>
  </si>
  <si>
    <t xml:space="preserve">3.6</t>
  </si>
  <si>
    <t xml:space="preserve">Saint Gervais et Saint Protais</t>
  </si>
  <si>
    <t xml:space="preserve">Saint-Gervais-les-Bains</t>
  </si>
  <si>
    <t xml:space="preserve">45.89220</t>
  </si>
  <si>
    <t xml:space="preserve">6.71120</t>
  </si>
  <si>
    <t xml:space="preserve">13.08</t>
  </si>
  <si>
    <t xml:space="preserve">3.95</t>
  </si>
  <si>
    <t xml:space="preserve">8.06</t>
  </si>
  <si>
    <t xml:space="preserve">1.4</t>
  </si>
  <si>
    <t xml:space="preserve">restoration of the wood frame</t>
  </si>
  <si>
    <t xml:space="preserve">3.5</t>
  </si>
  <si>
    <t xml:space="preserve">Saint Nicolas</t>
  </si>
  <si>
    <t xml:space="preserve">Saint-Nicolas-la-Chapelle</t>
  </si>
  <si>
    <t xml:space="preserve">45.80891</t>
  </si>
  <si>
    <t xml:space="preserve">6.50125</t>
  </si>
  <si>
    <t xml:space="preserve">42.8</t>
  </si>
  <si>
    <t xml:space="preserve">0.9</t>
  </si>
  <si>
    <t xml:space="preserve">1.05</t>
  </si>
  <si>
    <t xml:space="preserve">damaged</t>
  </si>
  <si>
    <t xml:space="preserve">3.03</t>
  </si>
  <si>
    <t xml:space="preserve">Saint Nicolas de Veroces</t>
  </si>
  <si>
    <t xml:space="preserve">45.85483</t>
  </si>
  <si>
    <t xml:space="preserve">6.72308</t>
  </si>
  <si>
    <t xml:space="preserve">5.5</t>
  </si>
  <si>
    <t xml:space="preserve">1.32</t>
  </si>
  <si>
    <t xml:space="preserve">6.2</t>
  </si>
  <si>
    <t xml:space="preserve">Saint Hyppolyte</t>
  </si>
  <si>
    <t xml:space="preserve">Saint Paul-sur-Isere</t>
  </si>
  <si>
    <t xml:space="preserve">45.59815</t>
  </si>
  <si>
    <t xml:space="preserve">6.43744</t>
  </si>
  <si>
    <t xml:space="preserve">18.21</t>
  </si>
  <si>
    <t xml:space="preserve">8.09</t>
  </si>
  <si>
    <t xml:space="preserve">5.27</t>
  </si>
  <si>
    <t xml:space="preserve">5.43</t>
  </si>
  <si>
    <t xml:space="preserve">3.2</t>
  </si>
  <si>
    <t xml:space="preserve">Vallorcine</t>
  </si>
  <si>
    <t xml:space="preserve">46.03938</t>
  </si>
  <si>
    <t xml:space="preserve">6.93598</t>
  </si>
  <si>
    <t xml:space="preserve">4.05</t>
  </si>
  <si>
    <t xml:space="preserve">4.86</t>
  </si>
  <si>
    <t xml:space="preserve">0.76</t>
  </si>
  <si>
    <t xml:space="preserve">3.97</t>
  </si>
  <si>
    <t xml:space="preserve">Villard-sur-Doron</t>
  </si>
  <si>
    <t xml:space="preserve">45.72613</t>
  </si>
  <si>
    <t xml:space="preserve">6.52808</t>
  </si>
  <si>
    <t xml:space="preserve">18.93</t>
  </si>
  <si>
    <t xml:space="preserve">11.33</t>
  </si>
  <si>
    <t xml:space="preserve">4.45</t>
  </si>
  <si>
    <t xml:space="preserve">0.81</t>
  </si>
  <si>
    <t xml:space="preserve">1.09</t>
  </si>
  <si>
    <t xml:space="preserve">restoration 2000</t>
  </si>
  <si>
    <t xml:space="preserve">2.67</t>
  </si>
  <si>
    <t xml:space="preserve">2022_Combey_et_al</t>
  </si>
  <si>
    <t xml:space="preserve">Tour Saint Michel</t>
  </si>
  <si>
    <t xml:space="preserve">Viviers</t>
  </si>
  <si>
    <t xml:space="preserve">44.48199</t>
  </si>
  <si>
    <t xml:space="preserve">4.69026</t>
  </si>
  <si>
    <t xml:space="preserve">AVT/earthquake/quarry blast</t>
  </si>
  <si>
    <t xml:space="preserve">9.0</t>
  </si>
  <si>
    <t xml:space="preserve">9.30</t>
  </si>
  <si>
    <t xml:space="preserve">1.23</t>
  </si>
  <si>
    <t xml:space="preserve">1.73</t>
  </si>
  <si>
    <t xml:space="preserve">11th-14th</t>
  </si>
  <si>
    <t xml:space="preserve">250 Hz</t>
  </si>
  <si>
    <t xml:space="preserve">2.332</t>
  </si>
  <si>
    <t xml:space="preserve">RDT</t>
  </si>
  <si>
    <t xml:space="preserve">2.3209</t>
  </si>
  <si>
    <t xml:space="preserve">0.0237</t>
  </si>
  <si>
    <t xml:space="preserve">BA,PA,SH</t>
  </si>
  <si>
    <t xml:space="preserve">2013_Carone_et_al</t>
  </si>
  <si>
    <t xml:space="preserve">Bell tower of Annunziata</t>
  </si>
  <si>
    <t xml:space="preserve">Greece</t>
  </si>
  <si>
    <t xml:space="preserve">Corfù</t>
  </si>
  <si>
    <t xml:space="preserve">39.62469</t>
  </si>
  <si>
    <t xml:space="preserve">19.92149</t>
  </si>
  <si>
    <t xml:space="preserve">21.69</t>
  </si>
  <si>
    <t xml:space="preserve">13.81</t>
  </si>
  <si>
    <t xml:space="preserve">3.87</t>
  </si>
  <si>
    <t xml:space="preserve">0.56</t>
  </si>
  <si>
    <t xml:space="preserve">0.92</t>
  </si>
  <si>
    <t xml:space="preserve">1.740, 1.318, 2.600</t>
  </si>
  <si>
    <t xml:space="preserve">22.43, 18.35, 18.35</t>
  </si>
  <si>
    <t xml:space="preserve">256 Hz</t>
  </si>
  <si>
    <t xml:space="preserve">SSI</t>
  </si>
  <si>
    <t xml:space="preserve">2.63</t>
  </si>
  <si>
    <t xml:space="preserve">2.62</t>
  </si>
  <si>
    <t xml:space="preserve">2.639</t>
  </si>
  <si>
    <t xml:space="preserve">0.008</t>
  </si>
  <si>
    <t xml:space="preserve">2016_Diaferio_et_al</t>
  </si>
  <si>
    <t xml:space="preserve">EFDD SSI (UPC) MAC</t>
  </si>
  <si>
    <t xml:space="preserve">2.616</t>
  </si>
  <si>
    <t xml:space="preserve">0.0157</t>
  </si>
  <si>
    <t xml:space="preserve">2.625</t>
  </si>
  <si>
    <t xml:space="preserve">0.0125</t>
  </si>
  <si>
    <t xml:space="preserve">PA</t>
  </si>
  <si>
    <t xml:space="preserve">2007_DeStefano_Ceravolo</t>
  </si>
  <si>
    <t xml:space="preserve">Bell tower of San Lorenzo Cathedral</t>
  </si>
  <si>
    <t xml:space="preserve">Italy</t>
  </si>
  <si>
    <t xml:space="preserve">Alba</t>
  </si>
  <si>
    <t xml:space="preserve">44.70117</t>
  </si>
  <si>
    <t xml:space="preserve">8.03709</t>
  </si>
  <si>
    <t xml:space="preserve">AVT/bell tolling/corer actions</t>
  </si>
  <si>
    <t xml:space="preserve">13th</t>
  </si>
  <si>
    <t xml:space="preserve">historical earthquakes in 1626</t>
  </si>
  <si>
    <t xml:space="preserve">TFIE RA</t>
  </si>
  <si>
    <t xml:space="preserve">TFIE</t>
  </si>
  <si>
    <t xml:space="preserve">1.235</t>
  </si>
  <si>
    <t xml:space="preserve">1.22</t>
  </si>
  <si>
    <t xml:space="preserve">0.0212132034355964</t>
  </si>
  <si>
    <t xml:space="preserve">2021_Lucidi</t>
  </si>
  <si>
    <t xml:space="preserve">San Ciriaco’s belfry</t>
  </si>
  <si>
    <t xml:space="preserve">Ancona</t>
  </si>
  <si>
    <t xml:space="preserve">43.62534</t>
  </si>
  <si>
    <t xml:space="preserve">13.51027</t>
  </si>
  <si>
    <t xml:space="preserve">25.48</t>
  </si>
  <si>
    <t xml:space="preserve">6.14</t>
  </si>
  <si>
    <t xml:space="preserve">7.78</t>
  </si>
  <si>
    <t xml:space="preserve">13 th</t>
  </si>
  <si>
    <t xml:space="preserve">0.9,0.972,3.898,4.211</t>
  </si>
  <si>
    <t xml:space="preserve">18,16,18,16</t>
  </si>
  <si>
    <t xml:space="preserve">0.3,0.3,0.3,0.3</t>
  </si>
  <si>
    <t xml:space="preserve">1000 Hz</t>
  </si>
  <si>
    <t xml:space="preserve">Cov SSI-PC</t>
  </si>
  <si>
    <t xml:space="preserve">SSI-COV-PC</t>
  </si>
  <si>
    <t xml:space="preserve">3.26</t>
  </si>
  <si>
    <t xml:space="preserve">2018_Ribilotta_et_al</t>
  </si>
  <si>
    <t xml:space="preserve">thunderbolt/fire</t>
  </si>
  <si>
    <t xml:space="preserve">Cov-SSI</t>
  </si>
  <si>
    <t xml:space="preserve">SSI-COV</t>
  </si>
  <si>
    <t xml:space="preserve">3.354</t>
  </si>
  <si>
    <t xml:space="preserve">2015_Gentile_et_al</t>
  </si>
  <si>
    <t xml:space="preserve">Basilica di San Vittore Martire</t>
  </si>
  <si>
    <t xml:space="preserve">Arcisate</t>
  </si>
  <si>
    <t xml:space="preserve">45.86345</t>
  </si>
  <si>
    <t xml:space="preserve">8.86048</t>
  </si>
  <si>
    <t xml:space="preserve">5.7</t>
  </si>
  <si>
    <t xml:space="preserve">5.8</t>
  </si>
  <si>
    <t xml:space="preserve">1.35</t>
  </si>
  <si>
    <t xml:space="preserve">12th</t>
  </si>
  <si>
    <t xml:space="preserve">2.97,1.60</t>
  </si>
  <si>
    <t xml:space="preserve">17.0</t>
  </si>
  <si>
    <t xml:space="preserve">200 Hz (decimation to 20 Hz)</t>
  </si>
  <si>
    <t xml:space="preserve">1.2115</t>
  </si>
  <si>
    <t xml:space="preserve">1.207</t>
  </si>
  <si>
    <t xml:space="preserve">1.216</t>
  </si>
  <si>
    <t xml:space="preserve">0.00636396103067886</t>
  </si>
  <si>
    <t xml:space="preserve">2013_Gentile_Saisi</t>
  </si>
  <si>
    <t xml:space="preserve">30.72</t>
  </si>
  <si>
    <t xml:space="preserve">1.201</t>
  </si>
  <si>
    <t xml:space="preserve">1.191</t>
  </si>
  <si>
    <t xml:space="preserve">1.211</t>
  </si>
  <si>
    <t xml:space="preserve">0.014142135623731</t>
  </si>
  <si>
    <t xml:space="preserve">2017_Cabboi_et_al</t>
  </si>
  <si>
    <t xml:space="preserve">AVT/bell swinging</t>
  </si>
  <si>
    <t xml:space="preserve">3.005,1.722</t>
  </si>
  <si>
    <t xml:space="preserve">200 Hz </t>
  </si>
  <si>
    <t xml:space="preserve">SSI-Data</t>
  </si>
  <si>
    <t xml:space="preserve">SSI-DATA</t>
  </si>
  <si>
    <t xml:space="preserve">1.231</t>
  </si>
  <si>
    <t xml:space="preserve">1.162</t>
  </si>
  <si>
    <t xml:space="preserve">1.300</t>
  </si>
  <si>
    <t xml:space="preserve">0.022</t>
  </si>
  <si>
    <t xml:space="preserve">SSI-Cov</t>
  </si>
  <si>
    <t xml:space="preserve">1.228</t>
  </si>
  <si>
    <t xml:space="preserve">1.172</t>
  </si>
  <si>
    <t xml:space="preserve">1.304</t>
  </si>
  <si>
    <t xml:space="preserve">0.020</t>
  </si>
  <si>
    <t xml:space="preserve">2011_Ferraioli_et_al, 2018_Diaferio_et_al</t>
  </si>
  <si>
    <t xml:space="preserve">Bell tower of the San Paolo Apostolo cathedral</t>
  </si>
  <si>
    <t xml:space="preserve">Aversa</t>
  </si>
  <si>
    <t xml:space="preserve">40.97664</t>
  </si>
  <si>
    <t xml:space="preserve">14.20283</t>
  </si>
  <si>
    <t xml:space="preserve">13.6</t>
  </si>
  <si>
    <t xml:space="preserve">15th</t>
  </si>
  <si>
    <t xml:space="preserve">1.71</t>
  </si>
  <si>
    <t xml:space="preserve">100 Hz</t>
  </si>
  <si>
    <t xml:space="preserve">2022_Angelis_et_al</t>
  </si>
  <si>
    <t xml:space="preserve">The bell tower of Santa Sofia</t>
  </si>
  <si>
    <t xml:space="preserve">Benevento</t>
  </si>
  <si>
    <t xml:space="preserve">41.13078</t>
  </si>
  <si>
    <t xml:space="preserve">14.78115</t>
  </si>
  <si>
    <t xml:space="preserve">5.2</t>
  </si>
  <si>
    <t xml:space="preserve">11th</t>
  </si>
  <si>
    <t xml:space="preserve">7.19</t>
  </si>
  <si>
    <t xml:space="preserve">20.0</t>
  </si>
  <si>
    <t xml:space="preserve">0.3</t>
  </si>
  <si>
    <t xml:space="preserve">damaged by an earthquake in 1688 MCS IX-X</t>
  </si>
  <si>
    <t xml:space="preserve">3.18</t>
  </si>
  <si>
    <t xml:space="preserve">3.17</t>
  </si>
  <si>
    <t xml:space="preserve">2020_Baraccani_et_al</t>
  </si>
  <si>
    <t xml:space="preserve">Asinelli tower</t>
  </si>
  <si>
    <t xml:space="preserve">Bologna</t>
  </si>
  <si>
    <t xml:space="preserve">44.49423</t>
  </si>
  <si>
    <t xml:space="preserve">11.34673</t>
  </si>
  <si>
    <t xml:space="preserve">0.45</t>
  </si>
  <si>
    <t xml:space="preserve">3.15</t>
  </si>
  <si>
    <t xml:space="preserve">1109-1119</t>
  </si>
  <si>
    <t xml:space="preserve">FFT</t>
  </si>
  <si>
    <t xml:space="preserve">0.325</t>
  </si>
  <si>
    <t xml:space="preserve">0.32</t>
  </si>
  <si>
    <t xml:space="preserve">0.33</t>
  </si>
  <si>
    <t xml:space="preserve">0.00707106781186548</t>
  </si>
  <si>
    <t xml:space="preserve">2015_Palermo_et_al</t>
  </si>
  <si>
    <t xml:space="preserve">23.0</t>
  </si>
  <si>
    <t xml:space="preserve">0.2</t>
  </si>
  <si>
    <t xml:space="preserve">0.318181818181818</t>
  </si>
  <si>
    <t xml:space="preserve">0.303030303030303</t>
  </si>
  <si>
    <t xml:space="preserve">0.333333333333333</t>
  </si>
  <si>
    <t xml:space="preserve">0.0151515151515151</t>
  </si>
  <si>
    <t xml:space="preserve">2021_Standoli_et_al</t>
  </si>
  <si>
    <t xml:space="preserve">Torre Matildica</t>
  </si>
  <si>
    <t xml:space="preserve">Ferrara</t>
  </si>
  <si>
    <t xml:space="preserve">44.88509</t>
  </si>
  <si>
    <t xml:space="preserve">11.41577</t>
  </si>
  <si>
    <t xml:space="preserve">29.96</t>
  </si>
  <si>
    <t xml:space="preserve">7.2</t>
  </si>
  <si>
    <t xml:space="preserve">12th-15th</t>
  </si>
  <si>
    <t xml:space="preserve">1.478</t>
  </si>
  <si>
    <t xml:space="preserve">1.472</t>
  </si>
  <si>
    <t xml:space="preserve">2021_Milani_Clemente</t>
  </si>
  <si>
    <t xml:space="preserve">2011_Ferraioli_et_al</t>
  </si>
  <si>
    <t xml:space="preserve">Bell tower of Capua</t>
  </si>
  <si>
    <t xml:space="preserve">Capua</t>
  </si>
  <si>
    <t xml:space="preserve">41.10962</t>
  </si>
  <si>
    <t xml:space="preserve">14.21092</t>
  </si>
  <si>
    <t xml:space="preserve">11.11</t>
  </si>
  <si>
    <t xml:space="preserve">2.08</t>
  </si>
  <si>
    <t xml:space="preserve">2.7</t>
  </si>
  <si>
    <t xml:space="preserve">1.6</t>
  </si>
  <si>
    <t xml:space="preserve">16.0</t>
  </si>
  <si>
    <t xml:space="preserve">0.16</t>
  </si>
  <si>
    <t xml:space="preserve">1.26</t>
  </si>
  <si>
    <t xml:space="preserve">2017_Colapietro_et_al</t>
  </si>
  <si>
    <t xml:space="preserve">Bell Tower of the monastery of St. Clare in the city of Casamassima, Italy</t>
  </si>
  <si>
    <t xml:space="preserve">Casamassima</t>
  </si>
  <si>
    <t xml:space="preserve">40.95478</t>
  </si>
  <si>
    <t xml:space="preserve">16.92057</t>
  </si>
  <si>
    <t xml:space="preserve">20.7</t>
  </si>
  <si>
    <t xml:space="preserve">12.19</t>
  </si>
  <si>
    <t xml:space="preserve">3.0</t>
  </si>
  <si>
    <t xml:space="preserve">0.4</t>
  </si>
  <si>
    <t xml:space="preserve">18th-19th</t>
  </si>
  <si>
    <t xml:space="preserve">1.93</t>
  </si>
  <si>
    <t xml:space="preserve">22.0</t>
  </si>
  <si>
    <t xml:space="preserve">1000 Hz</t>
  </si>
  <si>
    <t xml:space="preserve">FDD FFT</t>
  </si>
  <si>
    <t xml:space="preserve">1.40541</t>
  </si>
  <si>
    <t xml:space="preserve">2022_Azzara_et_al</t>
  </si>
  <si>
    <t xml:space="preserve">carillon tower Santuario del Crocifisso</t>
  </si>
  <si>
    <t xml:space="preserve">Castel San Pietro Terme</t>
  </si>
  <si>
    <t xml:space="preserve">44.39763</t>
  </si>
  <si>
    <t xml:space="preserve">11.58939</t>
  </si>
  <si>
    <t xml:space="preserve">AVT / Bells swinging</t>
  </si>
  <si>
    <t xml:space="preserve">31.38</t>
  </si>
  <si>
    <t xml:space="preserve">4.93</t>
  </si>
  <si>
    <t xml:space="preserve">1926-1930</t>
  </si>
  <si>
    <t xml:space="preserve">1.94</t>
  </si>
  <si>
    <t xml:space="preserve">1.930</t>
  </si>
  <si>
    <t xml:space="preserve">1.951</t>
  </si>
  <si>
    <t xml:space="preserve">0.01</t>
  </si>
  <si>
    <t xml:space="preserve">2018_Gazzani_et_al,2021_Standoli_et_al</t>
  </si>
  <si>
    <t xml:space="preserve">Belfry of Pomposa Abbey, Codigoro, Italy.</t>
  </si>
  <si>
    <t xml:space="preserve">Codigoro</t>
  </si>
  <si>
    <t xml:space="preserve">44.83205</t>
  </si>
  <si>
    <t xml:space="preserve">12.17591</t>
  </si>
  <si>
    <t xml:space="preserve">49.9</t>
  </si>
  <si>
    <t xml:space="preserve">43.6</t>
  </si>
  <si>
    <t xml:space="preserve">7.7</t>
  </si>
  <si>
    <t xml:space="preserve">0.59</t>
  </si>
  <si>
    <t xml:space="preserve">1.34</t>
  </si>
  <si>
    <t xml:space="preserve">2.2,1.5,1.3,0.8</t>
  </si>
  <si>
    <t xml:space="preserve">12.5 Hz (1000 Hz decimated by 40)</t>
  </si>
  <si>
    <t xml:space="preserve">SSI-Cov MAC</t>
  </si>
  <si>
    <t xml:space="preserve">0.939</t>
  </si>
  <si>
    <t xml:space="preserve">2021_Milani_Clemente,</t>
  </si>
  <si>
    <t xml:space="preserve">0.934</t>
  </si>
  <si>
    <t xml:space="preserve">SH</t>
  </si>
  <si>
    <t xml:space="preserve">2006_Balduzzi_et_al</t>
  </si>
  <si>
    <t xml:space="preserve">bell-tower of St. Sisto’s Church</t>
  </si>
  <si>
    <t xml:space="preserve">Colognola</t>
  </si>
  <si>
    <t xml:space="preserve">45.67251</t>
  </si>
  <si>
    <t xml:space="preserve">9.66042</t>
  </si>
  <si>
    <t xml:space="preserve">1.36</t>
  </si>
  <si>
    <t xml:space="preserve">MU</t>
  </si>
  <si>
    <t xml:space="preserve">2023_Mercerat_et_al</t>
  </si>
  <si>
    <t xml:space="preserve">Convento Bosco ai Frati</t>
  </si>
  <si>
    <t xml:space="preserve">43.98686</t>
  </si>
  <si>
    <t xml:space="preserve">11.30391</t>
  </si>
  <si>
    <t xml:space="preserve">2010_Casciati_Al-Saleh,2010_Casciati_Faravelli,2014_Casciati_et_al</t>
  </si>
  <si>
    <t xml:space="preserve">The civic tower of Soncino</t>
  </si>
  <si>
    <t xml:space="preserve">Cremona</t>
  </si>
  <si>
    <t xml:space="preserve">45.39993</t>
  </si>
  <si>
    <t xml:space="preserve">9.87426</t>
  </si>
  <si>
    <t xml:space="preserve">AVT Impact hammer striking bells</t>
  </si>
  <si>
    <t xml:space="preserve">39.24</t>
  </si>
  <si>
    <t xml:space="preserve">29.24</t>
  </si>
  <si>
    <t xml:space="preserve">5.96</t>
  </si>
  <si>
    <t xml:space="preserve">1.08</t>
  </si>
  <si>
    <t xml:space="preserve">1.55</t>
  </si>
  <si>
    <t xml:space="preserve">1128-1575</t>
  </si>
  <si>
    <t xml:space="preserve">18.00</t>
  </si>
  <si>
    <t xml:space="preserve">0.17</t>
  </si>
  <si>
    <t xml:space="preserve">damage by earthquake many times</t>
  </si>
  <si>
    <t xml:space="preserve">2012_DAmbrisi_et_al</t>
  </si>
  <si>
    <t xml:space="preserve">2020_Bianconi_et_al</t>
  </si>
  <si>
    <t xml:space="preserve">Metropolitan Cathedral of Fermo Duomo</t>
  </si>
  <si>
    <t xml:space="preserve">Fermo</t>
  </si>
  <si>
    <t xml:space="preserve">43.16138</t>
  </si>
  <si>
    <t xml:space="preserve">13.71691</t>
  </si>
  <si>
    <t xml:space="preserve">48.1</t>
  </si>
  <si>
    <t xml:space="preserve">22.45</t>
  </si>
  <si>
    <t xml:space="preserve">9.5</t>
  </si>
  <si>
    <t xml:space="preserve">0.5</t>
  </si>
  <si>
    <t xml:space="preserve">2.72726086956522</t>
  </si>
  <si>
    <t xml:space="preserve">damaged many times</t>
  </si>
  <si>
    <t xml:space="preserve">1.654</t>
  </si>
  <si>
    <t xml:space="preserve">San Benedetto tower, Ferrara, Italy,</t>
  </si>
  <si>
    <t xml:space="preserve">44.84313</t>
  </si>
  <si>
    <t xml:space="preserve">11.61446</t>
  </si>
  <si>
    <t xml:space="preserve">52.06</t>
  </si>
  <si>
    <t xml:space="preserve">7.33</t>
  </si>
  <si>
    <t xml:space="preserve">1.40</t>
  </si>
  <si>
    <t xml:space="preserve">1.17693,1.25,1.52892,2.49247,1.48311,1.88599,1.28257</t>
  </si>
  <si>
    <t xml:space="preserve">0.762</t>
  </si>
  <si>
    <t xml:space="preserve">0.759</t>
  </si>
  <si>
    <t xml:space="preserve">2019_Milani_Clemente</t>
  </si>
  <si>
    <t xml:space="preserve">0.737</t>
  </si>
  <si>
    <t xml:space="preserve">San Giorgio Cathedral Belfry, Ferrara, Italy.</t>
  </si>
  <si>
    <t xml:space="preserve">44.83566</t>
  </si>
  <si>
    <t xml:space="preserve">11.62028</t>
  </si>
  <si>
    <t xml:space="preserve">50.78</t>
  </si>
  <si>
    <t xml:space="preserve">1412-1844</t>
  </si>
  <si>
    <t xml:space="preserve">4.22563, 2.24802, 7.75004, 1.30015, 3.773011, 4.73222, 3.84463, 4.17729, 3.84463, 4.17729, 3.339379, 4.02526, 4.02642, 3.27121, 4.17609, 4.67674, 3.79956, 3.58138, 3.86476, 4.00958, 4.05714, 3.25847, 3.14078, 3.64806, 3.69134</t>
  </si>
  <si>
    <t xml:space="preserve">1.023</t>
  </si>
  <si>
    <t xml:space="preserve">1.029</t>
  </si>
  <si>
    <t xml:space="preserve">PA,SH</t>
  </si>
  <si>
    <t xml:space="preserve">1.030</t>
  </si>
  <si>
    <t xml:space="preserve">BA,PA</t>
  </si>
  <si>
    <t xml:space="preserve">2015_Bassoli_et_al</t>
  </si>
  <si>
    <t xml:space="preserve">The Ficarolo bell tower</t>
  </si>
  <si>
    <t xml:space="preserve">Ficarolo</t>
  </si>
  <si>
    <t xml:space="preserve">44.95428</t>
  </si>
  <si>
    <t xml:space="preserve">11.43581</t>
  </si>
  <si>
    <t xml:space="preserve">8.5</t>
  </si>
  <si>
    <t xml:space="preserve">2.3</t>
  </si>
  <si>
    <t xml:space="preserve">40 Hz</t>
  </si>
  <si>
    <t xml:space="preserve">3 degree tilt</t>
  </si>
  <si>
    <t xml:space="preserve">0.552</t>
  </si>
  <si>
    <t xml:space="preserve">2019_Bru_et_al</t>
  </si>
  <si>
    <t xml:space="preserve">Bell tower of Fiesole</t>
  </si>
  <si>
    <t xml:space="preserve">Fiesole</t>
  </si>
  <si>
    <t xml:space="preserve">43.80726</t>
  </si>
  <si>
    <t xml:space="preserve">11.29251</t>
  </si>
  <si>
    <t xml:space="preserve">AVT Bells swinging</t>
  </si>
  <si>
    <t xml:space="preserve">39.9</t>
  </si>
  <si>
    <t xml:space="preserve">29.25</t>
  </si>
  <si>
    <t xml:space="preserve">4.1</t>
  </si>
  <si>
    <t xml:space="preserve">2.04</t>
  </si>
  <si>
    <t xml:space="preserve">18.95</t>
  </si>
  <si>
    <t xml:space="preserve">400 Hz decimated by a factor of 8 to obtain a frequency of 50 Hz</t>
  </si>
  <si>
    <t xml:space="preserve">0.87</t>
  </si>
  <si>
    <t xml:space="preserve">CFDD</t>
  </si>
  <si>
    <t xml:space="preserve">0.89</t>
  </si>
  <si>
    <t xml:space="preserve">UPC</t>
  </si>
  <si>
    <t xml:space="preserve">SSI-UPC</t>
  </si>
  <si>
    <t xml:space="preserve">PC</t>
  </si>
  <si>
    <t xml:space="preserve">CVA</t>
  </si>
  <si>
    <t xml:space="preserve">2009_Pieracini_et_al</t>
  </si>
  <si>
    <t xml:space="preserve">Arnolfo’s Tower</t>
  </si>
  <si>
    <t xml:space="preserve">Florence</t>
  </si>
  <si>
    <t xml:space="preserve">43.76945</t>
  </si>
  <si>
    <t xml:space="preserve">11.25602</t>
  </si>
  <si>
    <t xml:space="preserve">AVT Bells</t>
  </si>
  <si>
    <t xml:space="preserve">5.4</t>
  </si>
  <si>
    <t xml:space="preserve">14th</t>
  </si>
  <si>
    <t xml:space="preserve">0.49</t>
  </si>
  <si>
    <t xml:space="preserve">BA</t>
  </si>
  <si>
    <t xml:space="preserve">2009_Pieraccini_et_al</t>
  </si>
  <si>
    <t xml:space="preserve">Bell tower of Giotto</t>
  </si>
  <si>
    <t xml:space="preserve">43.77298</t>
  </si>
  <si>
    <t xml:space="preserve">11.25566</t>
  </si>
  <si>
    <t xml:space="preserve">84.7</t>
  </si>
  <si>
    <t xml:space="preserve">14.45</t>
  </si>
  <si>
    <t xml:space="preserve">0.62</t>
  </si>
  <si>
    <t xml:space="preserve">2019_Lacanna_et_al</t>
  </si>
  <si>
    <t xml:space="preserve">0.623</t>
  </si>
  <si>
    <t xml:space="preserve">0.002</t>
  </si>
  <si>
    <t xml:space="preserve">2016_Ceravolo_et_al</t>
  </si>
  <si>
    <t xml:space="preserve">bell tower of the Cathedral of S. Giovenale</t>
  </si>
  <si>
    <t xml:space="preserve">Fossano</t>
  </si>
  <si>
    <t xml:space="preserve">44.55040</t>
  </si>
  <si>
    <t xml:space="preserve">7.72540</t>
  </si>
  <si>
    <t xml:space="preserve">25.90</t>
  </si>
  <si>
    <t xml:space="preserve">9.7</t>
  </si>
  <si>
    <t xml:space="preserve">1.5</t>
  </si>
  <si>
    <t xml:space="preserve">2.69,1.32,1.25,2.47</t>
  </si>
  <si>
    <t xml:space="preserve">400 Hz</t>
  </si>
  <si>
    <t xml:space="preserve">SSI CVA</t>
  </si>
  <si>
    <t xml:space="preserve">SSI-DATA-CVA</t>
  </si>
  <si>
    <t xml:space="preserve">1.29</t>
  </si>
  <si>
    <t xml:space="preserve">2008_Camata_et_al</t>
  </si>
  <si>
    <t xml:space="preserve">Bell tower of S. Maria Maggiore cathedral</t>
  </si>
  <si>
    <t xml:space="preserve">Guardiagrele</t>
  </si>
  <si>
    <t xml:space="preserve">42.19078</t>
  </si>
  <si>
    <t xml:space="preserve">14.22186</t>
  </si>
  <si>
    <t xml:space="preserve">8.61</t>
  </si>
  <si>
    <t xml:space="preserve">8.90</t>
  </si>
  <si>
    <t xml:space="preserve">2.80</t>
  </si>
  <si>
    <t xml:space="preserve">FFT ?</t>
  </si>
  <si>
    <t xml:space="preserve">2021_Capanna_et_al</t>
  </si>
  <si>
    <t xml:space="preserve">The St.Silvestro Belfry</t>
  </si>
  <si>
    <t xml:space="preserve">L'Aquila</t>
  </si>
  <si>
    <t xml:space="preserve">42.35474</t>
  </si>
  <si>
    <t xml:space="preserve">13.39676</t>
  </si>
  <si>
    <t xml:space="preserve">6.9</t>
  </si>
  <si>
    <t xml:space="preserve">1.60</t>
  </si>
  <si>
    <t xml:space="preserve">13th-14th</t>
  </si>
  <si>
    <t xml:space="preserve">200 Hz, cut-off filter 20 Hz</t>
  </si>
  <si>
    <t xml:space="preserve"> 2.367</t>
  </si>
  <si>
    <t xml:space="preserve">2011_Buffarini_et_al</t>
  </si>
  <si>
    <t xml:space="preserve">Civic tower of l’Aquila</t>
  </si>
  <si>
    <t xml:space="preserve">42.35137</t>
  </si>
  <si>
    <t xml:space="preserve">13.39836</t>
  </si>
  <si>
    <t xml:space="preserve">25.72</t>
  </si>
  <si>
    <t xml:space="preserve">6.69</t>
  </si>
  <si>
    <t xml:space="preserve">6.77</t>
  </si>
  <si>
    <t xml:space="preserve">0.40</t>
  </si>
  <si>
    <t xml:space="preserve">2.0</t>
  </si>
  <si>
    <t xml:space="preserve">1254-1374</t>
  </si>
  <si>
    <t xml:space="preserve">damage by the 1703 earthquake and rebuit/ measured after the L’Aquila earthquake / plan dimension corrected from 2017_Porcu_Saba</t>
  </si>
  <si>
    <t xml:space="preserve">PSD, CSD</t>
  </si>
  <si>
    <t xml:space="preserve">1.46</t>
  </si>
  <si>
    <t xml:space="preserve">2018_Lorenzoni_et_al</t>
  </si>
  <si>
    <t xml:space="preserve">21.85</t>
  </si>
  <si>
    <t xml:space="preserve">1.563</t>
  </si>
  <si>
    <t xml:space="preserve">p-LSCF</t>
  </si>
  <si>
    <t xml:space="preserve">1.564</t>
  </si>
  <si>
    <t xml:space="preserve">2011_Peeters_et_al</t>
  </si>
  <si>
    <t xml:space="preserve">PolyMAX</t>
  </si>
  <si>
    <t xml:space="preserve">1.5723</t>
  </si>
  <si>
    <t xml:space="preserve">2020_Barsocchi_et_al</t>
  </si>
  <si>
    <t xml:space="preserve">The Matilde Tower</t>
  </si>
  <si>
    <t xml:space="preserve">Livorno</t>
  </si>
  <si>
    <t xml:space="preserve">43.55198</t>
  </si>
  <si>
    <t xml:space="preserve">10.30241</t>
  </si>
  <si>
    <t xml:space="preserve">29.0</t>
  </si>
  <si>
    <t xml:space="preserve">12.56</t>
  </si>
  <si>
    <t xml:space="preserve">CIR</t>
  </si>
  <si>
    <t xml:space="preserve">400 Hz</t>
  </si>
  <si>
    <t xml:space="preserve">SSI-data</t>
  </si>
  <si>
    <t xml:space="preserve">2.685</t>
  </si>
  <si>
    <t xml:space="preserve">2.656</t>
  </si>
  <si>
    <t xml:space="preserve">2018_Azzara_et_al</t>
  </si>
  <si>
    <t xml:space="preserve">San Frediano bell tower</t>
  </si>
  <si>
    <t xml:space="preserve">Lucca</t>
  </si>
  <si>
    <t xml:space="preserve">43.84618</t>
  </si>
  <si>
    <t xml:space="preserve">10.50488</t>
  </si>
  <si>
    <t xml:space="preserve">52.25</t>
  </si>
  <si>
    <t xml:space="preserve">38.05</t>
  </si>
  <si>
    <t xml:space="preserve">8.98</t>
  </si>
  <si>
    <t xml:space="preserve">11.68</t>
  </si>
  <si>
    <t xml:space="preserve">2.1</t>
  </si>
  <si>
    <t xml:space="preserve">felt the Amatrice earthquake</t>
  </si>
  <si>
    <t xml:space="preserve">SSI-cov ARX kernel PCA</t>
  </si>
  <si>
    <t xml:space="preserve">1.099</t>
  </si>
  <si>
    <t xml:space="preserve">1.020</t>
  </si>
  <si>
    <t xml:space="preserve">1.197</t>
  </si>
  <si>
    <t xml:space="preserve">0.177</t>
  </si>
  <si>
    <t xml:space="preserve">2018_Barsocchi_et_al</t>
  </si>
  <si>
    <t xml:space="preserve">measured during a festival</t>
  </si>
  <si>
    <t xml:space="preserve">2021_Azzara_et_al</t>
  </si>
  <si>
    <t xml:space="preserve">1.04</t>
  </si>
  <si>
    <t xml:space="preserve">1.16</t>
  </si>
  <si>
    <t xml:space="preserve">0.12</t>
  </si>
  <si>
    <t xml:space="preserve">2019_Girardi_et_al</t>
  </si>
  <si>
    <t xml:space="preserve">Torre delle Ore</t>
  </si>
  <si>
    <t xml:space="preserve">43.84351</t>
  </si>
  <si>
    <t xml:space="preserve">10.50412</t>
  </si>
  <si>
    <t xml:space="preserve">48.36</t>
  </si>
  <si>
    <t xml:space="preserve">35.36</t>
  </si>
  <si>
    <t xml:space="preserve">7.1</t>
  </si>
  <si>
    <t xml:space="preserve">1.77</t>
  </si>
  <si>
    <t xml:space="preserve">1.9288</t>
  </si>
  <si>
    <t xml:space="preserve">100Hz reduced to 20 Hz</t>
  </si>
  <si>
    <t xml:space="preserve">SSI-cov</t>
  </si>
  <si>
    <t xml:space="preserve">1.028</t>
  </si>
  <si>
    <t xml:space="preserve">0.99</t>
  </si>
  <si>
    <t xml:space="preserve">1.065</t>
  </si>
  <si>
    <t xml:space="preserve">0.075</t>
  </si>
  <si>
    <t xml:space="preserve">2015_Saisi_et_al</t>
  </si>
  <si>
    <t xml:space="preserve">Gabbia Tower in Mantua</t>
  </si>
  <si>
    <t xml:space="preserve">Mantova</t>
  </si>
  <si>
    <t xml:space="preserve">45.15967</t>
  </si>
  <si>
    <t xml:space="preserve">10.79579</t>
  </si>
  <si>
    <t xml:space="preserve">7.10</t>
  </si>
  <si>
    <t xml:space="preserve">7.15</t>
  </si>
  <si>
    <t xml:space="preserve">0.7</t>
  </si>
  <si>
    <t xml:space="preserve">2.4</t>
  </si>
  <si>
    <t xml:space="preserve">0.1</t>
  </si>
  <si>
    <t xml:space="preserve">0.989</t>
  </si>
  <si>
    <t xml:space="preserve">0.910</t>
  </si>
  <si>
    <t xml:space="preserve">1.102</t>
  </si>
  <si>
    <t xml:space="preserve">0.035</t>
  </si>
  <si>
    <t xml:space="preserve">1.1,3.5</t>
  </si>
  <si>
    <t xml:space="preserve">0.918</t>
  </si>
  <si>
    <t xml:space="preserve">2015_Saisi_Gentile</t>
  </si>
  <si>
    <t xml:space="preserve">0.981</t>
  </si>
  <si>
    <t xml:space="preserve">0.957</t>
  </si>
  <si>
    <t xml:space="preserve">1.014</t>
  </si>
  <si>
    <t xml:space="preserve">0.018</t>
  </si>
  <si>
    <t xml:space="preserve">2016_Gentile_et_al</t>
  </si>
  <si>
    <t xml:space="preserve">Before 21/06/2013 earthquake</t>
  </si>
  <si>
    <t xml:space="preserve">0.985</t>
  </si>
  <si>
    <t xml:space="preserve">0.038</t>
  </si>
  <si>
    <t xml:space="preserve">2016_Gentile_et_al, 2021_Magrinelli_et_al</t>
  </si>
  <si>
    <t xml:space="preserve">After 21/06/2013 earthquake</t>
  </si>
  <si>
    <t xml:space="preserve">0.968</t>
  </si>
  <si>
    <t xml:space="preserve">0.897</t>
  </si>
  <si>
    <t xml:space="preserve">1.070</t>
  </si>
  <si>
    <t xml:space="preserve">0.031</t>
  </si>
  <si>
    <t xml:space="preserve">2014_Gentile_Saisi</t>
  </si>
  <si>
    <t xml:space="preserve">San Domenico bell tower</t>
  </si>
  <si>
    <t xml:space="preserve">45.15620</t>
  </si>
  <si>
    <t xml:space="preserve">10.79255</t>
  </si>
  <si>
    <t xml:space="preserve">35.0</t>
  </si>
  <si>
    <t xml:space="preserve">18.52</t>
  </si>
  <si>
    <t xml:space="preserve">5.66</t>
  </si>
  <si>
    <t xml:space="preserve">5.24</t>
  </si>
  <si>
    <t xml:space="preserve">0.80</t>
  </si>
  <si>
    <t xml:space="preserve">0.98</t>
  </si>
  <si>
    <t xml:space="preserve">ASD (Auto-Spectrum Displacement)</t>
  </si>
  <si>
    <t xml:space="preserve">ASD</t>
  </si>
  <si>
    <t xml:space="preserve">1.135</t>
  </si>
  <si>
    <t xml:space="preserve">2019_Saisi_et_al</t>
  </si>
  <si>
    <t xml:space="preserve">Zuccaroa Tower</t>
  </si>
  <si>
    <t xml:space="preserve">45.15892</t>
  </si>
  <si>
    <t xml:space="preserve">10.79757</t>
  </si>
  <si>
    <t xml:space="preserve">42.60</t>
  </si>
  <si>
    <t xml:space="preserve">30.28</t>
  </si>
  <si>
    <t xml:space="preserve">8.46</t>
  </si>
  <si>
    <t xml:space="preserve">8.77</t>
  </si>
  <si>
    <t xml:space="preserve">SSI-data, FDD</t>
  </si>
  <si>
    <t xml:space="preserve">2017_Zanotti_et_al</t>
  </si>
  <si>
    <t xml:space="preserve">bell tower of the Santa Maria Maggiore cathedral</t>
  </si>
  <si>
    <t xml:space="preserve">Mirandola</t>
  </si>
  <si>
    <t xml:space="preserve">44.88618</t>
  </si>
  <si>
    <t xml:space="preserve">11.06642</t>
  </si>
  <si>
    <t xml:space="preserve">5.90</t>
  </si>
  <si>
    <t xml:space="preserve">192 Hz (subsampled to 48 Hz)</t>
  </si>
  <si>
    <t xml:space="preserve">before_restoration</t>
  </si>
  <si>
    <t xml:space="preserve">SSI MAC</t>
  </si>
  <si>
    <t xml:space="preserve">0.68</t>
  </si>
  <si>
    <t xml:space="preserve">after_restoration</t>
  </si>
  <si>
    <t xml:space="preserve">0.79</t>
  </si>
  <si>
    <t xml:space="preserve">2015_Lancellotta_Sabia</t>
  </si>
  <si>
    <t xml:space="preserve">Ghirlandina tower</t>
  </si>
  <si>
    <t xml:space="preserve">Modena</t>
  </si>
  <si>
    <t xml:space="preserve">44.64655</t>
  </si>
  <si>
    <t xml:space="preserve">10.92592</t>
  </si>
  <si>
    <t xml:space="preserve">88.82</t>
  </si>
  <si>
    <t xml:space="preserve">4.0</t>
  </si>
  <si>
    <t xml:space="preserve">0.740</t>
  </si>
  <si>
    <t xml:space="preserve">2012_Foti_et_al</t>
  </si>
  <si>
    <t xml:space="preserve">bell tower of the Chiesa della Maddalena</t>
  </si>
  <si>
    <t xml:space="preserve">Mola di Bari</t>
  </si>
  <si>
    <t xml:space="preserve">41.06157</t>
  </si>
  <si>
    <t xml:space="preserve">17.09081</t>
  </si>
  <si>
    <t xml:space="preserve">34.7</t>
  </si>
  <si>
    <t xml:space="preserve">16.80</t>
  </si>
  <si>
    <t xml:space="preserve">4.11</t>
  </si>
  <si>
    <t xml:space="preserve">4.38</t>
  </si>
  <si>
    <t xml:space="preserve">1.03</t>
  </si>
  <si>
    <t xml:space="preserve">1653 Hz</t>
  </si>
  <si>
    <t xml:space="preserve">PP (FFT) PSD</t>
  </si>
  <si>
    <t xml:space="preserve">4.57</t>
  </si>
  <si>
    <t xml:space="preserve">2018_Diaferio_et_al, 2017_Ivorra_et_al</t>
  </si>
  <si>
    <t xml:space="preserve">Santa Maria di Loreto tower</t>
  </si>
  <si>
    <t xml:space="preserve">41.05927</t>
  </si>
  <si>
    <t xml:space="preserve">17.09576</t>
  </si>
  <si>
    <t xml:space="preserve">38.25</t>
  </si>
  <si>
    <t xml:space="preserve">28.73</t>
  </si>
  <si>
    <t xml:space="preserve">5.95</t>
  </si>
  <si>
    <t xml:space="preserve">0.63</t>
  </si>
  <si>
    <t xml:space="preserve">1024 Hz</t>
  </si>
  <si>
    <t xml:space="preserve">1.70</t>
  </si>
  <si>
    <t xml:space="preserve">2017_Clementi_et_al</t>
  </si>
  <si>
    <t xml:space="preserve">Tower of Podesta palace</t>
  </si>
  <si>
    <t xml:space="preserve">Montelupone</t>
  </si>
  <si>
    <t xml:space="preserve">43.34439</t>
  </si>
  <si>
    <t xml:space="preserve">13.56760</t>
  </si>
  <si>
    <t xml:space="preserve">26.00</t>
  </si>
  <si>
    <t xml:space="preserve">0.6</t>
  </si>
  <si>
    <t xml:space="preserve">1000 Hz reduced to 12.5 Hz</t>
  </si>
  <si>
    <t xml:space="preserve">1.491</t>
  </si>
  <si>
    <t xml:space="preserve">2016_Saisi_et_al,2018_Saisi_et_al,2019_Gentile_et_al</t>
  </si>
  <si>
    <t xml:space="preserve">bell-tower of Santa Maria del Carrobiolo</t>
  </si>
  <si>
    <t xml:space="preserve">Monza</t>
  </si>
  <si>
    <t xml:space="preserve">45.58714</t>
  </si>
  <si>
    <t xml:space="preserve">9.27731</t>
  </si>
  <si>
    <t xml:space="preserve">33.7</t>
  </si>
  <si>
    <t xml:space="preserve">20.9</t>
  </si>
  <si>
    <t xml:space="preserve">5.70</t>
  </si>
  <si>
    <t xml:space="preserve">5.93</t>
  </si>
  <si>
    <t xml:space="preserve">0.70</t>
  </si>
  <si>
    <t xml:space="preserve">200 Hz reduced to 25 Hz</t>
  </si>
  <si>
    <t xml:space="preserve">FDD SSI-Cov</t>
  </si>
  <si>
    <t xml:space="preserve">FDD SSI-COV</t>
  </si>
  <si>
    <t xml:space="preserve">1.910</t>
  </si>
  <si>
    <t xml:space="preserve">1.891</t>
  </si>
  <si>
    <t xml:space="preserve">1.957</t>
  </si>
  <si>
    <t xml:space="preserve">0.013</t>
  </si>
  <si>
    <t xml:space="preserve">2002_Modena_et_al,2007_Gentile_Saisi</t>
  </si>
  <si>
    <t xml:space="preserve">bell-tower of the cathedral of Monza</t>
  </si>
  <si>
    <t xml:space="preserve">45.58387</t>
  </si>
  <si>
    <t xml:space="preserve">9.27540</t>
  </si>
  <si>
    <t xml:space="preserve">74.1</t>
  </si>
  <si>
    <t xml:space="preserve">17th</t>
  </si>
  <si>
    <t xml:space="preserve">1.718, 0.93, 1.591, 0.742, 1.493, 1.789</t>
  </si>
  <si>
    <t xml:space="preserve">200 Hz</t>
  </si>
  <si>
    <t xml:space="preserve">0.586</t>
  </si>
  <si>
    <t xml:space="preserve">0.598</t>
  </si>
  <si>
    <t xml:space="preserve">2012_Rainieri_Fabbrocino → absent de l’article</t>
  </si>
  <si>
    <t xml:space="preserve">Bell tower Santa Maria</t>
  </si>
  <si>
    <t xml:space="preserve">Morrone del Sannio</t>
  </si>
  <si>
    <t xml:space="preserve">41.71331</t>
  </si>
  <si>
    <t xml:space="preserve">14.77658</t>
  </si>
  <si>
    <t xml:space="preserve">6.47</t>
  </si>
  <si>
    <t xml:space="preserve">2009_Ceroni_et_al</t>
  </si>
  <si>
    <t xml:space="preserve">Bell tower of S.Maria del Carmine</t>
  </si>
  <si>
    <t xml:space="preserve">Napoli</t>
  </si>
  <si>
    <t xml:space="preserve">40.84711</t>
  </si>
  <si>
    <t xml:space="preserve">14.26754</t>
  </si>
  <si>
    <t xml:space="preserve">8.04</t>
  </si>
  <si>
    <t xml:space="preserve">9.72</t>
  </si>
  <si>
    <t xml:space="preserve">2.6</t>
  </si>
  <si>
    <t xml:space="preserve">0.9,1.2</t>
  </si>
  <si>
    <t xml:space="preserve">0.15, 0.15</t>
  </si>
  <si>
    <t xml:space="preserve">0.69</t>
  </si>
  <si>
    <t xml:space="preserve">Civic tower of Ostra</t>
  </si>
  <si>
    <t xml:space="preserve">Ostra</t>
  </si>
  <si>
    <t xml:space="preserve">43.61247</t>
  </si>
  <si>
    <t xml:space="preserve">13.15804</t>
  </si>
  <si>
    <t xml:space="preserve">30.25</t>
  </si>
  <si>
    <t xml:space="preserve">7.52</t>
  </si>
  <si>
    <t xml:space="preserve">7.84</t>
  </si>
  <si>
    <t xml:space="preserve">0.48</t>
  </si>
  <si>
    <t xml:space="preserve">3.20</t>
  </si>
  <si>
    <t xml:space="preserve">16th</t>
  </si>
  <si>
    <t xml:space="preserve">2.082</t>
  </si>
  <si>
    <t xml:space="preserve">2019_Cavaleri_et_al</t>
  </si>
  <si>
    <t xml:space="preserve">Palermo Cathedral</t>
  </si>
  <si>
    <t xml:space="preserve">Palermo</t>
  </si>
  <si>
    <t xml:space="preserve">38.11464</t>
  </si>
  <si>
    <t xml:space="preserve">13.35600</t>
  </si>
  <si>
    <t xml:space="preserve">20.3</t>
  </si>
  <si>
    <t xml:space="preserve">1.20</t>
  </si>
  <si>
    <t xml:space="preserve">6th</t>
  </si>
  <si>
    <t xml:space="preserve">1.72</t>
  </si>
  <si>
    <t xml:space="preserve">2017_Ubertini_et_al,2017_Cavalagli_et_al,2018_Ubertini_et_al,2019_Garcia_Macias_et_al</t>
  </si>
  <si>
    <t xml:space="preserve">Bell tower of the Benedictine Abbey of San Pietro</t>
  </si>
  <si>
    <t xml:space="preserve">Perugia</t>
  </si>
  <si>
    <t xml:space="preserve">43.10153</t>
  </si>
  <si>
    <t xml:space="preserve">12.39562</t>
  </si>
  <si>
    <t xml:space="preserve">61.45</t>
  </si>
  <si>
    <t xml:space="preserve">44.96</t>
  </si>
  <si>
    <t xml:space="preserve">CIRC</t>
  </si>
  <si>
    <t xml:space="preserve">2.55</t>
  </si>
  <si>
    <t xml:space="preserve">2.77</t>
  </si>
  <si>
    <t xml:space="preserve">1600 Hz (downsampled to 40Â Hz) Every 30Â min for enviromental sensors</t>
  </si>
  <si>
    <t xml:space="preserve">SSI PCA</t>
  </si>
  <si>
    <t xml:space="preserve">SSI-COV-CVA</t>
  </si>
  <si>
    <t xml:space="preserve">1.449</t>
  </si>
  <si>
    <t xml:space="preserve">2017_Tsogka_et_al</t>
  </si>
  <si>
    <t xml:space="preserve">1.47</t>
  </si>
  <si>
    <t xml:space="preserve">SM</t>
  </si>
  <si>
    <t xml:space="preserve">2016_Ubertini</t>
  </si>
  <si>
    <t xml:space="preserve">0.019</t>
  </si>
  <si>
    <t xml:space="preserve">2019_Garcia-Macias_et_al,</t>
  </si>
  <si>
    <t xml:space="preserve">Sciri Tower</t>
  </si>
  <si>
    <t xml:space="preserve">43.11262</t>
  </si>
  <si>
    <t xml:space="preserve">12.38481</t>
  </si>
  <si>
    <t xml:space="preserve">23.75</t>
  </si>
  <si>
    <t xml:space="preserve">7.35</t>
  </si>
  <si>
    <t xml:space="preserve">1.68</t>
  </si>
  <si>
    <t xml:space="preserve">1652 Hz</t>
  </si>
  <si>
    <t xml:space="preserve">1.716</t>
  </si>
  <si>
    <t xml:space="preserve">2010_Atzeni_et_al</t>
  </si>
  <si>
    <t xml:space="preserve">Tower of Pisa</t>
  </si>
  <si>
    <t xml:space="preserve">Pisa</t>
  </si>
  <si>
    <t xml:space="preserve">43.72310</t>
  </si>
  <si>
    <t xml:space="preserve">10.39659</t>
  </si>
  <si>
    <t xml:space="preserve">19.6</t>
  </si>
  <si>
    <t xml:space="preserve">96 Hz</t>
  </si>
  <si>
    <t xml:space="preserve">FDD (PSD, SVD)</t>
  </si>
  <si>
    <t xml:space="preserve">1.01</t>
  </si>
  <si>
    <t xml:space="preserve">2017_Lorenzoni_et_al</t>
  </si>
  <si>
    <t xml:space="preserve">Water towers WT1</t>
  </si>
  <si>
    <t xml:space="preserve">Pompeii</t>
  </si>
  <si>
    <t xml:space="preserve">40.75234</t>
  </si>
  <si>
    <t xml:space="preserve">14.48542</t>
  </si>
  <si>
    <t xml:space="preserve">6.23</t>
  </si>
  <si>
    <t xml:space="preserve">1.80</t>
  </si>
  <si>
    <t xml:space="preserve">100 Hz</t>
  </si>
  <si>
    <t xml:space="preserve">The four walls have different lengths</t>
  </si>
  <si>
    <t xml:space="preserve">FDD EFDD</t>
  </si>
  <si>
    <t xml:space="preserve">2.979</t>
  </si>
  <si>
    <t xml:space="preserve">Water towers WT2</t>
  </si>
  <si>
    <t xml:space="preserve">40.75166</t>
  </si>
  <si>
    <t xml:space="preserve">14.48616</t>
  </si>
  <si>
    <t xml:space="preserve">6.06</t>
  </si>
  <si>
    <t xml:space="preserve">2.21</t>
  </si>
  <si>
    <t xml:space="preserve">2.25</t>
  </si>
  <si>
    <t xml:space="preserve">2.783</t>
  </si>
  <si>
    <t xml:space="preserve">Water towers WT3</t>
  </si>
  <si>
    <t xml:space="preserve">40.75081</t>
  </si>
  <si>
    <t xml:space="preserve">14.48708</t>
  </si>
  <si>
    <t xml:space="preserve">5.69</t>
  </si>
  <si>
    <t xml:space="preserve">1.43</t>
  </si>
  <si>
    <t xml:space="preserve">1.82</t>
  </si>
  <si>
    <t xml:space="preserve">2.686</t>
  </si>
  <si>
    <t xml:space="preserve">Water towers WT4</t>
  </si>
  <si>
    <t xml:space="preserve">40.74994</t>
  </si>
  <si>
    <t xml:space="preserve">14.48809</t>
  </si>
  <si>
    <t xml:space="preserve">5.94</t>
  </si>
  <si>
    <t xml:space="preserve">1.76</t>
  </si>
  <si>
    <t xml:space="preserve">1.79</t>
  </si>
  <si>
    <t xml:space="preserve">3.076</t>
  </si>
  <si>
    <t xml:space="preserve">2007_Pieraccini_et_al,2007_Castellacci_et_al</t>
  </si>
  <si>
    <t xml:space="preserve">Bell tower of S. Cresci</t>
  </si>
  <si>
    <t xml:space="preserve">Pratolino</t>
  </si>
  <si>
    <t xml:space="preserve">43.86709</t>
  </si>
  <si>
    <t xml:space="preserve">11.30430</t>
  </si>
  <si>
    <t xml:space="preserve">Bells</t>
  </si>
  <si>
    <t xml:space="preserve">3.58</t>
  </si>
  <si>
    <t xml:space="preserve">3.67</t>
  </si>
  <si>
    <t xml:space="preserve">350 MHz</t>
  </si>
  <si>
    <t xml:space="preserve">TF</t>
  </si>
  <si>
    <t xml:space="preserve">2.45</t>
  </si>
  <si>
    <t xml:space="preserve">2019_Castagnetti_et_al,2019_Vincenzi_et_al</t>
  </si>
  <si>
    <t xml:space="preserve">Saint Prospero bell tower</t>
  </si>
  <si>
    <t xml:space="preserve">Reggio Emilia</t>
  </si>
  <si>
    <t xml:space="preserve">44.69693</t>
  </si>
  <si>
    <t xml:space="preserve">10.63245</t>
  </si>
  <si>
    <t xml:space="preserve">40.0</t>
  </si>
  <si>
    <t xml:space="preserve">OCT</t>
  </si>
  <si>
    <t xml:space="preserve">11.58</t>
  </si>
  <si>
    <t xml:space="preserve">significant damage due to atmspheric and telluric event</t>
  </si>
  <si>
    <t xml:space="preserve">1.39</t>
  </si>
  <si>
    <t xml:space="preserve">2012_Rainieri_Fabbrocino, 2011_Rainieri_et_al</t>
  </si>
  <si>
    <t xml:space="preserve">Santa Maria Assunta</t>
  </si>
  <si>
    <t xml:space="preserve">Ripabottoni</t>
  </si>
  <si>
    <t xml:space="preserve">41.68890</t>
  </si>
  <si>
    <t xml:space="preserve">14.80716</t>
  </si>
  <si>
    <t xml:space="preserve">27.5</t>
  </si>
  <si>
    <t xml:space="preserve">4.95</t>
  </si>
  <si>
    <t xml:space="preserve">5.20</t>
  </si>
  <si>
    <t xml:space="preserve">FDD, SSI, SOBI</t>
  </si>
  <si>
    <t xml:space="preserve">2.27</t>
  </si>
  <si>
    <t xml:space="preserve">2000_Bonato_et_al, 2007_De_Stefano_Ceravolo</t>
  </si>
  <si>
    <t xml:space="preserve">SS. Annunziata church bell-tower</t>
  </si>
  <si>
    <t xml:space="preserve">Roccaverano</t>
  </si>
  <si>
    <t xml:space="preserve">44.59269</t>
  </si>
  <si>
    <t xml:space="preserve">8.27205</t>
  </si>
  <si>
    <t xml:space="preserve">25.27</t>
  </si>
  <si>
    <t xml:space="preserve">14.97</t>
  </si>
  <si>
    <t xml:space="preserve">3.25</t>
  </si>
  <si>
    <t xml:space="preserve">4.25</t>
  </si>
  <si>
    <t xml:space="preserve">0.78</t>
  </si>
  <si>
    <t xml:space="preserve">before restoration</t>
  </si>
  <si>
    <t xml:space="preserve">1.66</t>
  </si>
  <si>
    <t xml:space="preserve">2007_De_Stefano_Ceravolo</t>
  </si>
  <si>
    <t xml:space="preserve">1.88</t>
  </si>
  <si>
    <t xml:space="preserve">1.97</t>
  </si>
  <si>
    <t xml:space="preserve">2004_Abruzzese_et_al</t>
  </si>
  <si>
    <t xml:space="preserve">Capocci tower</t>
  </si>
  <si>
    <t xml:space="preserve">Rome</t>
  </si>
  <si>
    <t xml:space="preserve">41.89507</t>
  </si>
  <si>
    <t xml:space="preserve">12.49748</t>
  </si>
  <si>
    <t xml:space="preserve">36.2</t>
  </si>
  <si>
    <t xml:space="preserve">8.6</t>
  </si>
  <si>
    <t xml:space="preserve">Parrochia San Michele A Ronta</t>
  </si>
  <si>
    <t xml:space="preserve">Ronta</t>
  </si>
  <si>
    <t xml:space="preserve">44.00839</t>
  </si>
  <si>
    <t xml:space="preserve">11.43414</t>
  </si>
  <si>
    <t xml:space="preserve">21.81</t>
  </si>
  <si>
    <t xml:space="preserve">15.5</t>
  </si>
  <si>
    <t xml:space="preserve">3.10</t>
  </si>
  <si>
    <t xml:space="preserve">4.42</t>
  </si>
  <si>
    <t xml:space="preserve">0.90</t>
  </si>
  <si>
    <t xml:space="preserve">2.11</t>
  </si>
  <si>
    <t xml:space="preserve">2019_Clementi_et_al</t>
  </si>
  <si>
    <t xml:space="preserve">Civic clock tower</t>
  </si>
  <si>
    <t xml:space="preserve">Rotella</t>
  </si>
  <si>
    <t xml:space="preserve">42.95440</t>
  </si>
  <si>
    <t xml:space="preserve">13.56115</t>
  </si>
  <si>
    <t xml:space="preserve">17.6</t>
  </si>
  <si>
    <t xml:space="preserve">4.65</t>
  </si>
  <si>
    <t xml:space="preserve">2.68</t>
  </si>
  <si>
    <t xml:space="preserve">2018_Castellano_et_al</t>
  </si>
  <si>
    <t xml:space="preserve">bell tower of the S.Maria Assunta</t>
  </si>
  <si>
    <t xml:space="preserve">Ruvo di Puglia</t>
  </si>
  <si>
    <t xml:space="preserve">41.11764</t>
  </si>
  <si>
    <t xml:space="preserve">16.48664</t>
  </si>
  <si>
    <t xml:space="preserve">6.0</t>
  </si>
  <si>
    <t xml:space="preserve">128 Hz</t>
  </si>
  <si>
    <t xml:space="preserve">FFT PP</t>
  </si>
  <si>
    <t xml:space="preserve">0.9737</t>
  </si>
  <si>
    <t xml:space="preserve">Pieve di San Cresci in Valcava</t>
  </si>
  <si>
    <t xml:space="preserve">San Cresci</t>
  </si>
  <si>
    <t xml:space="preserve">43.91863</t>
  </si>
  <si>
    <t xml:space="preserve">11.40373</t>
  </si>
  <si>
    <t xml:space="preserve">24.82</t>
  </si>
  <si>
    <t xml:space="preserve">14.56</t>
  </si>
  <si>
    <t xml:space="preserve">3.93</t>
  </si>
  <si>
    <t xml:space="preserve">0.73</t>
  </si>
  <si>
    <t xml:space="preserve">2018_Bassoli_et_al</t>
  </si>
  <si>
    <t xml:space="preserve">Tower of the San Felice sul Panaro medieval fortress</t>
  </si>
  <si>
    <t xml:space="preserve">San Felice sul Panaro</t>
  </si>
  <si>
    <t xml:space="preserve">44.83870</t>
  </si>
  <si>
    <t xml:space="preserve">11.14128</t>
  </si>
  <si>
    <t xml:space="preserve">16.24</t>
  </si>
  <si>
    <t xml:space="preserve">1340-1361</t>
  </si>
  <si>
    <t xml:space="preserve">0.825</t>
  </si>
  <si>
    <t xml:space="preserve">damaged after the 2012 earthquake</t>
  </si>
  <si>
    <t xml:space="preserve">2013_Pesci_et_al</t>
  </si>
  <si>
    <t xml:space="preserve">San Giacomo Roncole campanile</t>
  </si>
  <si>
    <t xml:space="preserve">San Giacomo Roncole</t>
  </si>
  <si>
    <t xml:space="preserve">44.86071</t>
  </si>
  <si>
    <t xml:space="preserve">11.05837</t>
  </si>
  <si>
    <t xml:space="preserve">8.3</t>
  </si>
  <si>
    <t xml:space="preserve">2017_Pieraccini,2017_Bartoli_et_al</t>
  </si>
  <si>
    <t xml:space="preserve">Ardinghelli tower</t>
  </si>
  <si>
    <t xml:space="preserve">San Gimignano</t>
  </si>
  <si>
    <t xml:space="preserve">43.46756</t>
  </si>
  <si>
    <t xml:space="preserve">11.04339</t>
  </si>
  <si>
    <t xml:space="preserve">27.6</t>
  </si>
  <si>
    <t xml:space="preserve">14.9</t>
  </si>
  <si>
    <t xml:space="preserve">SSR</t>
  </si>
  <si>
    <t xml:space="preserve">3.08</t>
  </si>
  <si>
    <t xml:space="preserve">2017_Bartoli_et_al</t>
  </si>
  <si>
    <t xml:space="preserve">IR</t>
  </si>
  <si>
    <t xml:space="preserve">2.85</t>
  </si>
  <si>
    <t xml:space="preserve">Becci tower</t>
  </si>
  <si>
    <t xml:space="preserve">43.46717</t>
  </si>
  <si>
    <t xml:space="preserve">39.4</t>
  </si>
  <si>
    <t xml:space="preserve">24.4</t>
  </si>
  <si>
    <t xml:space="preserve">2017_Pieraccini,2017_Bartoli_et_al, 2018_Monchetti</t>
  </si>
  <si>
    <t xml:space="preserve">2017_Pieraccini</t>
  </si>
  <si>
    <t xml:space="preserve">Cantagalli tower</t>
  </si>
  <si>
    <t xml:space="preserve">43.46594</t>
  </si>
  <si>
    <t xml:space="preserve">11.04262</t>
  </si>
  <si>
    <t xml:space="preserve">400 Hz downsampled to 25Â Hz</t>
  </si>
  <si>
    <t xml:space="preserve">FDD SSI MAC</t>
  </si>
  <si>
    <t xml:space="preserve">FDD SSI</t>
  </si>
  <si>
    <t xml:space="preserve">1.30</t>
  </si>
  <si>
    <t xml:space="preserve">Collegiata bell tower</t>
  </si>
  <si>
    <t xml:space="preserve">43.46790</t>
  </si>
  <si>
    <t xml:space="preserve">11.04236</t>
  </si>
  <si>
    <t xml:space="preserve">38.8</t>
  </si>
  <si>
    <t xml:space="preserve">1.69</t>
  </si>
  <si>
    <t xml:space="preserve">Coppi-Campatelli tower</t>
  </si>
  <si>
    <t xml:space="preserve">43.46680</t>
  </si>
  <si>
    <t xml:space="preserve">11.04298</t>
  </si>
  <si>
    <t xml:space="preserve">8.2</t>
  </si>
  <si>
    <t xml:space="preserve">2.97</t>
  </si>
  <si>
    <t xml:space="preserve">Cugnanesi tower</t>
  </si>
  <si>
    <t xml:space="preserve">43.46710</t>
  </si>
  <si>
    <t xml:space="preserve">11.04307</t>
  </si>
  <si>
    <t xml:space="preserve">29.8</t>
  </si>
  <si>
    <t xml:space="preserve">7.5</t>
  </si>
  <si>
    <t xml:space="preserve">1.27</t>
  </si>
  <si>
    <t xml:space="preserve">1.31</t>
  </si>
  <si>
    <t xml:space="preserve">Diavolo tower</t>
  </si>
  <si>
    <t xml:space="preserve">43.46753</t>
  </si>
  <si>
    <t xml:space="preserve">11.04413</t>
  </si>
  <si>
    <t xml:space="preserve">5.6</t>
  </si>
  <si>
    <t xml:space="preserve">2.8</t>
  </si>
  <si>
    <t xml:space="preserve">2.31</t>
  </si>
  <si>
    <t xml:space="preserve">2.23</t>
  </si>
  <si>
    <t xml:space="preserve">2013_Bartoli_et_al,2017_Pieraccini,2017_Bartoli_et_al,2018_Zini_et_al</t>
  </si>
  <si>
    <t xml:space="preserve">Grossa tower</t>
  </si>
  <si>
    <t xml:space="preserve">43.46767</t>
  </si>
  <si>
    <t xml:space="preserve">11.04308</t>
  </si>
  <si>
    <t xml:space="preserve">52.3</t>
  </si>
  <si>
    <t xml:space="preserve">32.2</t>
  </si>
  <si>
    <t xml:space="preserve">2013_Bartoli_et_al,2017_Pieraccini</t>
  </si>
  <si>
    <t xml:space="preserve">Propositura bell tower</t>
  </si>
  <si>
    <t xml:space="preserve">43.46744</t>
  </si>
  <si>
    <t xml:space="preserve">11.04252</t>
  </si>
  <si>
    <t xml:space="preserve">6.7</t>
  </si>
  <si>
    <t xml:space="preserve">2.20</t>
  </si>
  <si>
    <t xml:space="preserve">1.8</t>
  </si>
  <si>
    <t xml:space="preserve">4.02</t>
  </si>
  <si>
    <t xml:space="preserve">Rognosa tower</t>
  </si>
  <si>
    <t xml:space="preserve">43.46786</t>
  </si>
  <si>
    <t xml:space="preserve">11.04345</t>
  </si>
  <si>
    <t xml:space="preserve">1.44</t>
  </si>
  <si>
    <t xml:space="preserve">Salvucci tower (North)</t>
  </si>
  <si>
    <t xml:space="preserve">43.46819</t>
  </si>
  <si>
    <t xml:space="preserve">11.04305</t>
  </si>
  <si>
    <t xml:space="preserve">41.5</t>
  </si>
  <si>
    <t xml:space="preserve">Salvucci tower (South)</t>
  </si>
  <si>
    <t xml:space="preserve">43.46810</t>
  </si>
  <si>
    <t xml:space="preserve">11.04309</t>
  </si>
  <si>
    <t xml:space="preserve">27.3</t>
  </si>
  <si>
    <t xml:space="preserve">1.58</t>
  </si>
  <si>
    <t xml:space="preserve">Pieve Di San Giovanni Maggiore</t>
  </si>
  <si>
    <t xml:space="preserve">San Giovanni Maggiore</t>
  </si>
  <si>
    <t xml:space="preserve">43.97820</t>
  </si>
  <si>
    <t xml:space="preserve">11.39927</t>
  </si>
  <si>
    <t xml:space="preserve">21.9</t>
  </si>
  <si>
    <t xml:space="preserve">13.735</t>
  </si>
  <si>
    <t xml:space="preserve">5.48</t>
  </si>
  <si>
    <t xml:space="preserve">6.44</t>
  </si>
  <si>
    <t xml:space="preserve">2.24</t>
  </si>
  <si>
    <t xml:space="preserve">Pieve di Borgo San Lorenzo</t>
  </si>
  <si>
    <t xml:space="preserve">Borgo San Lorenzo</t>
  </si>
  <si>
    <t xml:space="preserve">43.95769</t>
  </si>
  <si>
    <t xml:space="preserve">11.39069</t>
  </si>
  <si>
    <t xml:space="preserve">29.76</t>
  </si>
  <si>
    <t xml:space="preserve">13.892</t>
  </si>
  <si>
    <t xml:space="preserve">IRR</t>
  </si>
  <si>
    <t xml:space="preserve">4.20</t>
  </si>
  <si>
    <t xml:space="preserve">8.48</t>
  </si>
  <si>
    <t xml:space="preserve">0.96</t>
  </si>
  <si>
    <t xml:space="preserve">1.53</t>
  </si>
  <si>
    <t xml:space="preserve">2001_Beconcini_et_al,2005_Bennati_et_al</t>
  </si>
  <si>
    <t xml:space="preserve">Matilde bell tower in San Miniato</t>
  </si>
  <si>
    <t xml:space="preserve">San Miniato</t>
  </si>
  <si>
    <t xml:space="preserve">43.67983</t>
  </si>
  <si>
    <t xml:space="preserve">10.85206</t>
  </si>
  <si>
    <t xml:space="preserve">12.5</t>
  </si>
  <si>
    <t xml:space="preserve">badly damage bombing WW2</t>
  </si>
  <si>
    <t xml:space="preserve">1.21</t>
  </si>
  <si>
    <t xml:space="preserve">1600 Hz</t>
  </si>
  <si>
    <t xml:space="preserve">ERA</t>
  </si>
  <si>
    <t xml:space="preserve">2.688</t>
  </si>
  <si>
    <t xml:space="preserve">PRTD</t>
  </si>
  <si>
    <t xml:space="preserve">2.7036</t>
  </si>
  <si>
    <t xml:space="preserve">2.7344</t>
  </si>
  <si>
    <t xml:space="preserve">2018_Ferraioli_et_al</t>
  </si>
  <si>
    <t xml:space="preserve">Bell tower in Santa Maria a Vico</t>
  </si>
  <si>
    <t xml:space="preserve">Santa Maria a Vico</t>
  </si>
  <si>
    <t xml:space="preserve">41.02942</t>
  </si>
  <si>
    <t xml:space="preserve">14.47949</t>
  </si>
  <si>
    <t xml:space="preserve">8.4</t>
  </si>
  <si>
    <t xml:space="preserve">1.8, 2.4</t>
  </si>
  <si>
    <t xml:space="preserve">16.0,16.0</t>
  </si>
  <si>
    <t xml:space="preserve">affected by 29-11-1732/1805 + several restauration</t>
  </si>
  <si>
    <t xml:space="preserve">2022_Montabert_et_al</t>
  </si>
  <si>
    <t xml:space="preserve">Belltower of Sant’Agata</t>
  </si>
  <si>
    <t xml:space="preserve">Sant'Agata</t>
  </si>
  <si>
    <t xml:space="preserve">44.02439</t>
  </si>
  <si>
    <t xml:space="preserve">11.33404</t>
  </si>
  <si>
    <t xml:space="preserve">10.18</t>
  </si>
  <si>
    <t xml:space="preserve">1.63, 1.12, 0.62</t>
  </si>
  <si>
    <t xml:space="preserve">28.9, 15.1, 16.7</t>
  </si>
  <si>
    <t xml:space="preserve">0.2, 0.2, 0.2</t>
  </si>
  <si>
    <t xml:space="preserve">affected by 1542, 1611, 1919 earthquakes</t>
  </si>
  <si>
    <t xml:space="preserve">2.61</t>
  </si>
  <si>
    <t xml:space="preserve">2001_Pelella_et_al,2007_Cosenza_Iervolino</t>
  </si>
  <si>
    <t xml:space="preserve">bell tower in Serra San Quirico Ancona</t>
  </si>
  <si>
    <t xml:space="preserve">Serra San Quirico</t>
  </si>
  <si>
    <t xml:space="preserve">43.44813</t>
  </si>
  <si>
    <t xml:space="preserve">13.01478</t>
  </si>
  <si>
    <t xml:space="preserve">EMA Unidirectional vibrating machine</t>
  </si>
  <si>
    <t xml:space="preserve">19.5</t>
  </si>
  <si>
    <t xml:space="preserve">5.42</t>
  </si>
  <si>
    <t xml:space="preserve">Affected by the Umbria–Marche earthquake 1997 Mw 6</t>
  </si>
  <si>
    <t xml:space="preserve">1.95</t>
  </si>
  <si>
    <t xml:space="preserve">2014_Pieraccini_et_al</t>
  </si>
  <si>
    <t xml:space="preserve">Torre del Mangia</t>
  </si>
  <si>
    <t xml:space="preserve">Siena</t>
  </si>
  <si>
    <t xml:space="preserve">43.31848</t>
  </si>
  <si>
    <t xml:space="preserve">11.33229</t>
  </si>
  <si>
    <t xml:space="preserve">7.00</t>
  </si>
  <si>
    <t xml:space="preserve">2.2</t>
  </si>
  <si>
    <t xml:space="preserve">10.0</t>
  </si>
  <si>
    <t xml:space="preserve">No damage from the Siena earthquake 1798</t>
  </si>
  <si>
    <t xml:space="preserve">PSD FFT FDD</t>
  </si>
  <si>
    <t xml:space="preserve">0.35</t>
  </si>
  <si>
    <t xml:space="preserve">2014_Diaferio_et_al,2015b_Diaferio_et_al,2015_Foti_et_al,2017_Diaferio_Foti</t>
  </si>
  <si>
    <t xml:space="preserve">Bell tower of Trani cathedral</t>
  </si>
  <si>
    <t xml:space="preserve">Trani</t>
  </si>
  <si>
    <t xml:space="preserve">41.28241</t>
  </si>
  <si>
    <t xml:space="preserve">16.41837</t>
  </si>
  <si>
    <t xml:space="preserve">Accel. 256 Hz (1024Â Hz decimated by 4) Radar 100 Hz</t>
  </si>
  <si>
    <t xml:space="preserve">2.03</t>
  </si>
  <si>
    <t xml:space="preserve">2015a_Diaferio_et_al</t>
  </si>
  <si>
    <t xml:space="preserve">clock tower of the Castle of Trani</t>
  </si>
  <si>
    <t xml:space="preserve">41.28218</t>
  </si>
  <si>
    <t xml:space="preserve">16.41517</t>
  </si>
  <si>
    <t xml:space="preserve">AVT Vibrodyne</t>
  </si>
  <si>
    <t xml:space="preserve">10.61</t>
  </si>
  <si>
    <t xml:space="preserve">1024 Hz, undersampled to 128 Hz</t>
  </si>
  <si>
    <t xml:space="preserve">0.009</t>
  </si>
  <si>
    <t xml:space="preserve">2019_Ivorra_et_al</t>
  </si>
  <si>
    <t xml:space="preserve">squat masonry tower in the Castle of Trani</t>
  </si>
  <si>
    <t xml:space="preserve">19th</t>
  </si>
  <si>
    <t xml:space="preserve">7.51</t>
  </si>
  <si>
    <t xml:space="preserve">7.48</t>
  </si>
  <si>
    <t xml:space="preserve">7.53</t>
  </si>
  <si>
    <t xml:space="preserve">0.19</t>
  </si>
  <si>
    <t xml:space="preserve">2008_Sepe_et_al</t>
  </si>
  <si>
    <t xml:space="preserve">Febonio tower</t>
  </si>
  <si>
    <t xml:space="preserve">Trasacco</t>
  </si>
  <si>
    <t xml:space="preserve">41.95894</t>
  </si>
  <si>
    <t xml:space="preserve">13.53980</t>
  </si>
  <si>
    <t xml:space="preserve">AVT Person jumping rhythmically</t>
  </si>
  <si>
    <t xml:space="preserve">29.5</t>
  </si>
  <si>
    <t xml:space="preserve">Today it is slightly damaged due to the 1915 earthquake.</t>
  </si>
  <si>
    <t xml:space="preserve">2009_Ceriotti_et_al, 2008_Zonta_et_al</t>
  </si>
  <si>
    <t xml:space="preserve">Torre Aquila</t>
  </si>
  <si>
    <t xml:space="preserve">Trento</t>
  </si>
  <si>
    <t xml:space="preserve">46.07017</t>
  </si>
  <si>
    <t xml:space="preserve">11.12753</t>
  </si>
  <si>
    <t xml:space="preserve">25.6</t>
  </si>
  <si>
    <t xml:space="preserve">7.8</t>
  </si>
  <si>
    <t xml:space="preserve">2000_Bongiovanni_et_al</t>
  </si>
  <si>
    <t xml:space="preserve">Bell tower of S. Giorgio church in Trignano</t>
  </si>
  <si>
    <t xml:space="preserve">Trignano</t>
  </si>
  <si>
    <t xml:space="preserve">44.73579</t>
  </si>
  <si>
    <t xml:space="preserve">10.80389</t>
  </si>
  <si>
    <t xml:space="preserve">18.5</t>
  </si>
  <si>
    <t xml:space="preserve">3.35</t>
  </si>
  <si>
    <t xml:space="preserve">damage by the October 15 th 1996 Mw 4.8</t>
  </si>
  <si>
    <t xml:space="preserve">earthquakes</t>
  </si>
  <si>
    <t xml:space="preserve">2.43</t>
  </si>
  <si>
    <t xml:space="preserve">2013_Colapietro_et_al,2015_Colapietro_et_al</t>
  </si>
  <si>
    <t xml:space="preserve">Santa Maria di San Luca</t>
  </si>
  <si>
    <t xml:space="preserve">Valenzano</t>
  </si>
  <si>
    <t xml:space="preserve">41.04175</t>
  </si>
  <si>
    <t xml:space="preserve">16.88640</t>
  </si>
  <si>
    <t xml:space="preserve">32.45</t>
  </si>
  <si>
    <t xml:space="preserve">6.25</t>
  </si>
  <si>
    <t xml:space="preserve">1.935, 3.2</t>
  </si>
  <si>
    <t xml:space="preserve">22.21</t>
  </si>
  <si>
    <t xml:space="preserve">2009_Valuzzi_et_al, 2009_Casarin_et_al</t>
  </si>
  <si>
    <t xml:space="preserve">Bell tower of Burano</t>
  </si>
  <si>
    <t xml:space="preserve">Venice</t>
  </si>
  <si>
    <t xml:space="preserve">45.48431</t>
  </si>
  <si>
    <t xml:space="preserve">12.41859</t>
  </si>
  <si>
    <t xml:space="preserve">37.8</t>
  </si>
  <si>
    <t xml:space="preserve">6.15</t>
  </si>
  <si>
    <t xml:space="preserve">2010_Russo_et_al,2017_Bergamo_et_al</t>
  </si>
  <si>
    <t xml:space="preserve">Sant'Andrea Apostolo bell tower</t>
  </si>
  <si>
    <t xml:space="preserve">45.51216</t>
  </si>
  <si>
    <t xml:space="preserve">12.28211</t>
  </si>
  <si>
    <t xml:space="preserve">7.64</t>
  </si>
  <si>
    <t xml:space="preserve">lateral deflection</t>
  </si>
  <si>
    <t xml:space="preserve">0.61</t>
  </si>
  <si>
    <t xml:space="preserve">Instrumental hammer</t>
  </si>
  <si>
    <t xml:space="preserve">2019_Pavlovic_et_al</t>
  </si>
  <si>
    <t xml:space="preserve">The bell tower of Basilica dei Frari</t>
  </si>
  <si>
    <t xml:space="preserve">45.43714</t>
  </si>
  <si>
    <t xml:space="preserve">12.32664</t>
  </si>
  <si>
    <t xml:space="preserve">50.45</t>
  </si>
  <si>
    <t xml:space="preserve">9.4</t>
  </si>
  <si>
    <t xml:space="preserve">9.2</t>
  </si>
  <si>
    <t xml:space="preserve">512 Hz</t>
  </si>
  <si>
    <t xml:space="preserve">2019_Ribilotta_et_al</t>
  </si>
  <si>
    <t xml:space="preserve">the belfry of Collegiata of Santa Maria</t>
  </si>
  <si>
    <t xml:space="preserve">Visso</t>
  </si>
  <si>
    <t xml:space="preserve">42.93151</t>
  </si>
  <si>
    <t xml:space="preserve">13.08754</t>
  </si>
  <si>
    <t xml:space="preserve">41.57</t>
  </si>
  <si>
    <t xml:space="preserve">23.4</t>
  </si>
  <si>
    <t xml:space="preserve">7.45</t>
  </si>
  <si>
    <t xml:space="preserve">1.41</t>
  </si>
  <si>
    <t xml:space="preserve">damaged after the 2016 earthquake</t>
  </si>
  <si>
    <t xml:space="preserve">COV-SSI</t>
  </si>
  <si>
    <t xml:space="preserve">1.548</t>
  </si>
  <si>
    <t xml:space="preserve">2010_Jaras_et_al</t>
  </si>
  <si>
    <t xml:space="preserve">Belfry of Vilnius Archcathedral</t>
  </si>
  <si>
    <t xml:space="preserve">Lituania</t>
  </si>
  <si>
    <t xml:space="preserve">Vilnius</t>
  </si>
  <si>
    <t xml:space="preserve">54.68583</t>
  </si>
  <si>
    <t xml:space="preserve">25.28663</t>
  </si>
  <si>
    <t xml:space="preserve">12.6</t>
  </si>
  <si>
    <t xml:space="preserve">2021_Shabani_et_al</t>
  </si>
  <si>
    <t xml:space="preserve">Slottsfjell</t>
  </si>
  <si>
    <t xml:space="preserve">Norway</t>
  </si>
  <si>
    <t xml:space="preserve">Tønsberg</t>
  </si>
  <si>
    <t xml:space="preserve">59.27198</t>
  </si>
  <si>
    <t xml:space="preserve">10.40429</t>
  </si>
  <si>
    <t xml:space="preserve">28.0</t>
  </si>
  <si>
    <t xml:space="preserve">0.25</t>
  </si>
  <si>
    <t xml:space="preserve"> 250 Hz</t>
  </si>
  <si>
    <t xml:space="preserve">5.78</t>
  </si>
  <si>
    <t xml:space="preserve">2010_Tomaszewska,2012_Tomaszewska_et_al</t>
  </si>
  <si>
    <t xml:space="preserve">Vistula Mounting Fortress tower</t>
  </si>
  <si>
    <t xml:space="preserve">Poland</t>
  </si>
  <si>
    <t xml:space="preserve">Gdansk</t>
  </si>
  <si>
    <t xml:space="preserve">54.39582</t>
  </si>
  <si>
    <t xml:space="preserve">18.67989</t>
  </si>
  <si>
    <t xml:space="preserve">22.65</t>
  </si>
  <si>
    <t xml:space="preserve">7.77</t>
  </si>
  <si>
    <t xml:space="preserve">1.45</t>
  </si>
  <si>
    <t xml:space="preserve">1.74</t>
  </si>
  <si>
    <t xml:space="preserve">17.66</t>
  </si>
  <si>
    <t xml:space="preserve">256 Hz</t>
  </si>
  <si>
    <t xml:space="preserve">Warfare and fires destroyed the tower several times. Damaged during the WW2. 70 % destroyed during an hurricane.</t>
  </si>
  <si>
    <t xml:space="preserve">Cross-spectra</t>
  </si>
  <si>
    <t xml:space="preserve">1.416</t>
  </si>
  <si>
    <t xml:space="preserve">2008_Julio_et_al, 2002_Rebelo_et_al</t>
  </si>
  <si>
    <t xml:space="preserve">Tower of University of Coimbra</t>
  </si>
  <si>
    <t xml:space="preserve">Portugal</t>
  </si>
  <si>
    <t xml:space="preserve">Coimbra</t>
  </si>
  <si>
    <t xml:space="preserve">40.20802</t>
  </si>
  <si>
    <t xml:space="preserve">-8.42646</t>
  </si>
  <si>
    <t xml:space="preserve">33.5</t>
  </si>
  <si>
    <t xml:space="preserve">0.88</t>
  </si>
  <si>
    <t xml:space="preserve">2.02</t>
  </si>
  <si>
    <t xml:space="preserve">102.4 Hz</t>
  </si>
  <si>
    <t xml:space="preserve">2.133</t>
  </si>
  <si>
    <t xml:space="preserve">2001_Guerreiro_et_al</t>
  </si>
  <si>
    <t xml:space="preserve">torre do religio</t>
  </si>
  <si>
    <t xml:space="preserve">Horta</t>
  </si>
  <si>
    <t xml:space="preserve">38.54216</t>
  </si>
  <si>
    <t xml:space="preserve">-28.62545</t>
  </si>
  <si>
    <t xml:space="preserve">2010_Ramos_et_al</t>
  </si>
  <si>
    <t xml:space="preserve">The Mogadouro Clock Tower</t>
  </si>
  <si>
    <t xml:space="preserve">Mogadouro</t>
  </si>
  <si>
    <t xml:space="preserve">41.33831</t>
  </si>
  <si>
    <t xml:space="preserve">-6.72046</t>
  </si>
  <si>
    <t xml:space="preserve">20.4</t>
  </si>
  <si>
    <t xml:space="preserve">1.974, 2.210, 1.075, 0.804, 3.875, 1.210, 0.195, 5.997</t>
  </si>
  <si>
    <t xml:space="preserve">SSI PCA MLR ARX</t>
  </si>
  <si>
    <t xml:space="preserve">2.15</t>
  </si>
  <si>
    <t xml:space="preserve">2.56</t>
  </si>
  <si>
    <t xml:space="preserve">2014_Cunha_et_al</t>
  </si>
  <si>
    <t xml:space="preserve">Tower of Clerigos</t>
  </si>
  <si>
    <t xml:space="preserve">Porto</t>
  </si>
  <si>
    <t xml:space="preserve">41.14575</t>
  </si>
  <si>
    <t xml:space="preserve">-8.61458</t>
  </si>
  <si>
    <t xml:space="preserve">75.6</t>
  </si>
  <si>
    <t xml:space="preserve">8.15</t>
  </si>
  <si>
    <t xml:space="preserve">3.05</t>
  </si>
  <si>
    <t xml:space="preserve">1.022</t>
  </si>
  <si>
    <t xml:space="preserve">0.004</t>
  </si>
  <si>
    <t xml:space="preserve">0.003</t>
  </si>
  <si>
    <t xml:space="preserve">2001_Ivorra_Cervera</t>
  </si>
  <si>
    <t xml:space="preserve">Bell tower of Bonrepos i Mirambell church</t>
  </si>
  <si>
    <t xml:space="preserve">Spain</t>
  </si>
  <si>
    <t xml:space="preserve">Bonrepos i Mirambell</t>
  </si>
  <si>
    <t xml:space="preserve">39.52047</t>
  </si>
  <si>
    <t xml:space="preserve">-0.36504</t>
  </si>
  <si>
    <t xml:space="preserve">37.2</t>
  </si>
  <si>
    <t xml:space="preserve">26.5</t>
  </si>
  <si>
    <t xml:space="preserve">4.68</t>
  </si>
  <si>
    <t xml:space="preserve">0.725</t>
  </si>
  <si>
    <t xml:space="preserve">2010_Ivorra_et_al</t>
  </si>
  <si>
    <t xml:space="preserve">bell tower of the Church of Santas Justa and Rufina</t>
  </si>
  <si>
    <t xml:space="preserve">Orihuela</t>
  </si>
  <si>
    <t xml:space="preserve">38.08562</t>
  </si>
  <si>
    <t xml:space="preserve">-0.94966</t>
  </si>
  <si>
    <t xml:space="preserve">34.5</t>
  </si>
  <si>
    <t xml:space="preserve">17.5</t>
  </si>
  <si>
    <t xml:space="preserve">2006_Ivorra_Pallares</t>
  </si>
  <si>
    <t xml:space="preserve">bell tower of Nuestra Sra. De la Misericordia Church</t>
  </si>
  <si>
    <t xml:space="preserve">Valencia</t>
  </si>
  <si>
    <t xml:space="preserve">39.48276</t>
  </si>
  <si>
    <t xml:space="preserve">-0.39731</t>
  </si>
  <si>
    <t xml:space="preserve">2.819</t>
  </si>
  <si>
    <t xml:space="preserve">1.294</t>
  </si>
  <si>
    <t xml:space="preserve">2009_Ivorra_et_al</t>
  </si>
  <si>
    <t xml:space="preserve">San Nicolas bell tower</t>
  </si>
  <si>
    <t xml:space="preserve">39.47651</t>
  </si>
  <si>
    <t xml:space="preserve">-0.37886</t>
  </si>
  <si>
    <t xml:space="preserve">1.00</t>
  </si>
  <si>
    <t xml:space="preserve">0.852</t>
  </si>
  <si>
    <t xml:space="preserve">2014_Cantieni</t>
  </si>
  <si>
    <t xml:space="preserve">San Luzi bell tower</t>
  </si>
  <si>
    <t xml:space="preserve">Switzerland</t>
  </si>
  <si>
    <t xml:space="preserve">Zuoz</t>
  </si>
  <si>
    <t xml:space="preserve">46.60225</t>
  </si>
  <si>
    <t xml:space="preserve">9.95981</t>
  </si>
  <si>
    <t xml:space="preserve">1.503</t>
  </si>
  <si>
    <t xml:space="preserve">1.415</t>
  </si>
  <si>
    <t xml:space="preserve">1.59</t>
  </si>
  <si>
    <t xml:space="preserve">0.088</t>
  </si>
  <si>
    <t xml:space="preserve">1.430</t>
  </si>
  <si>
    <t xml:space="preserve">1.496</t>
  </si>
  <si>
    <t xml:space="preserve">1.435</t>
  </si>
  <si>
    <t xml:space="preserve">1.33</t>
  </si>
  <si>
    <t xml:space="preserve">2012_Osmancikli_et_al</t>
  </si>
  <si>
    <t xml:space="preserve">bell-tower of Hagia Sophia Church</t>
  </si>
  <si>
    <t xml:space="preserve">Turkey</t>
  </si>
  <si>
    <t xml:space="preserve">Trabzon</t>
  </si>
  <si>
    <t xml:space="preserve">41.00328</t>
  </si>
  <si>
    <t xml:space="preserve">39.69611</t>
  </si>
  <si>
    <t xml:space="preserve">AVT Impact loads</t>
  </si>
  <si>
    <t xml:space="preserve">23.5</t>
  </si>
  <si>
    <t xml:space="preserve">after restauration</t>
  </si>
  <si>
    <t xml:space="preserve">2.553</t>
  </si>
  <si>
    <t xml:space="preserve">2009_Bayraktar_et_al</t>
  </si>
  <si>
    <t xml:space="preserve">before restauration</t>
  </si>
  <si>
    <t xml:space="preserve">2.557</t>
  </si>
  <si>
    <t xml:space="preserve">EFDD – SSI</t>
  </si>
  <si>
    <t xml:space="preserve"> 2.594</t>
  </si>
  <si>
    <t xml:space="preserve">LU</t>
  </si>
  <si>
    <t xml:space="preserve">1995_Lund_et_al</t>
  </si>
  <si>
    <t xml:space="preserve">St. Oswald's</t>
  </si>
  <si>
    <t xml:space="preserve">United Kingdom</t>
  </si>
  <si>
    <t xml:space="preserve">Durham</t>
  </si>
  <si>
    <t xml:space="preserve">54.77150</t>
  </si>
  <si>
    <t xml:space="preserve">-1.57248</t>
  </si>
  <si>
    <t xml:space="preserve">24.8</t>
  </si>
  <si>
    <t xml:space="preserve">2.01</t>
  </si>
  <si>
    <t xml:space="preserve">St Mary's</t>
  </si>
  <si>
    <t xml:space="preserve">Shincliffe</t>
  </si>
  <si>
    <t xml:space="preserve">54.76093</t>
  </si>
  <si>
    <t xml:space="preserve">-1.54897</t>
  </si>
  <si>
    <t xml:space="preserve">30.4</t>
  </si>
  <si>
    <t xml:space="preserve">5.31</t>
  </si>
  <si>
    <t xml:space="preserve">2.35</t>
  </si>
  <si>
    <t xml:space="preserve">St Cuthbert's in Chester- le-Street</t>
  </si>
  <si>
    <t xml:space="preserve">Chester-le-street</t>
  </si>
  <si>
    <t xml:space="preserve">54.85606</t>
  </si>
  <si>
    <t xml:space="preserve">-1.57189</t>
  </si>
  <si>
    <t xml:space="preserve">43.5</t>
  </si>
  <si>
    <t xml:space="preserve">7.24</t>
  </si>
  <si>
    <t xml:space="preserve">All Saints in Lanchester</t>
  </si>
  <si>
    <t xml:space="preserve">Lanchester</t>
  </si>
  <si>
    <t xml:space="preserve">54.82134</t>
  </si>
  <si>
    <t xml:space="preserve">-1.74078</t>
  </si>
  <si>
    <t xml:space="preserve">19.7</t>
  </si>
  <si>
    <t xml:space="preserve">6.02</t>
  </si>
  <si>
    <t xml:space="preserve">Christchurch, Consett</t>
  </si>
  <si>
    <t xml:space="preserve">Consett</t>
  </si>
  <si>
    <t xml:space="preserve">54.85343</t>
  </si>
  <si>
    <t xml:space="preserve">-1.83475</t>
  </si>
  <si>
    <t xml:space="preserve">16.3</t>
  </si>
  <si>
    <t xml:space="preserve">8.58</t>
  </si>
  <si>
    <t xml:space="preserve">2.48</t>
  </si>
  <si>
    <t xml:space="preserve">Newcastle Cath</t>
  </si>
  <si>
    <t xml:space="preserve">Newcastle upon Tyne</t>
  </si>
  <si>
    <t xml:space="preserve">54.97019</t>
  </si>
  <si>
    <t xml:space="preserve">-1.61124</t>
  </si>
  <si>
    <t xml:space="preserve">32.8</t>
  </si>
  <si>
    <t xml:space="preserve">St Michael's Houghton</t>
  </si>
  <si>
    <t xml:space="preserve">Houghton-le-spring</t>
  </si>
  <si>
    <t xml:space="preserve">54.84255</t>
  </si>
  <si>
    <t xml:space="preserve">-1.46951</t>
  </si>
  <si>
    <t xml:space="preserve">21.4</t>
  </si>
  <si>
    <t xml:space="preserve">7.46</t>
  </si>
  <si>
    <t xml:space="preserve">2.71</t>
  </si>
  <si>
    <t xml:space="preserve">St Nicholas' Durham</t>
  </si>
  <si>
    <t xml:space="preserve">54.77750</t>
  </si>
  <si>
    <t xml:space="preserve">-1.57521</t>
  </si>
  <si>
    <t xml:space="preserve">5.18</t>
  </si>
  <si>
    <t xml:space="preserve">1.38</t>
  </si>
  <si>
    <t xml:space="preserve">St Margaret's Tanfield</t>
  </si>
  <si>
    <t xml:space="preserve">Tanfield</t>
  </si>
  <si>
    <t xml:space="preserve">54.89400</t>
  </si>
  <si>
    <t xml:space="preserve">-1.70976</t>
  </si>
  <si>
    <t xml:space="preserve">16.5</t>
  </si>
  <si>
    <t xml:space="preserve">6.20</t>
  </si>
  <si>
    <t xml:space="preserve">3.13</t>
  </si>
  <si>
    <t xml:space="preserve">St Andrew's Roker</t>
  </si>
  <si>
    <t xml:space="preserve">Sunderland</t>
  </si>
  <si>
    <t xml:space="preserve">54.92754</t>
  </si>
  <si>
    <t xml:space="preserve">-1.37111</t>
  </si>
  <si>
    <t xml:space="preserve">20.5</t>
  </si>
  <si>
    <t xml:space="preserve">7.74</t>
  </si>
  <si>
    <t xml:space="preserve">5.28</t>
  </si>
  <si>
    <t xml:space="preserve">St Matthew's Newcastle</t>
  </si>
  <si>
    <t xml:space="preserve">54.97134</t>
  </si>
  <si>
    <t xml:space="preserve">-1.62927</t>
  </si>
  <si>
    <t xml:space="preserve">1.49</t>
  </si>
  <si>
    <t xml:space="preserve">St Andrew's B. Auckland</t>
  </si>
  <si>
    <t xml:space="preserve">Auckland</t>
  </si>
  <si>
    <t xml:space="preserve">54.65094</t>
  </si>
  <si>
    <t xml:space="preserve">-1.66435</t>
  </si>
  <si>
    <t xml:space="preserve">23.2</t>
  </si>
  <si>
    <t xml:space="preserve">St John's Shildon</t>
  </si>
  <si>
    <t xml:space="preserve">Shildon</t>
  </si>
  <si>
    <t xml:space="preserve">54.63277</t>
  </si>
  <si>
    <t xml:space="preserve">-1.64717</t>
  </si>
  <si>
    <t xml:space="preserve">6.85</t>
  </si>
  <si>
    <t xml:space="preserve">3.49</t>
  </si>
  <si>
    <t xml:space="preserve">St Michael's Heighington</t>
  </si>
  <si>
    <t xml:space="preserve">Heighington</t>
  </si>
  <si>
    <t xml:space="preserve">54.59607</t>
  </si>
  <si>
    <t xml:space="preserve">-1.61607</t>
  </si>
  <si>
    <t xml:space="preserve">s</t>
  </si>
  <si>
    <t xml:space="preserve">16.2</t>
  </si>
  <si>
    <t xml:space="preserve">3.16</t>
  </si>
  <si>
    <t xml:space="preserve">St Edmund's Sedgefield</t>
  </si>
  <si>
    <t xml:space="preserve">Sedgefield</t>
  </si>
  <si>
    <t xml:space="preserve">54.65354</t>
  </si>
  <si>
    <t xml:space="preserve">-1.44854</t>
  </si>
  <si>
    <t xml:space="preserve">25.4</t>
  </si>
  <si>
    <t xml:space="preserve">7.30</t>
  </si>
  <si>
    <t xml:space="preserve">St Brandon's Brancepeth</t>
  </si>
  <si>
    <t xml:space="preserve">Brancepeth</t>
  </si>
  <si>
    <t xml:space="preserve">54.73387</t>
  </si>
  <si>
    <t xml:space="preserve">-1.65247</t>
  </si>
  <si>
    <t xml:space="preserve">5.60</t>
  </si>
  <si>
    <t xml:space="preserve">2.59</t>
  </si>
  <si>
    <t xml:space="preserve">St Cuthbert's Benfieldside</t>
  </si>
  <si>
    <t xml:space="preserve">Benfieldside</t>
  </si>
  <si>
    <t xml:space="preserve">54.86844</t>
  </si>
  <si>
    <t xml:space="preserve">-1.85664</t>
  </si>
  <si>
    <t xml:space="preserve">33.8</t>
  </si>
  <si>
    <t xml:space="preserve">5.01</t>
  </si>
  <si>
    <t xml:space="preserve">1993_Wilson_and_Selby</t>
  </si>
  <si>
    <t xml:space="preserve">Cathedral, Durham</t>
  </si>
  <si>
    <t xml:space="preserve">54.77376</t>
  </si>
  <si>
    <t xml:space="preserve">-1.57643</t>
  </si>
  <si>
    <t xml:space="preserve">13.50</t>
  </si>
  <si>
    <t xml:space="preserve">1.28</t>
  </si>
  <si>
    <t xml:space="preserve">St Mary's Richmond</t>
  </si>
  <si>
    <t xml:space="preserve">Richmond</t>
  </si>
  <si>
    <t xml:space="preserve">54.40544</t>
  </si>
  <si>
    <t xml:space="preserve">-1.73283</t>
  </si>
  <si>
    <t xml:space="preserve">5.91</t>
  </si>
  <si>
    <t xml:space="preserve">2016_Lorenzoni_et_al</t>
  </si>
  <si>
    <t xml:space="preserve">The tower of David</t>
  </si>
  <si>
    <t xml:space="preserve">Israël</t>
  </si>
  <si>
    <t xml:space="preserve">Jerusalem</t>
  </si>
  <si>
    <t xml:space="preserve">31.77634</t>
  </si>
  <si>
    <t xml:space="preserve">35.22842</t>
  </si>
  <si>
    <t xml:space="preserve">18.29</t>
  </si>
  <si>
    <t xml:space="preserve">3.41</t>
  </si>
  <si>
    <t xml:space="preserve">2012_Hinzen_et_al</t>
  </si>
  <si>
    <t xml:space="preserve">North tower of the Cologne cathedral</t>
  </si>
  <si>
    <t xml:space="preserve">Germany</t>
  </si>
  <si>
    <t xml:space="preserve">Cologne</t>
  </si>
  <si>
    <t xml:space="preserve">50.94119</t>
  </si>
  <si>
    <t xml:space="preserve">6.95727</t>
  </si>
  <si>
    <t xml:space="preserve">157.38</t>
  </si>
  <si>
    <t xml:space="preserve">112.38</t>
  </si>
  <si>
    <t xml:space="preserve">19.81</t>
  </si>
  <si>
    <t xml:space="preserve">18.87</t>
  </si>
  <si>
    <t xml:space="preserve">ASP</t>
  </si>
  <si>
    <t xml:space="preserve">ASA</t>
  </si>
  <si>
    <t xml:space="preserve">0.8162</t>
  </si>
  <si>
    <t xml:space="preserve">2004_Kuhlmann_et_al</t>
  </si>
  <si>
    <t xml:space="preserve">West tower of the Aachen cathedral</t>
  </si>
  <si>
    <t xml:space="preserve">Aachen</t>
  </si>
  <si>
    <t xml:space="preserve">50.77462</t>
  </si>
  <si>
    <t xml:space="preserve">6.08368</t>
  </si>
  <si>
    <t xml:space="preserve">10.57</t>
  </si>
  <si>
    <t xml:space="preserve">7.8, 28.7</t>
  </si>
  <si>
    <t xml:space="preserve">21.50, 21.86</t>
  </si>
  <si>
    <t xml:space="preserve">2.05</t>
  </si>
  <si>
    <t xml:space="preserve">2021_Uglesic_and_Uglesic</t>
  </si>
  <si>
    <t xml:space="preserve">St. Anastasia Cathedral Bell Tower</t>
  </si>
  <si>
    <t xml:space="preserve">Croatia</t>
  </si>
  <si>
    <t xml:space="preserve">Zadar</t>
  </si>
  <si>
    <t xml:space="preserve">44.11620</t>
  </si>
  <si>
    <t xml:space="preserve">15.22457</t>
  </si>
  <si>
    <t xml:space="preserve">54.9</t>
  </si>
  <si>
    <t xml:space="preserve">10.9</t>
  </si>
  <si>
    <t xml:space="preserve">2011_Busca_et_al</t>
  </si>
  <si>
    <t xml:space="preserve"> Guglia Maggiore tower of the Duomo</t>
  </si>
  <si>
    <t xml:space="preserve">Milan</t>
  </si>
  <si>
    <t xml:space="preserve">45.46423</t>
  </si>
  <si>
    <t xml:space="preserve">9.19190</t>
  </si>
  <si>
    <t xml:space="preserve">108.5</t>
  </si>
  <si>
    <t xml:space="preserve">60.45</t>
  </si>
  <si>
    <t xml:space="preserve">22.64</t>
  </si>
  <si>
    <t xml:space="preserve">SVD</t>
  </si>
  <si>
    <t xml:space="preserve">1.54</t>
  </si>
  <si>
    <t xml:space="preserve">2018_Gentile_Canali</t>
  </si>
  <si>
    <t xml:space="preserve">2000_Binda_et_al</t>
  </si>
  <si>
    <r>
      <rPr>
        <i val="true"/>
        <sz val="11"/>
        <color rgb="FF000000"/>
        <rFont val="Calibri"/>
        <family val="2"/>
        <charset val="1"/>
      </rPr>
      <t xml:space="preserve">Torrazzo</t>
    </r>
    <r>
      <rPr>
        <sz val="11"/>
        <color rgb="FF000000"/>
        <rFont val="Calibri"/>
        <family val="2"/>
        <charset val="1"/>
      </rPr>
      <t xml:space="preserve"> di </t>
    </r>
    <r>
      <rPr>
        <i val="true"/>
        <sz val="11"/>
        <color rgb="FF000000"/>
        <rFont val="Calibri"/>
        <family val="2"/>
        <charset val="1"/>
      </rPr>
      <t xml:space="preserve">Cremona</t>
    </r>
  </si>
  <si>
    <t xml:space="preserve">45.13356</t>
  </si>
  <si>
    <t xml:space="preserve">10.02516</t>
  </si>
  <si>
    <t xml:space="preserve">13.5</t>
  </si>
  <si>
    <t xml:space="preserve">8th-9th</t>
  </si>
  <si>
    <t xml:space="preserve">18.0</t>
  </si>
  <si>
    <t xml:space="preserve">60 Hz</t>
  </si>
  <si>
    <t xml:space="preserve">cracks</t>
  </si>
  <si>
    <t xml:space="preserve">FRF</t>
  </si>
  <si>
    <t xml:space="preserve">0.437</t>
  </si>
  <si>
    <t xml:space="preserve">2002_Slavik</t>
  </si>
  <si>
    <t xml:space="preserve">-1.0000000</t>
  </si>
  <si>
    <t xml:space="preserve">SC</t>
  </si>
  <si>
    <t xml:space="preserve">2007_Schmidt</t>
  </si>
  <si>
    <t xml:space="preserve">Twin bell towers of the cathedral in Magdeburg</t>
  </si>
  <si>
    <t xml:space="preserve">Magdeburg</t>
  </si>
  <si>
    <t xml:space="preserve">52.12434</t>
  </si>
  <si>
    <t xml:space="preserve">11.63466</t>
  </si>
  <si>
    <t xml:space="preserve">3.8</t>
  </si>
  <si>
    <t xml:space="preserve">1274-1592</t>
  </si>
  <si>
    <t xml:space="preserve">26.0</t>
  </si>
  <si>
    <t xml:space="preserve">0.84</t>
  </si>
  <si>
    <t xml:space="preserve">Twin bell towers of the cathedral in Halberstadt</t>
  </si>
  <si>
    <t xml:space="preserve">Halberstadt</t>
  </si>
  <si>
    <t xml:space="preserve">51.89616</t>
  </si>
  <si>
    <t xml:space="preserve">11.04846</t>
  </si>
  <si>
    <t xml:space="preserve">1236-1491</t>
  </si>
  <si>
    <t xml:space="preserve">Twin bell towers of the church St. Johannes in Magdeburg</t>
  </si>
  <si>
    <t xml:space="preserve">52.13060</t>
  </si>
  <si>
    <t xml:space="preserve">11.64161</t>
  </si>
  <si>
    <t xml:space="preserve">8.25</t>
  </si>
  <si>
    <t xml:space="preserve">1200-1400</t>
  </si>
  <si>
    <t xml:space="preserve">Twin bell towers of the church  St.Johannes Schönebeck</t>
  </si>
  <si>
    <t xml:space="preserve">Schönebeck</t>
  </si>
  <si>
    <t xml:space="preserve">52.00370</t>
  </si>
  <si>
    <t xml:space="preserve">11.72210</t>
  </si>
  <si>
    <t xml:space="preserve">2009_Schmidt</t>
  </si>
  <si>
    <t xml:space="preserve">Sankt Ambrosius Kirche</t>
  </si>
  <si>
    <t xml:space="preserve">52.11004</t>
  </si>
  <si>
    <t xml:space="preserve">11.59973</t>
  </si>
  <si>
    <t xml:space="preserve">STDL Marien</t>
  </si>
  <si>
    <t xml:space="preserve">0.55</t>
  </si>
  <si>
    <t xml:space="preserve">0.93</t>
  </si>
  <si>
    <t xml:space="preserve">Kirche Vockerode</t>
  </si>
  <si>
    <t xml:space="preserve">Oranienbaum-Wörlitz</t>
  </si>
  <si>
    <t xml:space="preserve">51.84777</t>
  </si>
  <si>
    <t xml:space="preserve">12.35141</t>
  </si>
  <si>
    <t xml:space="preserve">1.65</t>
  </si>
  <si>
    <t xml:space="preserve">St Nikolai Kirche</t>
  </si>
  <si>
    <t xml:space="preserve">52.15582</t>
  </si>
  <si>
    <t xml:space="preserve">11.63770</t>
  </si>
  <si>
    <t xml:space="preserve">St. Stephani Kirch</t>
  </si>
  <si>
    <t xml:space="preserve">51.97105</t>
  </si>
  <si>
    <t xml:space="preserve">10.70871</t>
  </si>
  <si>
    <t xml:space="preserve">7.4</t>
  </si>
  <si>
    <t xml:space="preserve">1.7</t>
  </si>
  <si>
    <t xml:space="preserve">1.81</t>
  </si>
  <si>
    <t xml:space="preserve">SC </t>
  </si>
  <si>
    <t xml:space="preserve">St. Nikolai Kirch</t>
  </si>
  <si>
    <t xml:space="preserve">Aken</t>
  </si>
  <si>
    <t xml:space="preserve">51.85234</t>
  </si>
  <si>
    <t xml:space="preserve">12.04699</t>
  </si>
  <si>
    <t xml:space="preserve">8.7</t>
  </si>
  <si>
    <t xml:space="preserve">2.14</t>
  </si>
  <si>
    <t xml:space="preserve">Köth. Jakobi</t>
  </si>
  <si>
    <t xml:space="preserve">Aken Marien</t>
  </si>
  <si>
    <t xml:space="preserve">2.73</t>
  </si>
  <si>
    <t xml:space="preserve">Heckl. Georg</t>
  </si>
  <si>
    <t xml:space="preserve">1100-1200</t>
  </si>
  <si>
    <t xml:space="preserve">25.0</t>
  </si>
  <si>
    <t xml:space="preserve">2.17</t>
  </si>
  <si>
    <t xml:space="preserve">Dessau Luther</t>
  </si>
  <si>
    <t xml:space="preserve">1.85</t>
  </si>
  <si>
    <t xml:space="preserve">5.15</t>
  </si>
  <si>
    <t xml:space="preserve">24.0</t>
  </si>
  <si>
    <t xml:space="preserve">Calbe Stephani</t>
  </si>
  <si>
    <t xml:space="preserve">57.3</t>
  </si>
  <si>
    <t xml:space="preserve">20.86</t>
  </si>
  <si>
    <t xml:space="preserve">1100-1500</t>
  </si>
  <si>
    <t xml:space="preserve">Burg Nikolai</t>
  </si>
  <si>
    <t xml:space="preserve">7.3</t>
  </si>
  <si>
    <t xml:space="preserve">1.52</t>
  </si>
  <si>
    <t xml:space="preserve">2002_Benedettini_Gentile</t>
  </si>
  <si>
    <t xml:space="preserve">Teramano cathedral</t>
  </si>
  <si>
    <t xml:space="preserve">42.65883</t>
  </si>
  <si>
    <t xml:space="preserve">13.70345</t>
  </si>
  <si>
    <t xml:space="preserve">48.48</t>
  </si>
  <si>
    <t xml:space="preserve">6.96</t>
  </si>
  <si>
    <t xml:space="preserve">6.90</t>
  </si>
  <si>
    <t xml:space="preserve">2.26</t>
  </si>
  <si>
    <t xml:space="preserve">5, 4, 1.8</t>
  </si>
  <si>
    <t xml:space="preserve">18.0, 17.0, 17.0</t>
  </si>
  <si>
    <t xml:space="preserve">1.486</t>
  </si>
  <si>
    <t xml:space="preserve">1.465</t>
  </si>
  <si>
    <t xml:space="preserve">2012_Foti_et_alb</t>
  </si>
  <si>
    <t xml:space="preserve">Tower of the Provincial Administration Building</t>
  </si>
  <si>
    <t xml:space="preserve">Bari</t>
  </si>
  <si>
    <t xml:space="preserve">41.12148</t>
  </si>
  <si>
    <t xml:space="preserve">16.88165</t>
  </si>
  <si>
    <t xml:space="preserve">1728-1733</t>
  </si>
  <si>
    <t xml:space="preserve">2.303</t>
  </si>
  <si>
    <t xml:space="preserve">0.0033</t>
  </si>
  <si>
    <t xml:space="preserve">CC-SSI</t>
  </si>
  <si>
    <t xml:space="preserve">2.298</t>
  </si>
  <si>
    <t xml:space="preserve">0.0106</t>
  </si>
  <si>
    <t xml:space="preserve">RF</t>
  </si>
  <si>
    <t xml:space="preserve">2011_Rainieri_Fabbrocino</t>
  </si>
  <si>
    <t xml:space="preserve">Santa Maria delle Rose</t>
  </si>
  <si>
    <t xml:space="preserve">Bonefro</t>
  </si>
  <si>
    <t xml:space="preserve">41.70449</t>
  </si>
  <si>
    <t xml:space="preserve">14.93672</t>
  </si>
  <si>
    <t xml:space="preserve">2.96</t>
  </si>
  <si>
    <t xml:space="preserve">Montorio nei Frentani</t>
  </si>
  <si>
    <t xml:space="preserve">41.75910</t>
  </si>
  <si>
    <t xml:space="preserve">14.93202</t>
  </si>
  <si>
    <t xml:space="preserve">2.74</t>
  </si>
  <si>
    <t xml:space="preserve">Santa Maria della Pietà</t>
  </si>
  <si>
    <t xml:space="preserve">Larino</t>
  </si>
  <si>
    <t xml:space="preserve">41.79882</t>
  </si>
  <si>
    <t xml:space="preserve">14.91184</t>
  </si>
  <si>
    <t xml:space="preserve">3.61</t>
  </si>
  <si>
    <t xml:space="preserve">San Giacomo</t>
  </si>
  <si>
    <t xml:space="preserve">Santa Croce di Magliano</t>
  </si>
  <si>
    <t xml:space="preserve">41.71078</t>
  </si>
  <si>
    <t xml:space="preserve">14.99007</t>
  </si>
  <si>
    <t xml:space="preserve">3.06</t>
  </si>
  <si>
    <t xml:space="preserve">San Pardo</t>
  </si>
  <si>
    <t xml:space="preserve">41.79886</t>
  </si>
  <si>
    <t xml:space="preserve">14.91171</t>
  </si>
  <si>
    <t xml:space="preserve">2.81</t>
  </si>
  <si>
    <t xml:space="preserve">Sant’Alfonso dei Liguori</t>
  </si>
  <si>
    <t xml:space="preserve">Colletorto</t>
  </si>
  <si>
    <t xml:space="preserve">41.66308</t>
  </si>
  <si>
    <t xml:space="preserve">14.96800</t>
  </si>
  <si>
    <t xml:space="preserve">4.44</t>
  </si>
  <si>
    <t xml:space="preserve">Provvidenti</t>
  </si>
  <si>
    <t xml:space="preserve">41.68902</t>
  </si>
  <si>
    <t xml:space="preserve">14.80719</t>
  </si>
  <si>
    <t xml:space="preserve">2.82</t>
  </si>
  <si>
    <t xml:space="preserve">2013_Jardim_et_al</t>
  </si>
  <si>
    <t xml:space="preserve">Funchal’s cathedral</t>
  </si>
  <si>
    <t xml:space="preserve">Funchal</t>
  </si>
  <si>
    <t xml:space="preserve">32.64833</t>
  </si>
  <si>
    <t xml:space="preserve">-16.90798</t>
  </si>
  <si>
    <t xml:space="preserve">39.86</t>
  </si>
  <si>
    <t xml:space="preserve">11.53</t>
  </si>
  <si>
    <t xml:space="preserve">3.30</t>
  </si>
  <si>
    <t xml:space="preserve">2015_Rainieri_et_al</t>
  </si>
  <si>
    <t xml:space="preserve">Saint Bartolomeo’s church</t>
  </si>
  <si>
    <t xml:space="preserve">Collepardo</t>
  </si>
  <si>
    <t xml:space="preserve">41.77966</t>
  </si>
  <si>
    <t xml:space="preserve">13.39707</t>
  </si>
  <si>
    <t xml:space="preserve">29.05</t>
  </si>
  <si>
    <t xml:space="preserve">4.10</t>
  </si>
  <si>
    <t xml:space="preserve">2015_Garcia_Garcia_et_al</t>
  </si>
  <si>
    <t xml:space="preserve">Tower of Universidad Laboral</t>
  </si>
  <si>
    <t xml:space="preserve">Gijón</t>
  </si>
  <si>
    <t xml:space="preserve">36.73351</t>
  </si>
  <si>
    <t xml:space="preserve">-4.46400</t>
  </si>
  <si>
    <t xml:space="preserve">1946-1956</t>
  </si>
  <si>
    <t xml:space="preserve">50 Hz</t>
  </si>
  <si>
    <t xml:space="preserve">Z</t>
  </si>
  <si>
    <t xml:space="preserve">2017_Ziegler</t>
  </si>
  <si>
    <t xml:space="preserve">Stadtkirche Aarau</t>
  </si>
  <si>
    <t xml:space="preserve">Aarau</t>
  </si>
  <si>
    <t xml:space="preserve">47.39267</t>
  </si>
  <si>
    <t xml:space="preserve">8.04249</t>
  </si>
  <si>
    <t xml:space="preserve">2.37</t>
  </si>
  <si>
    <t xml:space="preserve">Reformierte Kirsche Alstetten</t>
  </si>
  <si>
    <t xml:space="preserve">Zürich</t>
  </si>
  <si>
    <t xml:space="preserve">47.38661</t>
  </si>
  <si>
    <t xml:space="preserve">8.48474</t>
  </si>
  <si>
    <t xml:space="preserve">1.56</t>
  </si>
  <si>
    <t xml:space="preserve">Arlesheimer Dom</t>
  </si>
  <si>
    <t xml:space="preserve">Arlesheimer</t>
  </si>
  <si>
    <t xml:space="preserve">47.49207</t>
  </si>
  <si>
    <t xml:space="preserve">7.62073</t>
  </si>
  <si>
    <t xml:space="preserve">2.33</t>
  </si>
  <si>
    <t xml:space="preserve">Berner Münster</t>
  </si>
  <si>
    <t xml:space="preserve">Bern</t>
  </si>
  <si>
    <t xml:space="preserve">46.94732</t>
  </si>
  <si>
    <t xml:space="preserve">7.45122</t>
  </si>
  <si>
    <t xml:space="preserve">251 Hz</t>
  </si>
  <si>
    <t xml:space="preserve">Kirche Eriswil</t>
  </si>
  <si>
    <t xml:space="preserve">Eriswil</t>
  </si>
  <si>
    <t xml:space="preserve">47.07810</t>
  </si>
  <si>
    <t xml:space="preserve">7.85072</t>
  </si>
  <si>
    <t xml:space="preserve">2.90</t>
  </si>
  <si>
    <t xml:space="preserve">Fraumünster Zürich</t>
  </si>
  <si>
    <t xml:space="preserve">47.36982</t>
  </si>
  <si>
    <t xml:space="preserve">8.54143</t>
  </si>
  <si>
    <t xml:space="preserve">Reformierte Kirche Andeer</t>
  </si>
  <si>
    <t xml:space="preserve">Andeer</t>
  </si>
  <si>
    <t xml:space="preserve">46.60507</t>
  </si>
  <si>
    <t xml:space="preserve">9.42614</t>
  </si>
  <si>
    <t xml:space="preserve">252 Hz</t>
  </si>
  <si>
    <t xml:space="preserve">2.57</t>
  </si>
  <si>
    <t xml:space="preserve">Reformierte Kirche Muri</t>
  </si>
  <si>
    <t xml:space="preserve">Muri</t>
  </si>
  <si>
    <t xml:space="preserve">47.27246</t>
  </si>
  <si>
    <t xml:space="preserve">8.34838</t>
  </si>
  <si>
    <t xml:space="preserve">5.50</t>
  </si>
  <si>
    <t xml:space="preserve">Katolische Kirsche Chriskönig</t>
  </si>
  <si>
    <t xml:space="preserve">Rudolfstetten-Friedlisberg</t>
  </si>
  <si>
    <t xml:space="preserve">47.36823</t>
  </si>
  <si>
    <t xml:space="preserve">8.37884</t>
  </si>
  <si>
    <t xml:space="preserve">Evangelishe reformierte Kirsche Sargans</t>
  </si>
  <si>
    <t xml:space="preserve">Sargans </t>
  </si>
  <si>
    <t xml:space="preserve">47.05213</t>
  </si>
  <si>
    <t xml:space="preserve">9.43066</t>
  </si>
  <si>
    <t xml:space="preserve">253 Hz</t>
  </si>
  <si>
    <t xml:space="preserve">4.00</t>
  </si>
  <si>
    <t xml:space="preserve">Evangelishe reformierte Pfarramt</t>
  </si>
  <si>
    <t xml:space="preserve">Seebach</t>
  </si>
  <si>
    <t xml:space="preserve">47.42041</t>
  </si>
  <si>
    <t xml:space="preserve">8.54100</t>
  </si>
  <si>
    <t xml:space="preserve">St. Josefs-Kirche Luzern</t>
  </si>
  <si>
    <t xml:space="preserve">Luzern</t>
  </si>
  <si>
    <t xml:space="preserve">47.06308</t>
  </si>
  <si>
    <t xml:space="preserve">8.30867</t>
  </si>
  <si>
    <t xml:space="preserve">2.29</t>
  </si>
  <si>
    <t xml:space="preserve">Kath. Kirche St. Moritz</t>
  </si>
  <si>
    <t xml:space="preserve">St. Moritz</t>
  </si>
  <si>
    <t xml:space="preserve">46.48889</t>
  </si>
  <si>
    <t xml:space="preserve">9.83813</t>
  </si>
  <si>
    <t xml:space="preserve">254 Hz</t>
  </si>
  <si>
    <t xml:space="preserve">Pfarrei St. Felix und Regula</t>
  </si>
  <si>
    <t xml:space="preserve">Thalwil</t>
  </si>
  <si>
    <t xml:space="preserve">47.29748</t>
  </si>
  <si>
    <t xml:space="preserve">8.55898</t>
  </si>
  <si>
    <t xml:space="preserve">2.50</t>
  </si>
  <si>
    <t xml:space="preserve">Drei-König-Kirche</t>
  </si>
  <si>
    <t xml:space="preserve">Visp</t>
  </si>
  <si>
    <t xml:space="preserve">46.29029</t>
  </si>
  <si>
    <t xml:space="preserve">7.88101</t>
  </si>
  <si>
    <t xml:space="preserve">Kirsche Bühl</t>
  </si>
  <si>
    <t xml:space="preserve">47.36798</t>
  </si>
  <si>
    <t xml:space="preserve">8.51683</t>
  </si>
  <si>
    <t xml:space="preserve">255 Hz</t>
  </si>
  <si>
    <t xml:space="preserve">Katholische Kirche Herznach</t>
  </si>
  <si>
    <t xml:space="preserve">Herznach</t>
  </si>
  <si>
    <t xml:space="preserve">47.47280</t>
  </si>
  <si>
    <t xml:space="preserve">8.04960</t>
  </si>
  <si>
    <t xml:space="preserve">St. Antonius Church</t>
  </si>
  <si>
    <t xml:space="preserve">Egg</t>
  </si>
  <si>
    <t xml:space="preserve">47.29883</t>
  </si>
  <si>
    <t xml:space="preserve">8.68695</t>
  </si>
  <si>
    <t xml:space="preserve">2.98</t>
  </si>
  <si>
    <t xml:space="preserve">2005_PatronSolares_et_al</t>
  </si>
  <si>
    <t xml:space="preserve">Tour La Mutte de la cathédrale Saint Etienne de Metz</t>
  </si>
  <si>
    <t xml:space="preserve">Metz</t>
  </si>
  <si>
    <t xml:space="preserve">49.11995</t>
  </si>
  <si>
    <t xml:space="preserve">6.17549</t>
  </si>
  <si>
    <t xml:space="preserve">27.09</t>
  </si>
  <si>
    <t xml:space="preserve">21.0</t>
  </si>
  <si>
    <t xml:space="preserve">2012_Ditommaso_et_al</t>
  </si>
  <si>
    <t xml:space="preserve">Falkenhof Tower</t>
  </si>
  <si>
    <t xml:space="preserve">Postdam</t>
  </si>
  <si>
    <t xml:space="preserve">52.36314</t>
  </si>
  <si>
    <t xml:space="preserve">13.07590</t>
  </si>
  <si>
    <t xml:space="preserve">2021_Kolaj_et_al</t>
  </si>
  <si>
    <t xml:space="preserve">Peace Tower of Parliament Hill</t>
  </si>
  <si>
    <t xml:space="preserve">Canada</t>
  </si>
  <si>
    <t xml:space="preserve">Ottawa</t>
  </si>
  <si>
    <t xml:space="preserve">45.42448</t>
  </si>
  <si>
    <t xml:space="preserve">-75.69729</t>
  </si>
  <si>
    <t xml:space="preserve">1919-1927</t>
  </si>
  <si>
    <t xml:space="preserve">South-West Tower of Parliament Hill</t>
  </si>
  <si>
    <t xml:space="preserve">45.42338</t>
  </si>
  <si>
    <t xml:space="preserve">-75.70063</t>
  </si>
  <si>
    <t xml:space="preserve">2015_Pena_Manzano</t>
  </si>
  <si>
    <t xml:space="preserve">Saint Bartholomew—The Apostle</t>
  </si>
  <si>
    <t xml:space="preserve">Mexico</t>
  </si>
  <si>
    <t xml:space="preserve">19.53098</t>
  </si>
  <si>
    <t xml:space="preserve">-99.16867</t>
  </si>
  <si>
    <t xml:space="preserve">13.75</t>
  </si>
  <si>
    <t xml:space="preserve">2015_Manos_Kozikopoulos</t>
  </si>
  <si>
    <t xml:space="preserve">Bell tower of Agios Gerasimos</t>
  </si>
  <si>
    <t xml:space="preserve">Lixouri</t>
  </si>
  <si>
    <t xml:space="preserve">38.20413</t>
  </si>
  <si>
    <t xml:space="preserve">20.43623</t>
  </si>
  <si>
    <t xml:space="preserve">pull-out free vibration test sequence utilizing a sudden rupture of a high strength wire</t>
  </si>
  <si>
    <t xml:space="preserve">3.45</t>
  </si>
  <si>
    <t xml:space="preserve">RC</t>
  </si>
  <si>
    <t xml:space="preserve">2.344</t>
  </si>
  <si>
    <t xml:space="preserve">2022_Perrinel</t>
  </si>
  <si>
    <t xml:space="preserve">Tour de la chapelle Saint Blaise</t>
  </si>
  <si>
    <t xml:space="preserve">Montboucher sur Jabron</t>
  </si>
  <si>
    <t xml:space="preserve">44.55501</t>
  </si>
  <si>
    <t xml:space="preserve">4.80877</t>
  </si>
  <si>
    <t xml:space="preserve">11th-13th-19th</t>
  </si>
  <si>
    <t xml:space="preserve">100Hz</t>
  </si>
  <si>
    <t xml:space="preserve">Chapelle Notre Dame d'Allan</t>
  </si>
  <si>
    <t xml:space="preserve">Allan </t>
  </si>
  <si>
    <t xml:space="preserve">44.49739</t>
  </si>
  <si>
    <t xml:space="preserve">4.79667</t>
  </si>
  <si>
    <t xml:space="preserve">10.14</t>
  </si>
  <si>
    <t xml:space="preserve">10.76</t>
  </si>
  <si>
    <t xml:space="preserve">2.9</t>
  </si>
  <si>
    <t xml:space="preserve">Ruin</t>
  </si>
  <si>
    <t xml:space="preserve">2023_Mercerat</t>
  </si>
  <si>
    <t xml:space="preserve">Le Teil</t>
  </si>
  <si>
    <t xml:space="preserve">44.54956</t>
  </si>
  <si>
    <t xml:space="preserve">4.68336</t>
  </si>
  <si>
    <t xml:space="preserve">Damage, double peaks</t>
  </si>
  <si>
    <t xml:space="preserve">Garisenda Tower</t>
  </si>
  <si>
    <t xml:space="preserve">44.49421</t>
  </si>
  <si>
    <t xml:space="preserve">11.34674</t>
  </si>
  <si>
    <t xml:space="preserve">8.75</t>
  </si>
  <si>
    <t xml:space="preserve">1.84</t>
  </si>
  <si>
    <t xml:space="preserve">3.04</t>
  </si>
  <si>
    <t xml:space="preserve">0.71</t>
  </si>
  <si>
    <t xml:space="preserve">2013_Ramos_et_al</t>
  </si>
  <si>
    <t xml:space="preserve">Basílica de São Torcato</t>
  </si>
  <si>
    <t xml:space="preserve">Guimarães</t>
  </si>
  <si>
    <t xml:space="preserve">41.48179</t>
  </si>
  <si>
    <t xml:space="preserve">-8.25848</t>
  </si>
  <si>
    <t xml:space="preserve">26.84</t>
  </si>
  <si>
    <t xml:space="preserve">7.17</t>
  </si>
  <si>
    <t xml:space="preserve">200 HZ</t>
  </si>
  <si>
    <t xml:space="preserve">2014_Sanchez_Aparicio_et_al</t>
  </si>
  <si>
    <t xml:space="preserve">9.19</t>
  </si>
  <si>
    <t xml:space="preserve">RJ</t>
  </si>
  <si>
    <t xml:space="preserve">2020_Ruiz_Jaramillo_et_al</t>
  </si>
  <si>
    <t xml:space="preserve">Campanilas tower</t>
  </si>
  <si>
    <t xml:space="preserve">Benahavis</t>
  </si>
  <si>
    <t xml:space="preserve">36.52083</t>
  </si>
  <si>
    <t xml:space="preserve">-5.01721</t>
  </si>
  <si>
    <t xml:space="preserve">9.56</t>
  </si>
  <si>
    <t xml:space="preserve">7.38</t>
  </si>
  <si>
    <t xml:space="preserve">9.05</t>
  </si>
  <si>
    <t xml:space="preserve">13 th-15th</t>
  </si>
  <si>
    <t xml:space="preserve">1.55692</t>
  </si>
  <si>
    <t xml:space="preserve">8.8</t>
  </si>
  <si>
    <t xml:space="preserve">Urique tower</t>
  </si>
  <si>
    <t xml:space="preserve">Alhaurin et Grande</t>
  </si>
  <si>
    <t xml:space="preserve">36.62631</t>
  </si>
  <si>
    <t xml:space="preserve">-4.72074</t>
  </si>
  <si>
    <t xml:space="preserve">10.93</t>
  </si>
  <si>
    <t xml:space="preserve">7.73</t>
  </si>
  <si>
    <t xml:space="preserve">7.87</t>
  </si>
  <si>
    <t xml:space="preserve">1.583,25</t>
  </si>
  <si>
    <t xml:space="preserve">Esteril tower</t>
  </si>
  <si>
    <t xml:space="preserve">36.51520</t>
  </si>
  <si>
    <t xml:space="preserve">-5.00920</t>
  </si>
  <si>
    <t xml:space="preserve">12.79</t>
  </si>
  <si>
    <t xml:space="preserve">9.31</t>
  </si>
  <si>
    <t xml:space="preserve">10.32</t>
  </si>
  <si>
    <t xml:space="preserve">0.8373</t>
  </si>
  <si>
    <t xml:space="preserve">El Fuerte tower</t>
  </si>
  <si>
    <t xml:space="preserve">Las Gabias</t>
  </si>
  <si>
    <t xml:space="preserve">37.13644</t>
  </si>
  <si>
    <t xml:space="preserve">-3.66866</t>
  </si>
  <si>
    <t xml:space="preserve">14.36</t>
  </si>
  <si>
    <t xml:space="preserve">8.1</t>
  </si>
  <si>
    <t xml:space="preserve">11.06</t>
  </si>
  <si>
    <t xml:space="preserve">2.75</t>
  </si>
  <si>
    <t xml:space="preserve">4.4</t>
  </si>
  <si>
    <t xml:space="preserve">Guadalmansa tower</t>
  </si>
  <si>
    <t xml:space="preserve">Estepona</t>
  </si>
  <si>
    <t xml:space="preserve">36.45101</t>
  </si>
  <si>
    <t xml:space="preserve">-5.06542</t>
  </si>
  <si>
    <t xml:space="preserve">12.73</t>
  </si>
  <si>
    <t xml:space="preserve">6.76</t>
  </si>
  <si>
    <t xml:space="preserve">1.45592</t>
  </si>
  <si>
    <t xml:space="preserve">Jaral tower</t>
  </si>
  <si>
    <t xml:space="preserve">Vélez</t>
  </si>
  <si>
    <t xml:space="preserve">36.72127</t>
  </si>
  <si>
    <t xml:space="preserve">-4.14956</t>
  </si>
  <si>
    <t xml:space="preserve">10.43</t>
  </si>
  <si>
    <t xml:space="preserve">3.65</t>
  </si>
  <si>
    <t xml:space="preserve">1.38449</t>
  </si>
  <si>
    <t xml:space="preserve">Tramores tower</t>
  </si>
  <si>
    <t xml:space="preserve">36.54275</t>
  </si>
  <si>
    <t xml:space="preserve">-5.05133</t>
  </si>
  <si>
    <t xml:space="preserve">8.76</t>
  </si>
  <si>
    <t xml:space="preserve">5.13</t>
  </si>
  <si>
    <t xml:space="preserve">1.23117</t>
  </si>
  <si>
    <t xml:space="preserve">Torre Vigía del Duque</t>
  </si>
  <si>
    <t xml:space="preserve">Marbella</t>
  </si>
  <si>
    <t xml:space="preserve">36.48627</t>
  </si>
  <si>
    <t xml:space="preserve">-4.95602</t>
  </si>
  <si>
    <t xml:space="preserve">10.94</t>
  </si>
  <si>
    <t xml:space="preserve">4.47</t>
  </si>
  <si>
    <t xml:space="preserve">4.53</t>
  </si>
  <si>
    <t xml:space="preserve">Torre de Pimentel</t>
  </si>
  <si>
    <t xml:space="preserve">Torremolinos</t>
  </si>
  <si>
    <t xml:space="preserve">36.62178</t>
  </si>
  <si>
    <t xml:space="preserve">-4.49702</t>
  </si>
  <si>
    <t xml:space="preserve">17.18</t>
  </si>
  <si>
    <t xml:space="preserve">5.44</t>
  </si>
  <si>
    <t xml:space="preserve">6.68</t>
  </si>
  <si>
    <t xml:space="preserve">4.8</t>
  </si>
  <si>
    <t xml:space="preserve">Salto de la Mora tower</t>
  </si>
  <si>
    <t xml:space="preserve">Casares</t>
  </si>
  <si>
    <t xml:space="preserve">36.37999</t>
  </si>
  <si>
    <t xml:space="preserve">-5.21133</t>
  </si>
  <si>
    <t xml:space="preserve">11.2</t>
  </si>
  <si>
    <t xml:space="preserve">9.84</t>
  </si>
  <si>
    <t xml:space="preserve">9.88</t>
  </si>
  <si>
    <t xml:space="preserve">1.872335</t>
  </si>
  <si>
    <t xml:space="preserve">Torre de Montevilche</t>
  </si>
  <si>
    <t xml:space="preserve">Vélez-Blanco</t>
  </si>
  <si>
    <t xml:space="preserve">37.70800</t>
  </si>
  <si>
    <t xml:space="preserve">-2.06577</t>
  </si>
  <si>
    <t xml:space="preserve">9.58</t>
  </si>
  <si>
    <t xml:space="preserve">3.71</t>
  </si>
  <si>
    <t xml:space="preserve">3.89</t>
  </si>
  <si>
    <t xml:space="preserve">0.60</t>
  </si>
  <si>
    <t xml:space="preserve">1.03246</t>
  </si>
  <si>
    <t xml:space="preserve">Torre de la Atalaya</t>
  </si>
  <si>
    <t xml:space="preserve">36.84203</t>
  </si>
  <si>
    <t xml:space="preserve">-4.15263</t>
  </si>
  <si>
    <t xml:space="preserve">6.6</t>
  </si>
  <si>
    <t xml:space="preserve">6.73</t>
  </si>
  <si>
    <t xml:space="preserve">0.918155</t>
  </si>
  <si>
    <t xml:space="preserve">Casasola tower</t>
  </si>
  <si>
    <t xml:space="preserve">36.46119</t>
  </si>
  <si>
    <t xml:space="preserve">-5.01257</t>
  </si>
  <si>
    <t xml:space="preserve">15.64</t>
  </si>
  <si>
    <t xml:space="preserve">4.61</t>
  </si>
  <si>
    <t xml:space="preserve">1.61</t>
  </si>
  <si>
    <t xml:space="preserve">1.58325</t>
  </si>
  <si>
    <t xml:space="preserve">Manganeta tower</t>
  </si>
  <si>
    <t xml:space="preserve">36.73210</t>
  </si>
  <si>
    <t xml:space="preserve">-4.11454</t>
  </si>
  <si>
    <t xml:space="preserve">8.73</t>
  </si>
  <si>
    <t xml:space="preserve">6.83</t>
  </si>
  <si>
    <t xml:space="preserve">1.094845</t>
  </si>
  <si>
    <t xml:space="preserve">Cantal tower</t>
  </si>
  <si>
    <t xml:space="preserve">Rincón</t>
  </si>
  <si>
    <t xml:space="preserve">36.71415</t>
  </si>
  <si>
    <t xml:space="preserve">-4.29455</t>
  </si>
  <si>
    <t xml:space="preserve">10.48</t>
  </si>
  <si>
    <t xml:space="preserve">7.07</t>
  </si>
  <si>
    <t xml:space="preserve">Ancon tower</t>
  </si>
  <si>
    <t xml:space="preserve">Torre Ancón</t>
  </si>
  <si>
    <t xml:space="preserve">36.50062</t>
  </si>
  <si>
    <t xml:space="preserve">-4.93159</t>
  </si>
  <si>
    <t xml:space="preserve">11.57</t>
  </si>
  <si>
    <t xml:space="preserve">7.39</t>
  </si>
  <si>
    <t xml:space="preserve">1.16101</t>
  </si>
  <si>
    <t xml:space="preserve">Derecha tower</t>
  </si>
  <si>
    <t xml:space="preserve">Algarrobo</t>
  </si>
  <si>
    <t xml:space="preserve">36.74795</t>
  </si>
  <si>
    <t xml:space="preserve">-4.05192</t>
  </si>
  <si>
    <t xml:space="preserve">14.27</t>
  </si>
  <si>
    <t xml:space="preserve">13.09</t>
  </si>
  <si>
    <t xml:space="preserve">2.19</t>
  </si>
  <si>
    <t xml:space="preserve">3.40</t>
  </si>
  <si>
    <t xml:space="preserve">1.72173</t>
  </si>
  <si>
    <t xml:space="preserve">Lagos tower</t>
  </si>
  <si>
    <t xml:space="preserve">36.74287</t>
  </si>
  <si>
    <t xml:space="preserve">-4.01298</t>
  </si>
  <si>
    <t xml:space="preserve">10.33</t>
  </si>
  <si>
    <t xml:space="preserve">1.86</t>
  </si>
  <si>
    <t xml:space="preserve">1.651035</t>
  </si>
  <si>
    <t xml:space="preserve">Chilches tower</t>
  </si>
  <si>
    <t xml:space="preserve">36.71403</t>
  </si>
  <si>
    <t xml:space="preserve">-4.22116</t>
  </si>
  <si>
    <t xml:space="preserve">Moya tower</t>
  </si>
  <si>
    <t xml:space="preserve">36.71599</t>
  </si>
  <si>
    <t xml:space="preserve">-4.18683</t>
  </si>
  <si>
    <t xml:space="preserve">10.81</t>
  </si>
  <si>
    <t xml:space="preserve">14.62</t>
  </si>
  <si>
    <t xml:space="preserve">15.12</t>
  </si>
  <si>
    <t xml:space="preserve">3.32</t>
  </si>
  <si>
    <t xml:space="preserve">2.03613</t>
  </si>
  <si>
    <t xml:space="preserve">13.2</t>
  </si>
  <si>
    <t xml:space="preserve">Agicampe tower</t>
  </si>
  <si>
    <t xml:space="preserve">Loja</t>
  </si>
  <si>
    <t xml:space="preserve">37.20750</t>
  </si>
  <si>
    <t xml:space="preserve">-4.09939</t>
  </si>
  <si>
    <t xml:space="preserve">10.64</t>
  </si>
  <si>
    <t xml:space="preserve">6.19</t>
  </si>
  <si>
    <t xml:space="preserve">9.51</t>
  </si>
  <si>
    <t xml:space="preserve">0.957445</t>
  </si>
  <si>
    <t xml:space="preserve">2008_Casarin_Modena</t>
  </si>
  <si>
    <t xml:space="preserve">Tower of the Santa Maria Assunta cathedral</t>
  </si>
  <si>
    <t xml:space="preserve">Regio Emilia</t>
  </si>
  <si>
    <t xml:space="preserve">44.69767</t>
  </si>
  <si>
    <t xml:space="preserve">10.63105</t>
  </si>
  <si>
    <t xml:space="preserve">33.80</t>
  </si>
  <si>
    <t xml:space="preserve">11.55</t>
  </si>
  <si>
    <t xml:space="preserve">100 HZ</t>
  </si>
  <si>
    <t xml:space="preserve">2019_Ramirez_et_al</t>
  </si>
  <si>
    <t xml:space="preserve">Bell tower of the Matera cathedral</t>
  </si>
  <si>
    <t xml:space="preserve">Matera</t>
  </si>
  <si>
    <t xml:space="preserve">40.66692</t>
  </si>
  <si>
    <t xml:space="preserve">16.61142</t>
  </si>
  <si>
    <t xml:space="preserve">42.9</t>
  </si>
  <si>
    <t xml:space="preserve">7.60</t>
  </si>
  <si>
    <t xml:space="preserve">8.89</t>
  </si>
  <si>
    <t xml:space="preserve">14.0</t>
  </si>
  <si>
    <t xml:space="preserve">2004_Baptista_et_al, 2005_Mendes_et_al</t>
  </si>
  <si>
    <t xml:space="preserve">Bell tower of N. Sra. do Carmo</t>
  </si>
  <si>
    <t xml:space="preserve">Lagos</t>
  </si>
  <si>
    <t xml:space="preserve">37.09945</t>
  </si>
  <si>
    <t xml:space="preserve">-8.67455</t>
  </si>
  <si>
    <t xml:space="preserve">12.15</t>
  </si>
  <si>
    <t xml:space="preserve">2019_Aguilar_et_al</t>
  </si>
  <si>
    <t xml:space="preserve">San Juan Bautista de Huaro</t>
  </si>
  <si>
    <t xml:space="preserve">Peru</t>
  </si>
  <si>
    <t xml:space="preserve">Cusco</t>
  </si>
  <si>
    <t xml:space="preserve">-13.69095</t>
  </si>
  <si>
    <t xml:space="preserve">-71.64095</t>
  </si>
  <si>
    <t xml:space="preserve">19.61</t>
  </si>
  <si>
    <t xml:space="preserve">10.45</t>
  </si>
  <si>
    <t xml:space="preserve">1.92</t>
  </si>
  <si>
    <t xml:space="preserve">the effective height is in stone masonry not adobe</t>
  </si>
  <si>
    <t xml:space="preserve">1.98</t>
  </si>
  <si>
    <t xml:space="preserve">2014_Ivancic_et_al</t>
  </si>
  <si>
    <t xml:space="preserve">San Peter Apostle church Andahuaylillas</t>
  </si>
  <si>
    <t xml:space="preserve">-13.67453</t>
  </si>
  <si>
    <t xml:space="preserve">-71.67778</t>
  </si>
  <si>
    <t xml:space="preserve">8.9</t>
  </si>
  <si>
    <t xml:space="preserve">15.1</t>
  </si>
  <si>
    <t xml:space="preserve">3.07</t>
  </si>
  <si>
    <t xml:space="preserve">2019_Zonno_et_al</t>
  </si>
  <si>
    <t xml:space="preserve">2.86</t>
  </si>
  <si>
    <t xml:space="preserve">2008_Pena_et_al</t>
  </si>
  <si>
    <t xml:space="preserve">Qutb Minar</t>
  </si>
  <si>
    <t xml:space="preserve">India</t>
  </si>
  <si>
    <t xml:space="preserve">New Degli</t>
  </si>
  <si>
    <t xml:space="preserve">28.52440</t>
  </si>
  <si>
    <t xml:space="preserve">77.18548</t>
  </si>
  <si>
    <t xml:space="preserve">72.45</t>
  </si>
  <si>
    <t xml:space="preserve">14.07</t>
  </si>
  <si>
    <t xml:space="preserve">1200-1368</t>
  </si>
  <si>
    <t xml:space="preserve">1.545,0.300, 6.171, 2.000, 0.785, 0.300, 6.602, 2.000, 3.689</t>
  </si>
  <si>
    <t xml:space="preserve">18.0, 18.0, 26.0, 23.0, 18.0, 18.0, 26.0, 26.0, 20.0</t>
  </si>
  <si>
    <t xml:space="preserve">0.2, 0.2, 0.2, 0.2, 0.2, 0.2, 0.2, 0.2, 0.2, 0.2</t>
  </si>
  <si>
    <t xml:space="preserve">the thickness has not been written even if available in litterature. Indeed, there is an empty part between the external wall and the inner part.</t>
  </si>
  <si>
    <t xml:space="preserve">0.789</t>
  </si>
  <si>
    <t xml:space="preserve">2022_Buachart_et_al</t>
  </si>
  <si>
    <t xml:space="preserve">Umong pagoda</t>
  </si>
  <si>
    <t xml:space="preserve">Chiang Mai</t>
  </si>
  <si>
    <t xml:space="preserve">China </t>
  </si>
  <si>
    <t xml:space="preserve">18.78315</t>
  </si>
  <si>
    <t xml:space="preserve">98.95130</t>
  </si>
  <si>
    <t xml:space="preserve">earthquake</t>
  </si>
  <si>
    <t xml:space="preserve">16.48</t>
  </si>
  <si>
    <t xml:space="preserve">SDOF</t>
  </si>
  <si>
    <t xml:space="preserve">3.5475</t>
  </si>
  <si>
    <t xml:space="preserve">3.48</t>
  </si>
  <si>
    <t xml:space="preserve">3.62</t>
  </si>
  <si>
    <t xml:space="preserve">0.0607590871118607</t>
  </si>
  <si>
    <t xml:space="preserve">2020_Francisca</t>
  </si>
  <si>
    <t xml:space="preserve">bell tower of Sant Cugat Monastery</t>
  </si>
  <si>
    <t xml:space="preserve">Barcelona</t>
  </si>
  <si>
    <t xml:space="preserve">Spain </t>
  </si>
  <si>
    <t xml:space="preserve">41.47364</t>
  </si>
  <si>
    <t xml:space="preserve">2.08545</t>
  </si>
  <si>
    <t xml:space="preserve">41.10</t>
  </si>
  <si>
    <t xml:space="preserve">12th-18th</t>
  </si>
  <si>
    <t xml:space="preserve">2023_Imposa_et_al</t>
  </si>
  <si>
    <t xml:space="preserve">San Giuseppe’s bell tower</t>
  </si>
  <si>
    <t xml:space="preserve">Acicastello</t>
  </si>
  <si>
    <t xml:space="preserve">37.55399</t>
  </si>
  <si>
    <t xml:space="preserve">15.14809</t>
  </si>
  <si>
    <t xml:space="preserve">15.97</t>
  </si>
  <si>
    <t xml:space="preserve">4.84</t>
  </si>
  <si>
    <t xml:space="preserve">4.90</t>
  </si>
  <si>
    <t xml:space="preserve">0.3,0.3,0.3,0.3,0.3</t>
  </si>
  <si>
    <t xml:space="preserve">128 Hz</t>
  </si>
  <si>
    <t xml:space="preserve">1989_Wimmer_et_al</t>
  </si>
  <si>
    <t xml:space="preserve">28.8</t>
  </si>
  <si>
    <t xml:space="preserve">2023_De_Angelis_et_al</t>
  </si>
  <si>
    <t xml:space="preserve">Bell tower of San’Agostino</t>
  </si>
  <si>
    <t xml:space="preserve">41.13226</t>
  </si>
  <si>
    <t xml:space="preserve">14.78046</t>
  </si>
  <si>
    <t xml:space="preserve">6.45</t>
  </si>
  <si>
    <t xml:space="preserve">2.83</t>
  </si>
  <si>
    <t xml:space="preserve">Standoli_2023_et_al</t>
  </si>
  <si>
    <t xml:space="preserve">Left belfry of the Cathedral of Santa Maria Annunziata</t>
  </si>
  <si>
    <t xml:space="preserve">Camerino</t>
  </si>
  <si>
    <t xml:space="preserve">43.13593</t>
  </si>
  <si>
    <t xml:space="preserve">13.06842</t>
  </si>
  <si>
    <t xml:space="preserve">40.8</t>
  </si>
  <si>
    <t xml:space="preserve">15.8</t>
  </si>
  <si>
    <t xml:space="preserve">6.92</t>
  </si>
  <si>
    <t xml:space="preserve">7.40</t>
  </si>
  <si>
    <t xml:space="preserve">13th </t>
  </si>
  <si>
    <t xml:space="preserve">EFDD, SSI-COV</t>
  </si>
  <si>
    <t xml:space="preserve">1.805</t>
  </si>
  <si>
    <t xml:space="preserve">Right belfry of the Cathedral of Santa Maria Annunziata</t>
  </si>
  <si>
    <t xml:space="preserve">1.719</t>
  </si>
  <si>
    <t xml:space="preserve">1.902</t>
  </si>
  <si>
    <t xml:space="preserve">1.807</t>
  </si>
  <si>
    <t xml:space="preserve">1.904</t>
  </si>
  <si>
    <t xml:space="preserve">1.815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</si>
</sst>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0.00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10"/>
      <name val="Times New Roman"/>
      <family val="1"/>
      <charset val="1"/>
    </font>
    <font>
      <i val="tru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W333"/>
  <sheetViews>
    <sheetView windowProtection="false" showFormulas="false" showGridLines="true" showRowColHeaders="true" showZeros="true" rightToLeft="false" tabSelected="true" showOutlineSymbols="true" defaultGridColor="true" view="normal" topLeftCell="J76" colorId="64" zoomScale="95" zoomScaleNormal="95" zoomScalePageLayoutView="100" workbookViewId="0">
      <selection pane="topLeft" activeCell="M107" activeCellId="0" sqref="M107"/>
    </sheetView>
  </sheetViews>
  <sheetFormatPr defaultRowHeight="13.8"/>
  <cols>
    <col collapsed="false" hidden="false" max="1" min="1" style="1" width="4.17813765182186"/>
    <col collapsed="false" hidden="false" max="2" min="2" style="1" width="9.79757085020243"/>
    <col collapsed="false" hidden="false" max="3" min="3" style="1" width="60.417004048583"/>
    <col collapsed="false" hidden="false" max="4" min="4" style="1" width="70.3765182186235"/>
    <col collapsed="false" hidden="false" max="5" min="5" style="1" width="16.3886639676113"/>
    <col collapsed="false" hidden="false" max="6" min="6" style="1" width="30.8502024291498"/>
    <col collapsed="false" hidden="false" max="7" min="7" style="1" width="26.5668016194332"/>
    <col collapsed="false" hidden="false" max="8" min="8" style="1" width="31.4939271255061"/>
    <col collapsed="false" hidden="false" max="9" min="9" style="1" width="13.497975708502"/>
    <col collapsed="false" hidden="false" max="10" min="10" style="2" width="9.10526315789474"/>
    <col collapsed="false" hidden="false" max="12" min="11" style="2" width="11.4615384615385"/>
    <col collapsed="false" hidden="false" max="13" min="13" style="2" width="13.497975708502"/>
    <col collapsed="false" hidden="false" max="14" min="14" style="2" width="11.4615384615385"/>
    <col collapsed="false" hidden="false" max="15" min="15" style="2" width="9.10526315789474"/>
    <col collapsed="false" hidden="false" max="16" min="16" style="2" width="11.4615384615385"/>
    <col collapsed="false" hidden="false" max="17" min="17" style="2" width="24.5303643724696"/>
    <col collapsed="false" hidden="false" max="18" min="18" style="2" width="24.9595141700405"/>
    <col collapsed="false" hidden="false" max="19" min="19" style="1" width="7.49797570850202"/>
    <col collapsed="false" hidden="false" max="20" min="20" style="1" width="13.1740890688259"/>
    <col collapsed="false" hidden="false" max="21" min="21" style="1" width="16.3886639676113"/>
    <col collapsed="false" hidden="false" max="24" min="22" style="1" width="11.4615384615385"/>
    <col collapsed="false" hidden="false" max="26" min="25" style="1" width="10.497975708502"/>
    <col collapsed="false" hidden="false" max="27" min="27" style="1" width="25.9230769230769"/>
    <col collapsed="false" hidden="false" max="30" min="28" style="1" width="13.3886639676113"/>
    <col collapsed="false" hidden="false" max="1025" min="31" style="1" width="11.4615384615385"/>
  </cols>
  <sheetData>
    <row r="1" customFormat="false" ht="13.8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9</v>
      </c>
      <c r="AE1" s="3" t="s">
        <v>29</v>
      </c>
      <c r="AF1" s="3" t="s">
        <v>30</v>
      </c>
      <c r="AG1" s="3" t="s">
        <v>31</v>
      </c>
      <c r="AH1" s="3" t="s">
        <v>32</v>
      </c>
    </row>
    <row r="2" customFormat="false" ht="13.8" hidden="false" customHeight="false" outlineLevel="0" collapsed="false">
      <c r="A2" s="3" t="n">
        <v>1</v>
      </c>
      <c r="B2" s="3" t="s">
        <v>33</v>
      </c>
      <c r="C2" s="3" t="s">
        <v>34</v>
      </c>
      <c r="D2" s="3" t="s">
        <v>35</v>
      </c>
      <c r="E2" s="3" t="s">
        <v>36</v>
      </c>
      <c r="F2" s="3" t="s">
        <v>37</v>
      </c>
      <c r="G2" s="4" t="s">
        <v>38</v>
      </c>
      <c r="H2" s="4" t="s">
        <v>39</v>
      </c>
      <c r="I2" s="3" t="s">
        <v>40</v>
      </c>
      <c r="J2" s="1" t="str">
        <f aca="false">AD2</f>
        <v>1.37</v>
      </c>
      <c r="K2" s="3" t="s">
        <v>41</v>
      </c>
      <c r="L2" s="3" t="n">
        <v>-1</v>
      </c>
      <c r="M2" s="3" t="s">
        <v>42</v>
      </c>
      <c r="N2" s="3" t="s">
        <v>43</v>
      </c>
      <c r="O2" s="3" t="s">
        <v>44</v>
      </c>
      <c r="P2" s="3" t="s">
        <v>44</v>
      </c>
      <c r="Q2" s="3" t="n">
        <v>-1</v>
      </c>
      <c r="R2" s="3" t="n">
        <v>-1</v>
      </c>
      <c r="S2" s="3" t="s">
        <v>45</v>
      </c>
      <c r="T2" s="3" t="n">
        <v>1895</v>
      </c>
      <c r="U2" s="3" t="n">
        <v>23000</v>
      </c>
      <c r="V2" s="3" t="s">
        <v>46</v>
      </c>
      <c r="W2" s="3" t="s">
        <v>47</v>
      </c>
      <c r="X2" s="3" t="s">
        <v>48</v>
      </c>
      <c r="Y2" s="3" t="n">
        <v>-1</v>
      </c>
      <c r="Z2" s="3" t="n">
        <v>-1</v>
      </c>
      <c r="AA2" s="3" t="n">
        <v>-1</v>
      </c>
      <c r="AB2" s="3" t="s">
        <v>49</v>
      </c>
      <c r="AC2" s="3" t="s">
        <v>50</v>
      </c>
      <c r="AD2" s="3" t="s">
        <v>51</v>
      </c>
      <c r="AE2" s="3" t="s">
        <v>51</v>
      </c>
      <c r="AF2" s="3" t="s">
        <v>51</v>
      </c>
      <c r="AG2" s="3" t="n">
        <v>0</v>
      </c>
      <c r="AH2" s="3" t="s">
        <v>52</v>
      </c>
      <c r="AI2" s="3" t="s">
        <v>51</v>
      </c>
      <c r="AJ2" s="3" t="s">
        <v>51</v>
      </c>
      <c r="AK2" s="3" t="s">
        <v>51</v>
      </c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</row>
    <row r="3" customFormat="false" ht="13.8" hidden="false" customHeight="false" outlineLevel="0" collapsed="false">
      <c r="A3" s="3" t="n">
        <v>2</v>
      </c>
      <c r="B3" s="3" t="s">
        <v>53</v>
      </c>
      <c r="C3" s="3" t="s">
        <v>54</v>
      </c>
      <c r="D3" s="3" t="s">
        <v>55</v>
      </c>
      <c r="E3" s="3" t="s">
        <v>56</v>
      </c>
      <c r="F3" s="3" t="s">
        <v>57</v>
      </c>
      <c r="G3" s="4" t="s">
        <v>58</v>
      </c>
      <c r="H3" s="4" t="s">
        <v>59</v>
      </c>
      <c r="I3" s="3" t="s">
        <v>40</v>
      </c>
      <c r="J3" s="1" t="str">
        <f aca="false">AD3</f>
        <v>3.37</v>
      </c>
      <c r="K3" s="3" t="s">
        <v>60</v>
      </c>
      <c r="L3" s="3" t="s">
        <v>61</v>
      </c>
      <c r="M3" s="3" t="s">
        <v>62</v>
      </c>
      <c r="N3" s="3" t="s">
        <v>63</v>
      </c>
      <c r="O3" s="3" t="s">
        <v>64</v>
      </c>
      <c r="P3" s="3" t="n">
        <v>5</v>
      </c>
      <c r="Q3" s="3" t="s">
        <v>65</v>
      </c>
      <c r="R3" s="3" t="s">
        <v>66</v>
      </c>
      <c r="S3" s="3" t="s">
        <v>67</v>
      </c>
      <c r="T3" s="3" t="n">
        <v>1727</v>
      </c>
      <c r="U3" s="3" t="n">
        <v>6450</v>
      </c>
      <c r="V3" s="3" t="n">
        <v>-1</v>
      </c>
      <c r="W3" s="3" t="n">
        <v>-1</v>
      </c>
      <c r="X3" s="3" t="n">
        <v>-1</v>
      </c>
      <c r="Y3" s="3" t="n">
        <v>15</v>
      </c>
      <c r="Z3" s="3" t="s">
        <v>68</v>
      </c>
      <c r="AA3" s="3" t="s">
        <v>69</v>
      </c>
      <c r="AB3" s="3" t="s">
        <v>70</v>
      </c>
      <c r="AC3" s="3" t="s">
        <v>71</v>
      </c>
      <c r="AD3" s="3" t="s">
        <v>72</v>
      </c>
      <c r="AE3" s="3" t="s">
        <v>72</v>
      </c>
      <c r="AF3" s="3" t="s">
        <v>72</v>
      </c>
      <c r="AG3" s="3" t="n">
        <v>0</v>
      </c>
      <c r="AH3" s="3" t="s">
        <v>73</v>
      </c>
      <c r="AI3" s="3" t="s">
        <v>72</v>
      </c>
      <c r="AJ3" s="3" t="s">
        <v>72</v>
      </c>
      <c r="AK3" s="3" t="s">
        <v>72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</row>
    <row r="4" customFormat="false" ht="13.8" hidden="false" customHeight="false" outlineLevel="0" collapsed="false">
      <c r="A4" s="3" t="n">
        <v>3</v>
      </c>
      <c r="B4" s="3" t="s">
        <v>53</v>
      </c>
      <c r="C4" s="3" t="s">
        <v>54</v>
      </c>
      <c r="D4" s="3" t="s">
        <v>74</v>
      </c>
      <c r="E4" s="3" t="s">
        <v>56</v>
      </c>
      <c r="F4" s="3" t="s">
        <v>75</v>
      </c>
      <c r="G4" s="4" t="s">
        <v>76</v>
      </c>
      <c r="H4" s="4" t="s">
        <v>77</v>
      </c>
      <c r="I4" s="3" t="s">
        <v>40</v>
      </c>
      <c r="J4" s="1" t="str">
        <f aca="false">AD4</f>
        <v>3.23</v>
      </c>
      <c r="K4" s="3" t="n">
        <v>48</v>
      </c>
      <c r="L4" s="3" t="s">
        <v>78</v>
      </c>
      <c r="M4" s="3" t="s">
        <v>62</v>
      </c>
      <c r="N4" s="3" t="s">
        <v>63</v>
      </c>
      <c r="O4" s="3" t="s">
        <v>79</v>
      </c>
      <c r="P4" s="3" t="s">
        <v>80</v>
      </c>
      <c r="Q4" s="3" t="s">
        <v>81</v>
      </c>
      <c r="R4" s="3" t="s">
        <v>82</v>
      </c>
      <c r="S4" s="3" t="s">
        <v>67</v>
      </c>
      <c r="T4" s="3" t="n">
        <v>1667</v>
      </c>
      <c r="U4" s="3" t="n">
        <v>14100</v>
      </c>
      <c r="V4" s="3" t="n">
        <v>-1</v>
      </c>
      <c r="W4" s="3" t="n">
        <v>-1</v>
      </c>
      <c r="X4" s="3" t="n">
        <v>-1</v>
      </c>
      <c r="Y4" s="3" t="n">
        <v>15</v>
      </c>
      <c r="Z4" s="3" t="s">
        <v>68</v>
      </c>
      <c r="AA4" s="3" t="s">
        <v>83</v>
      </c>
      <c r="AB4" s="3" t="s">
        <v>49</v>
      </c>
      <c r="AC4" s="3" t="s">
        <v>50</v>
      </c>
      <c r="AD4" s="3" t="s">
        <v>84</v>
      </c>
      <c r="AE4" s="3" t="s">
        <v>84</v>
      </c>
      <c r="AF4" s="3" t="s">
        <v>84</v>
      </c>
      <c r="AG4" s="3" t="n">
        <v>0</v>
      </c>
      <c r="AH4" s="3" t="s">
        <v>73</v>
      </c>
      <c r="AI4" s="3" t="s">
        <v>84</v>
      </c>
      <c r="AJ4" s="3" t="s">
        <v>84</v>
      </c>
      <c r="AK4" s="3" t="s">
        <v>84</v>
      </c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</row>
    <row r="5" customFormat="false" ht="13.8" hidden="false" customHeight="false" outlineLevel="0" collapsed="false">
      <c r="A5" s="3" t="n">
        <v>4</v>
      </c>
      <c r="B5" s="3" t="s">
        <v>53</v>
      </c>
      <c r="C5" s="3" t="s">
        <v>54</v>
      </c>
      <c r="D5" s="3" t="s">
        <v>85</v>
      </c>
      <c r="E5" s="3" t="s">
        <v>56</v>
      </c>
      <c r="F5" s="3" t="s">
        <v>86</v>
      </c>
      <c r="G5" s="4" t="s">
        <v>87</v>
      </c>
      <c r="H5" s="4" t="s">
        <v>88</v>
      </c>
      <c r="I5" s="3" t="s">
        <v>40</v>
      </c>
      <c r="J5" s="1" t="str">
        <f aca="false">AD5</f>
        <v>3.1</v>
      </c>
      <c r="K5" s="3" t="s">
        <v>89</v>
      </c>
      <c r="L5" s="3" t="s">
        <v>90</v>
      </c>
      <c r="M5" s="3" t="s">
        <v>62</v>
      </c>
      <c r="N5" s="3" t="n">
        <v>-1</v>
      </c>
      <c r="O5" s="3" t="s">
        <v>91</v>
      </c>
      <c r="P5" s="3" t="s">
        <v>92</v>
      </c>
      <c r="Q5" s="3" t="s">
        <v>93</v>
      </c>
      <c r="R5" s="3" t="s">
        <v>94</v>
      </c>
      <c r="S5" s="3" t="s">
        <v>67</v>
      </c>
      <c r="T5" s="3" t="n">
        <v>1783</v>
      </c>
      <c r="U5" s="3" t="n">
        <v>5780</v>
      </c>
      <c r="V5" s="3" t="n">
        <v>-1</v>
      </c>
      <c r="W5" s="3" t="n">
        <v>-1</v>
      </c>
      <c r="X5" s="3" t="n">
        <v>-1</v>
      </c>
      <c r="Y5" s="3" t="n">
        <v>15</v>
      </c>
      <c r="Z5" s="3" t="s">
        <v>68</v>
      </c>
      <c r="AA5" s="3" t="s">
        <v>83</v>
      </c>
      <c r="AB5" s="3" t="s">
        <v>49</v>
      </c>
      <c r="AC5" s="3" t="s">
        <v>50</v>
      </c>
      <c r="AD5" s="3" t="s">
        <v>95</v>
      </c>
      <c r="AE5" s="3" t="s">
        <v>95</v>
      </c>
      <c r="AF5" s="3" t="s">
        <v>95</v>
      </c>
      <c r="AG5" s="3" t="n">
        <v>0</v>
      </c>
      <c r="AH5" s="3" t="s">
        <v>96</v>
      </c>
      <c r="AI5" s="3" t="s">
        <v>95</v>
      </c>
      <c r="AJ5" s="3" t="s">
        <v>95</v>
      </c>
      <c r="AK5" s="3" t="s">
        <v>95</v>
      </c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</row>
    <row r="6" customFormat="false" ht="13.8" hidden="false" customHeight="false" outlineLevel="0" collapsed="false">
      <c r="A6" s="3" t="n">
        <v>5</v>
      </c>
      <c r="B6" s="3" t="s">
        <v>53</v>
      </c>
      <c r="C6" s="3" t="s">
        <v>54</v>
      </c>
      <c r="D6" s="3" t="s">
        <v>97</v>
      </c>
      <c r="E6" s="3" t="s">
        <v>56</v>
      </c>
      <c r="F6" s="3" t="s">
        <v>98</v>
      </c>
      <c r="G6" s="4" t="s">
        <v>99</v>
      </c>
      <c r="H6" s="4" t="s">
        <v>100</v>
      </c>
      <c r="I6" s="3" t="s">
        <v>40</v>
      </c>
      <c r="J6" s="1" t="str">
        <f aca="false">AD6</f>
        <v>2.13</v>
      </c>
      <c r="K6" s="3" t="s">
        <v>101</v>
      </c>
      <c r="L6" s="3" t="s">
        <v>102</v>
      </c>
      <c r="M6" s="3" t="s">
        <v>62</v>
      </c>
      <c r="N6" s="3" t="n">
        <v>-1</v>
      </c>
      <c r="O6" s="3" t="s">
        <v>103</v>
      </c>
      <c r="P6" s="3" t="s">
        <v>104</v>
      </c>
      <c r="Q6" s="3" t="s">
        <v>105</v>
      </c>
      <c r="R6" s="3" t="s">
        <v>106</v>
      </c>
      <c r="S6" s="3" t="s">
        <v>67</v>
      </c>
      <c r="T6" s="3" t="n">
        <v>1704</v>
      </c>
      <c r="U6" s="3" t="n">
        <v>8030</v>
      </c>
      <c r="V6" s="3" t="n">
        <v>-1</v>
      </c>
      <c r="W6" s="3" t="n">
        <v>-1</v>
      </c>
      <c r="X6" s="3" t="n">
        <v>-1</v>
      </c>
      <c r="Y6" s="3" t="n">
        <v>15</v>
      </c>
      <c r="Z6" s="3" t="s">
        <v>68</v>
      </c>
      <c r="AA6" s="3" t="s">
        <v>83</v>
      </c>
      <c r="AB6" s="3" t="s">
        <v>49</v>
      </c>
      <c r="AC6" s="3" t="s">
        <v>50</v>
      </c>
      <c r="AD6" s="3" t="s">
        <v>107</v>
      </c>
      <c r="AE6" s="3" t="s">
        <v>107</v>
      </c>
      <c r="AF6" s="3" t="s">
        <v>107</v>
      </c>
      <c r="AG6" s="3" t="n">
        <v>0</v>
      </c>
      <c r="AH6" s="3" t="s">
        <v>73</v>
      </c>
      <c r="AI6" s="3" t="s">
        <v>107</v>
      </c>
      <c r="AJ6" s="3" t="s">
        <v>107</v>
      </c>
      <c r="AK6" s="3" t="s">
        <v>107</v>
      </c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</row>
    <row r="7" customFormat="false" ht="13.8" hidden="false" customHeight="false" outlineLevel="0" collapsed="false">
      <c r="A7" s="3" t="n">
        <v>6</v>
      </c>
      <c r="B7" s="3" t="s">
        <v>53</v>
      </c>
      <c r="C7" s="3" t="s">
        <v>54</v>
      </c>
      <c r="D7" s="3" t="s">
        <v>108</v>
      </c>
      <c r="E7" s="3" t="s">
        <v>56</v>
      </c>
      <c r="F7" s="3" t="s">
        <v>109</v>
      </c>
      <c r="G7" s="4" t="s">
        <v>110</v>
      </c>
      <c r="H7" s="4" t="s">
        <v>111</v>
      </c>
      <c r="I7" s="3" t="s">
        <v>40</v>
      </c>
      <c r="J7" s="1" t="str">
        <f aca="false">AD7</f>
        <v>2.07</v>
      </c>
      <c r="K7" s="3" t="n">
        <v>31</v>
      </c>
      <c r="L7" s="3" t="s">
        <v>112</v>
      </c>
      <c r="M7" s="3" t="s">
        <v>62</v>
      </c>
      <c r="N7" s="3" t="n">
        <v>-1</v>
      </c>
      <c r="O7" s="3" t="n">
        <v>8</v>
      </c>
      <c r="P7" s="3" t="s">
        <v>113</v>
      </c>
      <c r="Q7" s="3" t="s">
        <v>114</v>
      </c>
      <c r="R7" s="3" t="s">
        <v>115</v>
      </c>
      <c r="S7" s="3" t="s">
        <v>67</v>
      </c>
      <c r="T7" s="3" t="n">
        <v>1716</v>
      </c>
      <c r="U7" s="3" t="n">
        <v>11600</v>
      </c>
      <c r="V7" s="3" t="n">
        <v>-1</v>
      </c>
      <c r="W7" s="3" t="n">
        <v>-1</v>
      </c>
      <c r="X7" s="3" t="n">
        <v>-1</v>
      </c>
      <c r="Y7" s="3" t="n">
        <v>15</v>
      </c>
      <c r="Z7" s="3" t="s">
        <v>68</v>
      </c>
      <c r="AA7" s="3" t="s">
        <v>116</v>
      </c>
      <c r="AB7" s="3" t="s">
        <v>49</v>
      </c>
      <c r="AC7" s="3" t="s">
        <v>50</v>
      </c>
      <c r="AD7" s="3" t="s">
        <v>117</v>
      </c>
      <c r="AE7" s="3" t="s">
        <v>117</v>
      </c>
      <c r="AF7" s="3" t="s">
        <v>117</v>
      </c>
      <c r="AG7" s="3" t="n">
        <v>0</v>
      </c>
      <c r="AH7" s="3" t="s">
        <v>96</v>
      </c>
      <c r="AI7" s="3" t="s">
        <v>117</v>
      </c>
      <c r="AJ7" s="3" t="s">
        <v>117</v>
      </c>
      <c r="AK7" s="3" t="s">
        <v>117</v>
      </c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</row>
    <row r="8" customFormat="false" ht="12.8" hidden="false" customHeight="true" outlineLevel="0" collapsed="false">
      <c r="A8" s="3" t="n">
        <v>7</v>
      </c>
      <c r="B8" s="3" t="s">
        <v>53</v>
      </c>
      <c r="C8" s="3" t="s">
        <v>54</v>
      </c>
      <c r="D8" s="3" t="s">
        <v>118</v>
      </c>
      <c r="E8" s="3" t="s">
        <v>56</v>
      </c>
      <c r="F8" s="3" t="s">
        <v>119</v>
      </c>
      <c r="G8" s="4" t="s">
        <v>120</v>
      </c>
      <c r="H8" s="4" t="s">
        <v>121</v>
      </c>
      <c r="I8" s="3" t="s">
        <v>40</v>
      </c>
      <c r="J8" s="1" t="str">
        <f aca="false">AD8</f>
        <v>4.9</v>
      </c>
      <c r="K8" s="3" t="s">
        <v>122</v>
      </c>
      <c r="L8" s="3" t="n">
        <v>4</v>
      </c>
      <c r="M8" s="3" t="s">
        <v>62</v>
      </c>
      <c r="N8" s="3" t="n">
        <v>-1</v>
      </c>
      <c r="O8" s="3" t="s">
        <v>123</v>
      </c>
      <c r="P8" s="3" t="s">
        <v>124</v>
      </c>
      <c r="Q8" s="3" t="s">
        <v>125</v>
      </c>
      <c r="R8" s="3" t="s">
        <v>126</v>
      </c>
      <c r="S8" s="3" t="s">
        <v>67</v>
      </c>
      <c r="T8" s="3" t="n">
        <v>1701</v>
      </c>
      <c r="U8" s="3" t="n">
        <v>4500</v>
      </c>
      <c r="V8" s="3" t="n">
        <v>-1</v>
      </c>
      <c r="W8" s="3" t="s">
        <v>127</v>
      </c>
      <c r="X8" s="3" t="s">
        <v>128</v>
      </c>
      <c r="Y8" s="3" t="n">
        <v>15</v>
      </c>
      <c r="Z8" s="3" t="s">
        <v>68</v>
      </c>
      <c r="AA8" s="3" t="s">
        <v>129</v>
      </c>
      <c r="AB8" s="3" t="s">
        <v>130</v>
      </c>
      <c r="AC8" s="3" t="s">
        <v>130</v>
      </c>
      <c r="AD8" s="3" t="s">
        <v>131</v>
      </c>
      <c r="AE8" s="3" t="s">
        <v>131</v>
      </c>
      <c r="AF8" s="3" t="s">
        <v>131</v>
      </c>
      <c r="AG8" s="3" t="n">
        <v>0</v>
      </c>
      <c r="AH8" s="3" t="s">
        <v>73</v>
      </c>
      <c r="AI8" s="3" t="s">
        <v>131</v>
      </c>
      <c r="AJ8" s="3" t="s">
        <v>131</v>
      </c>
      <c r="AK8" s="3" t="s">
        <v>131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</row>
    <row r="9" customFormat="false" ht="13.8" hidden="false" customHeight="false" outlineLevel="0" collapsed="false">
      <c r="A9" s="3" t="n">
        <v>8</v>
      </c>
      <c r="B9" s="3" t="s">
        <v>53</v>
      </c>
      <c r="C9" s="3" t="s">
        <v>54</v>
      </c>
      <c r="D9" s="3" t="s">
        <v>132</v>
      </c>
      <c r="E9" s="3" t="s">
        <v>56</v>
      </c>
      <c r="F9" s="3" t="s">
        <v>119</v>
      </c>
      <c r="G9" s="4" t="s">
        <v>133</v>
      </c>
      <c r="H9" s="4" t="s">
        <v>134</v>
      </c>
      <c r="I9" s="3" t="s">
        <v>40</v>
      </c>
      <c r="J9" s="1" t="str">
        <f aca="false">AD9</f>
        <v>3.7</v>
      </c>
      <c r="K9" s="3" t="n">
        <v>15</v>
      </c>
      <c r="L9" s="3" t="s">
        <v>135</v>
      </c>
      <c r="M9" s="3" t="s">
        <v>62</v>
      </c>
      <c r="N9" s="3" t="n">
        <v>-1</v>
      </c>
      <c r="O9" s="3" t="s">
        <v>131</v>
      </c>
      <c r="P9" s="3" t="s">
        <v>136</v>
      </c>
      <c r="Q9" s="3" t="s">
        <v>82</v>
      </c>
      <c r="R9" s="3" t="s">
        <v>137</v>
      </c>
      <c r="S9" s="3" t="s">
        <v>67</v>
      </c>
      <c r="T9" s="3" t="n">
        <v>1760</v>
      </c>
      <c r="U9" s="3" t="n">
        <v>6600</v>
      </c>
      <c r="V9" s="3" t="n">
        <v>-1</v>
      </c>
      <c r="W9" s="3" t="n">
        <v>-1</v>
      </c>
      <c r="X9" s="3" t="n">
        <v>-1</v>
      </c>
      <c r="Y9" s="3" t="n">
        <v>15</v>
      </c>
      <c r="Z9" s="3" t="s">
        <v>68</v>
      </c>
      <c r="AA9" s="3" t="s">
        <v>138</v>
      </c>
      <c r="AB9" s="3" t="s">
        <v>130</v>
      </c>
      <c r="AC9" s="3" t="s">
        <v>130</v>
      </c>
      <c r="AD9" s="3" t="s">
        <v>139</v>
      </c>
      <c r="AE9" s="3" t="s">
        <v>139</v>
      </c>
      <c r="AF9" s="3" t="s">
        <v>139</v>
      </c>
      <c r="AG9" s="3" t="n">
        <v>0</v>
      </c>
      <c r="AH9" s="3" t="s">
        <v>73</v>
      </c>
      <c r="AI9" s="3" t="s">
        <v>139</v>
      </c>
      <c r="AJ9" s="3" t="s">
        <v>139</v>
      </c>
      <c r="AK9" s="3" t="s">
        <v>139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</row>
    <row r="10" customFormat="false" ht="13.8" hidden="false" customHeight="false" outlineLevel="0" collapsed="false">
      <c r="A10" s="3" t="n">
        <v>9</v>
      </c>
      <c r="B10" s="3" t="s">
        <v>53</v>
      </c>
      <c r="C10" s="3" t="s">
        <v>54</v>
      </c>
      <c r="D10" s="3" t="s">
        <v>140</v>
      </c>
      <c r="E10" s="3" t="s">
        <v>56</v>
      </c>
      <c r="F10" s="3" t="s">
        <v>141</v>
      </c>
      <c r="G10" s="4" t="s">
        <v>142</v>
      </c>
      <c r="H10" s="4" t="s">
        <v>143</v>
      </c>
      <c r="I10" s="3" t="s">
        <v>40</v>
      </c>
      <c r="J10" s="1" t="str">
        <f aca="false">AD10</f>
        <v>3.3</v>
      </c>
      <c r="K10" s="3" t="n">
        <v>21</v>
      </c>
      <c r="L10" s="3" t="s">
        <v>144</v>
      </c>
      <c r="M10" s="3" t="s">
        <v>42</v>
      </c>
      <c r="N10" s="3" t="s">
        <v>63</v>
      </c>
      <c r="O10" s="3" t="s">
        <v>104</v>
      </c>
      <c r="P10" s="3" t="s">
        <v>104</v>
      </c>
      <c r="Q10" s="3" t="s">
        <v>145</v>
      </c>
      <c r="R10" s="3" t="s">
        <v>82</v>
      </c>
      <c r="S10" s="3" t="s">
        <v>67</v>
      </c>
      <c r="T10" s="3" t="n">
        <v>1785</v>
      </c>
      <c r="U10" s="3" t="n">
        <v>8340</v>
      </c>
      <c r="V10" s="3" t="n">
        <v>-1</v>
      </c>
      <c r="W10" s="3" t="n">
        <v>-1</v>
      </c>
      <c r="X10" s="3" t="n">
        <v>-1</v>
      </c>
      <c r="Y10" s="3" t="n">
        <v>15</v>
      </c>
      <c r="Z10" s="3" t="s">
        <v>68</v>
      </c>
      <c r="AA10" s="3" t="s">
        <v>146</v>
      </c>
      <c r="AB10" s="3" t="s">
        <v>49</v>
      </c>
      <c r="AC10" s="3" t="s">
        <v>50</v>
      </c>
      <c r="AD10" s="3" t="s">
        <v>147</v>
      </c>
      <c r="AE10" s="3" t="s">
        <v>147</v>
      </c>
      <c r="AF10" s="3" t="s">
        <v>147</v>
      </c>
      <c r="AG10" s="3" t="n">
        <v>0</v>
      </c>
      <c r="AH10" s="3" t="s">
        <v>96</v>
      </c>
      <c r="AI10" s="3" t="s">
        <v>147</v>
      </c>
      <c r="AJ10" s="3" t="s">
        <v>147</v>
      </c>
      <c r="AK10" s="3" t="s">
        <v>147</v>
      </c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</row>
    <row r="11" customFormat="false" ht="13.8" hidden="false" customHeight="false" outlineLevel="0" collapsed="false">
      <c r="A11" s="3" t="n">
        <v>10</v>
      </c>
      <c r="B11" s="3" t="s">
        <v>53</v>
      </c>
      <c r="C11" s="3" t="s">
        <v>54</v>
      </c>
      <c r="D11" s="3" t="s">
        <v>148</v>
      </c>
      <c r="E11" s="3" t="s">
        <v>56</v>
      </c>
      <c r="F11" s="3" t="s">
        <v>149</v>
      </c>
      <c r="G11" s="4" t="s">
        <v>150</v>
      </c>
      <c r="H11" s="4" t="s">
        <v>151</v>
      </c>
      <c r="I11" s="3" t="s">
        <v>40</v>
      </c>
      <c r="J11" s="1" t="str">
        <f aca="false">AD11</f>
        <v>5.07</v>
      </c>
      <c r="K11" s="3" t="s">
        <v>152</v>
      </c>
      <c r="L11" s="3" t="s">
        <v>153</v>
      </c>
      <c r="M11" s="3" t="s">
        <v>62</v>
      </c>
      <c r="N11" s="3" t="n">
        <v>-1</v>
      </c>
      <c r="O11" s="3" t="s">
        <v>154</v>
      </c>
      <c r="P11" s="3" t="s">
        <v>154</v>
      </c>
      <c r="Q11" s="3" t="s">
        <v>155</v>
      </c>
      <c r="R11" s="3" t="s">
        <v>156</v>
      </c>
      <c r="S11" s="3" t="s">
        <v>67</v>
      </c>
      <c r="T11" s="3" t="s">
        <v>157</v>
      </c>
      <c r="U11" s="3" t="n">
        <v>4280</v>
      </c>
      <c r="V11" s="3" t="n">
        <v>-1</v>
      </c>
      <c r="W11" s="3" t="n">
        <v>-1</v>
      </c>
      <c r="X11" s="3" t="n">
        <v>-1</v>
      </c>
      <c r="Y11" s="3" t="n">
        <v>15</v>
      </c>
      <c r="Z11" s="3" t="s">
        <v>68</v>
      </c>
      <c r="AA11" s="3" t="s">
        <v>83</v>
      </c>
      <c r="AB11" s="3" t="s">
        <v>70</v>
      </c>
      <c r="AC11" s="3" t="s">
        <v>71</v>
      </c>
      <c r="AD11" s="3" t="s">
        <v>158</v>
      </c>
      <c r="AE11" s="3" t="s">
        <v>158</v>
      </c>
      <c r="AF11" s="3" t="s">
        <v>158</v>
      </c>
      <c r="AG11" s="3" t="n">
        <v>0</v>
      </c>
      <c r="AH11" s="3" t="s">
        <v>73</v>
      </c>
      <c r="AI11" s="3" t="s">
        <v>158</v>
      </c>
      <c r="AJ11" s="3" t="s">
        <v>158</v>
      </c>
      <c r="AK11" s="3" t="s">
        <v>158</v>
      </c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</row>
    <row r="12" customFormat="false" ht="13.8" hidden="false" customHeight="false" outlineLevel="0" collapsed="false">
      <c r="A12" s="3" t="n">
        <v>11</v>
      </c>
      <c r="B12" s="3" t="s">
        <v>53</v>
      </c>
      <c r="C12" s="3" t="s">
        <v>54</v>
      </c>
      <c r="D12" s="3" t="s">
        <v>159</v>
      </c>
      <c r="E12" s="3" t="s">
        <v>56</v>
      </c>
      <c r="F12" s="3" t="s">
        <v>160</v>
      </c>
      <c r="G12" s="4" t="s">
        <v>161</v>
      </c>
      <c r="H12" s="4" t="s">
        <v>162</v>
      </c>
      <c r="I12" s="3" t="s">
        <v>40</v>
      </c>
      <c r="J12" s="1" t="str">
        <f aca="false">AD12</f>
        <v>3.47</v>
      </c>
      <c r="K12" s="3" t="n">
        <v>-1</v>
      </c>
      <c r="L12" s="3" t="n">
        <v>-1</v>
      </c>
      <c r="M12" s="3" t="s">
        <v>62</v>
      </c>
      <c r="N12" s="3" t="n">
        <v>-1</v>
      </c>
      <c r="O12" s="3" t="s">
        <v>154</v>
      </c>
      <c r="P12" s="3" t="s">
        <v>123</v>
      </c>
      <c r="Q12" s="3" t="s">
        <v>163</v>
      </c>
      <c r="R12" s="3" t="s">
        <v>164</v>
      </c>
      <c r="S12" s="3" t="s">
        <v>67</v>
      </c>
      <c r="T12" s="3" t="s">
        <v>165</v>
      </c>
      <c r="U12" s="3" t="n">
        <v>-1</v>
      </c>
      <c r="V12" s="3" t="n">
        <v>-1</v>
      </c>
      <c r="W12" s="3" t="n">
        <v>-1</v>
      </c>
      <c r="X12" s="3" t="n">
        <v>-1</v>
      </c>
      <c r="Y12" s="3" t="n">
        <v>15</v>
      </c>
      <c r="Z12" s="3" t="s">
        <v>68</v>
      </c>
      <c r="AA12" s="3" t="s">
        <v>83</v>
      </c>
      <c r="AB12" s="3" t="s">
        <v>49</v>
      </c>
      <c r="AC12" s="3" t="s">
        <v>50</v>
      </c>
      <c r="AD12" s="3" t="s">
        <v>166</v>
      </c>
      <c r="AE12" s="3" t="s">
        <v>166</v>
      </c>
      <c r="AF12" s="3" t="s">
        <v>166</v>
      </c>
      <c r="AG12" s="3" t="n">
        <v>0</v>
      </c>
      <c r="AH12" s="3" t="s">
        <v>96</v>
      </c>
      <c r="AI12" s="3" t="s">
        <v>166</v>
      </c>
      <c r="AJ12" s="3" t="s">
        <v>166</v>
      </c>
      <c r="AK12" s="3" t="s">
        <v>166</v>
      </c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</row>
    <row r="13" customFormat="false" ht="13.8" hidden="false" customHeight="false" outlineLevel="0" collapsed="false">
      <c r="A13" s="3" t="n">
        <v>12</v>
      </c>
      <c r="B13" s="3" t="s">
        <v>53</v>
      </c>
      <c r="C13" s="3" t="s">
        <v>54</v>
      </c>
      <c r="D13" s="3" t="s">
        <v>55</v>
      </c>
      <c r="E13" s="3" t="s">
        <v>56</v>
      </c>
      <c r="F13" s="3" t="s">
        <v>167</v>
      </c>
      <c r="G13" s="4" t="s">
        <v>168</v>
      </c>
      <c r="H13" s="4" t="s">
        <v>169</v>
      </c>
      <c r="I13" s="3" t="s">
        <v>40</v>
      </c>
      <c r="J13" s="1" t="str">
        <f aca="false">AD13</f>
        <v>3.83</v>
      </c>
      <c r="K13" s="3" t="s">
        <v>170</v>
      </c>
      <c r="L13" s="3" t="s">
        <v>171</v>
      </c>
      <c r="M13" s="3" t="s">
        <v>62</v>
      </c>
      <c r="N13" s="3" t="n">
        <v>-1</v>
      </c>
      <c r="O13" s="3" t="n">
        <v>4</v>
      </c>
      <c r="P13" s="3" t="s">
        <v>172</v>
      </c>
      <c r="Q13" s="3" t="s">
        <v>173</v>
      </c>
      <c r="R13" s="3" t="s">
        <v>174</v>
      </c>
      <c r="S13" s="3" t="s">
        <v>67</v>
      </c>
      <c r="T13" s="3" t="n">
        <v>1673</v>
      </c>
      <c r="U13" s="3" t="n">
        <v>8850</v>
      </c>
      <c r="V13" s="3" t="n">
        <v>-1</v>
      </c>
      <c r="W13" s="3" t="n">
        <v>-1</v>
      </c>
      <c r="X13" s="3" t="n">
        <v>-1</v>
      </c>
      <c r="Y13" s="3" t="n">
        <v>15</v>
      </c>
      <c r="Z13" s="3" t="s">
        <v>68</v>
      </c>
      <c r="AA13" s="3" t="s">
        <v>83</v>
      </c>
      <c r="AB13" s="3" t="s">
        <v>49</v>
      </c>
      <c r="AC13" s="3" t="s">
        <v>50</v>
      </c>
      <c r="AD13" s="3" t="s">
        <v>175</v>
      </c>
      <c r="AE13" s="3" t="s">
        <v>175</v>
      </c>
      <c r="AF13" s="3" t="s">
        <v>175</v>
      </c>
      <c r="AG13" s="3" t="n">
        <v>0</v>
      </c>
      <c r="AH13" s="3" t="s">
        <v>52</v>
      </c>
      <c r="AI13" s="3" t="s">
        <v>175</v>
      </c>
      <c r="AJ13" s="3" t="s">
        <v>175</v>
      </c>
      <c r="AK13" s="3" t="s">
        <v>175</v>
      </c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</row>
    <row r="14" customFormat="false" ht="13.8" hidden="false" customHeight="false" outlineLevel="0" collapsed="false">
      <c r="A14" s="3" t="n">
        <v>13</v>
      </c>
      <c r="B14" s="3" t="s">
        <v>53</v>
      </c>
      <c r="C14" s="3" t="s">
        <v>54</v>
      </c>
      <c r="D14" s="3" t="s">
        <v>176</v>
      </c>
      <c r="E14" s="3" t="s">
        <v>56</v>
      </c>
      <c r="F14" s="3" t="s">
        <v>177</v>
      </c>
      <c r="G14" s="4" t="s">
        <v>178</v>
      </c>
      <c r="H14" s="4" t="s">
        <v>179</v>
      </c>
      <c r="I14" s="3" t="s">
        <v>40</v>
      </c>
      <c r="J14" s="1" t="str">
        <f aca="false">AD14</f>
        <v>4.67</v>
      </c>
      <c r="K14" s="3" t="s">
        <v>180</v>
      </c>
      <c r="L14" s="3" t="s">
        <v>181</v>
      </c>
      <c r="M14" s="3" t="s">
        <v>62</v>
      </c>
      <c r="N14" s="3" t="n">
        <v>-1</v>
      </c>
      <c r="O14" s="3" t="s">
        <v>64</v>
      </c>
      <c r="P14" s="3" t="s">
        <v>131</v>
      </c>
      <c r="Q14" s="3" t="s">
        <v>182</v>
      </c>
      <c r="R14" s="3" t="s">
        <v>183</v>
      </c>
      <c r="S14" s="3" t="s">
        <v>67</v>
      </c>
      <c r="T14" s="3" t="n">
        <v>1664</v>
      </c>
      <c r="U14" s="3" t="n">
        <v>7710</v>
      </c>
      <c r="V14" s="3" t="n">
        <v>-1</v>
      </c>
      <c r="W14" s="3" t="n">
        <v>-1</v>
      </c>
      <c r="X14" s="3" t="n">
        <v>-1</v>
      </c>
      <c r="Y14" s="3" t="n">
        <v>15</v>
      </c>
      <c r="Z14" s="3" t="s">
        <v>68</v>
      </c>
      <c r="AA14" s="3" t="s">
        <v>184</v>
      </c>
      <c r="AB14" s="3" t="s">
        <v>70</v>
      </c>
      <c r="AC14" s="3" t="s">
        <v>71</v>
      </c>
      <c r="AD14" s="3" t="s">
        <v>185</v>
      </c>
      <c r="AE14" s="3" t="s">
        <v>185</v>
      </c>
      <c r="AF14" s="3" t="s">
        <v>185</v>
      </c>
      <c r="AG14" s="3" t="n">
        <v>0</v>
      </c>
      <c r="AH14" s="3" t="s">
        <v>73</v>
      </c>
      <c r="AI14" s="3" t="s">
        <v>185</v>
      </c>
      <c r="AJ14" s="3" t="s">
        <v>185</v>
      </c>
      <c r="AK14" s="3" t="s">
        <v>185</v>
      </c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</row>
    <row r="15" customFormat="false" ht="13.8" hidden="false" customHeight="false" outlineLevel="0" collapsed="false">
      <c r="A15" s="3" t="n">
        <v>14</v>
      </c>
      <c r="B15" s="3" t="s">
        <v>53</v>
      </c>
      <c r="C15" s="3" t="s">
        <v>54</v>
      </c>
      <c r="D15" s="3" t="s">
        <v>186</v>
      </c>
      <c r="E15" s="3" t="s">
        <v>56</v>
      </c>
      <c r="F15" s="3" t="s">
        <v>187</v>
      </c>
      <c r="G15" s="4" t="s">
        <v>188</v>
      </c>
      <c r="H15" s="4" t="s">
        <v>189</v>
      </c>
      <c r="I15" s="3" t="s">
        <v>40</v>
      </c>
      <c r="J15" s="1" t="str">
        <f aca="false">AD15</f>
        <v>4.07</v>
      </c>
      <c r="K15" s="3" t="s">
        <v>190</v>
      </c>
      <c r="L15" s="3" t="s">
        <v>166</v>
      </c>
      <c r="M15" s="3" t="s">
        <v>42</v>
      </c>
      <c r="N15" s="3" t="n">
        <v>-1</v>
      </c>
      <c r="O15" s="3" t="s">
        <v>124</v>
      </c>
      <c r="P15" s="3" t="s">
        <v>124</v>
      </c>
      <c r="Q15" s="3" t="s">
        <v>191</v>
      </c>
      <c r="R15" s="3" t="s">
        <v>105</v>
      </c>
      <c r="S15" s="3" t="s">
        <v>67</v>
      </c>
      <c r="T15" s="3" t="n">
        <v>1682</v>
      </c>
      <c r="U15" s="3" t="n">
        <v>6000</v>
      </c>
      <c r="V15" s="3" t="n">
        <v>-1</v>
      </c>
      <c r="W15" s="3" t="n">
        <v>-1</v>
      </c>
      <c r="X15" s="3" t="n">
        <v>-1</v>
      </c>
      <c r="Y15" s="3" t="n">
        <v>15</v>
      </c>
      <c r="Z15" s="3" t="s">
        <v>68</v>
      </c>
      <c r="AA15" s="3" t="s">
        <v>83</v>
      </c>
      <c r="AB15" s="3" t="s">
        <v>70</v>
      </c>
      <c r="AC15" s="3" t="s">
        <v>71</v>
      </c>
      <c r="AD15" s="3" t="s">
        <v>192</v>
      </c>
      <c r="AE15" s="3" t="s">
        <v>192</v>
      </c>
      <c r="AF15" s="3" t="s">
        <v>192</v>
      </c>
      <c r="AG15" s="3" t="n">
        <v>0</v>
      </c>
      <c r="AH15" s="3" t="s">
        <v>73</v>
      </c>
      <c r="AI15" s="3" t="s">
        <v>192</v>
      </c>
      <c r="AJ15" s="3" t="s">
        <v>192</v>
      </c>
      <c r="AK15" s="3" t="s">
        <v>192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</row>
    <row r="16" customFormat="false" ht="13.8" hidden="false" customHeight="false" outlineLevel="0" collapsed="false">
      <c r="A16" s="3" t="n">
        <v>15</v>
      </c>
      <c r="B16" s="3" t="s">
        <v>53</v>
      </c>
      <c r="C16" s="3" t="s">
        <v>54</v>
      </c>
      <c r="D16" s="3" t="s">
        <v>193</v>
      </c>
      <c r="E16" s="3" t="s">
        <v>56</v>
      </c>
      <c r="F16" s="3" t="s">
        <v>194</v>
      </c>
      <c r="G16" s="4" t="s">
        <v>195</v>
      </c>
      <c r="H16" s="4" t="s">
        <v>196</v>
      </c>
      <c r="I16" s="3" t="s">
        <v>40</v>
      </c>
      <c r="J16" s="1" t="str">
        <f aca="false">AD16</f>
        <v>3.6</v>
      </c>
      <c r="K16" s="3" t="s">
        <v>197</v>
      </c>
      <c r="L16" s="3" t="s">
        <v>198</v>
      </c>
      <c r="M16" s="3" t="s">
        <v>62</v>
      </c>
      <c r="N16" s="3" t="n">
        <v>-1</v>
      </c>
      <c r="O16" s="3" t="s">
        <v>199</v>
      </c>
      <c r="P16" s="3" t="s">
        <v>200</v>
      </c>
      <c r="Q16" s="3" t="n">
        <v>1</v>
      </c>
      <c r="R16" s="3" t="s">
        <v>82</v>
      </c>
      <c r="S16" s="3" t="s">
        <v>67</v>
      </c>
      <c r="T16" s="3" t="n">
        <v>1702</v>
      </c>
      <c r="U16" s="3" t="n">
        <v>3300</v>
      </c>
      <c r="V16" s="3" t="n">
        <v>-1</v>
      </c>
      <c r="W16" s="3" t="n">
        <v>-1</v>
      </c>
      <c r="X16" s="3" t="n">
        <v>-1</v>
      </c>
      <c r="Y16" s="3" t="n">
        <v>15</v>
      </c>
      <c r="Z16" s="3" t="s">
        <v>68</v>
      </c>
      <c r="AA16" s="3" t="s">
        <v>83</v>
      </c>
      <c r="AB16" s="3" t="s">
        <v>70</v>
      </c>
      <c r="AC16" s="3" t="s">
        <v>71</v>
      </c>
      <c r="AD16" s="3" t="s">
        <v>201</v>
      </c>
      <c r="AE16" s="3" t="s">
        <v>201</v>
      </c>
      <c r="AF16" s="3" t="s">
        <v>201</v>
      </c>
      <c r="AG16" s="3" t="n">
        <v>0</v>
      </c>
      <c r="AH16" s="3" t="s">
        <v>73</v>
      </c>
      <c r="AI16" s="3" t="s">
        <v>201</v>
      </c>
      <c r="AJ16" s="3" t="s">
        <v>201</v>
      </c>
      <c r="AK16" s="3" t="s">
        <v>201</v>
      </c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</row>
    <row r="17" customFormat="false" ht="13.8" hidden="false" customHeight="false" outlineLevel="0" collapsed="false">
      <c r="A17" s="3" t="n">
        <v>16</v>
      </c>
      <c r="B17" s="3" t="s">
        <v>53</v>
      </c>
      <c r="C17" s="3" t="s">
        <v>54</v>
      </c>
      <c r="D17" s="3" t="s">
        <v>202</v>
      </c>
      <c r="E17" s="3" t="s">
        <v>56</v>
      </c>
      <c r="F17" s="3" t="s">
        <v>203</v>
      </c>
      <c r="G17" s="4" t="s">
        <v>204</v>
      </c>
      <c r="H17" s="4" t="s">
        <v>205</v>
      </c>
      <c r="I17" s="3" t="s">
        <v>40</v>
      </c>
      <c r="J17" s="1" t="str">
        <f aca="false">AD17</f>
        <v>3.5</v>
      </c>
      <c r="K17" s="3" t="s">
        <v>206</v>
      </c>
      <c r="L17" s="3" t="s">
        <v>207</v>
      </c>
      <c r="M17" s="3" t="s">
        <v>42</v>
      </c>
      <c r="N17" s="3" t="n">
        <v>-1</v>
      </c>
      <c r="O17" s="3" t="s">
        <v>208</v>
      </c>
      <c r="P17" s="3" t="s">
        <v>208</v>
      </c>
      <c r="Q17" s="3" t="s">
        <v>145</v>
      </c>
      <c r="R17" s="3" t="s">
        <v>209</v>
      </c>
      <c r="S17" s="3" t="s">
        <v>67</v>
      </c>
      <c r="T17" s="3" t="n">
        <v>1698</v>
      </c>
      <c r="U17" s="3" t="n">
        <v>7000</v>
      </c>
      <c r="V17" s="3" t="n">
        <v>-1</v>
      </c>
      <c r="W17" s="3" t="n">
        <v>-1</v>
      </c>
      <c r="X17" s="3" t="n">
        <v>-1</v>
      </c>
      <c r="Y17" s="3" t="n">
        <v>15</v>
      </c>
      <c r="Z17" s="3" t="s">
        <v>68</v>
      </c>
      <c r="AA17" s="3" t="s">
        <v>210</v>
      </c>
      <c r="AB17" s="3" t="s">
        <v>49</v>
      </c>
      <c r="AC17" s="3" t="s">
        <v>50</v>
      </c>
      <c r="AD17" s="3" t="s">
        <v>211</v>
      </c>
      <c r="AE17" s="3" t="s">
        <v>211</v>
      </c>
      <c r="AF17" s="3" t="s">
        <v>211</v>
      </c>
      <c r="AG17" s="3" t="n">
        <v>0</v>
      </c>
      <c r="AH17" s="3" t="s">
        <v>52</v>
      </c>
      <c r="AI17" s="3" t="s">
        <v>211</v>
      </c>
      <c r="AJ17" s="3" t="s">
        <v>211</v>
      </c>
      <c r="AK17" s="3" t="s">
        <v>211</v>
      </c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</row>
    <row r="18" customFormat="false" ht="13.8" hidden="false" customHeight="false" outlineLevel="0" collapsed="false">
      <c r="A18" s="3" t="n">
        <v>17</v>
      </c>
      <c r="B18" s="3" t="s">
        <v>53</v>
      </c>
      <c r="C18" s="3" t="s">
        <v>54</v>
      </c>
      <c r="D18" s="3" t="s">
        <v>212</v>
      </c>
      <c r="E18" s="3" t="s">
        <v>56</v>
      </c>
      <c r="F18" s="3" t="s">
        <v>213</v>
      </c>
      <c r="G18" s="4" t="s">
        <v>214</v>
      </c>
      <c r="H18" s="4" t="s">
        <v>215</v>
      </c>
      <c r="I18" s="3" t="s">
        <v>40</v>
      </c>
      <c r="J18" s="1" t="str">
        <f aca="false">AD18</f>
        <v>3.03</v>
      </c>
      <c r="K18" s="3" t="n">
        <v>54</v>
      </c>
      <c r="L18" s="3" t="s">
        <v>216</v>
      </c>
      <c r="M18" s="3" t="s">
        <v>42</v>
      </c>
      <c r="N18" s="3" t="s">
        <v>63</v>
      </c>
      <c r="O18" s="3" t="s">
        <v>135</v>
      </c>
      <c r="P18" s="3" t="s">
        <v>135</v>
      </c>
      <c r="Q18" s="3" t="s">
        <v>217</v>
      </c>
      <c r="R18" s="3" t="s">
        <v>218</v>
      </c>
      <c r="S18" s="3" t="s">
        <v>67</v>
      </c>
      <c r="T18" s="3" t="n">
        <v>1776</v>
      </c>
      <c r="U18" s="3" t="n">
        <v>11100</v>
      </c>
      <c r="V18" s="3" t="n">
        <v>-1</v>
      </c>
      <c r="W18" s="3" t="n">
        <v>-1</v>
      </c>
      <c r="X18" s="3" t="n">
        <v>-1</v>
      </c>
      <c r="Y18" s="3" t="n">
        <v>15</v>
      </c>
      <c r="Z18" s="3" t="s">
        <v>68</v>
      </c>
      <c r="AA18" s="3" t="s">
        <v>219</v>
      </c>
      <c r="AB18" s="3" t="s">
        <v>49</v>
      </c>
      <c r="AC18" s="3" t="s">
        <v>50</v>
      </c>
      <c r="AD18" s="3" t="s">
        <v>220</v>
      </c>
      <c r="AE18" s="3" t="s">
        <v>220</v>
      </c>
      <c r="AF18" s="3" t="s">
        <v>220</v>
      </c>
      <c r="AG18" s="3" t="n">
        <v>0</v>
      </c>
      <c r="AH18" s="3" t="s">
        <v>52</v>
      </c>
      <c r="AI18" s="3" t="s">
        <v>220</v>
      </c>
      <c r="AJ18" s="3" t="s">
        <v>220</v>
      </c>
      <c r="AK18" s="3" t="s">
        <v>220</v>
      </c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</row>
    <row r="19" customFormat="false" ht="13.8" hidden="false" customHeight="false" outlineLevel="0" collapsed="false">
      <c r="A19" s="3" t="n">
        <v>18</v>
      </c>
      <c r="B19" s="3" t="s">
        <v>53</v>
      </c>
      <c r="C19" s="3" t="s">
        <v>54</v>
      </c>
      <c r="D19" s="3" t="s">
        <v>221</v>
      </c>
      <c r="E19" s="3" t="s">
        <v>56</v>
      </c>
      <c r="F19" s="3" t="s">
        <v>203</v>
      </c>
      <c r="G19" s="4" t="s">
        <v>222</v>
      </c>
      <c r="H19" s="4" t="s">
        <v>223</v>
      </c>
      <c r="I19" s="3" t="s">
        <v>40</v>
      </c>
      <c r="J19" s="1" t="str">
        <f aca="false">AD19</f>
        <v>6.2</v>
      </c>
      <c r="K19" s="3" t="s">
        <v>152</v>
      </c>
      <c r="L19" s="3" t="s">
        <v>124</v>
      </c>
      <c r="M19" s="3" t="s">
        <v>42</v>
      </c>
      <c r="N19" s="3" t="n">
        <v>-1</v>
      </c>
      <c r="O19" s="3" t="s">
        <v>224</v>
      </c>
      <c r="P19" s="3" t="s">
        <v>224</v>
      </c>
      <c r="Q19" s="3" t="s">
        <v>217</v>
      </c>
      <c r="R19" s="3" t="s">
        <v>225</v>
      </c>
      <c r="S19" s="3" t="s">
        <v>67</v>
      </c>
      <c r="T19" s="3" t="n">
        <v>1729</v>
      </c>
      <c r="U19" s="3" t="n">
        <v>7350</v>
      </c>
      <c r="V19" s="3" t="n">
        <v>-1</v>
      </c>
      <c r="W19" s="3" t="n">
        <v>-1</v>
      </c>
      <c r="X19" s="3" t="n">
        <v>-1</v>
      </c>
      <c r="Y19" s="3" t="n">
        <v>15</v>
      </c>
      <c r="Z19" s="3" t="s">
        <v>68</v>
      </c>
      <c r="AA19" s="3" t="s">
        <v>210</v>
      </c>
      <c r="AB19" s="3" t="s">
        <v>49</v>
      </c>
      <c r="AC19" s="3" t="s">
        <v>50</v>
      </c>
      <c r="AD19" s="3" t="s">
        <v>226</v>
      </c>
      <c r="AE19" s="3" t="s">
        <v>226</v>
      </c>
      <c r="AF19" s="3" t="s">
        <v>226</v>
      </c>
      <c r="AG19" s="3" t="n">
        <v>0</v>
      </c>
      <c r="AH19" s="3" t="s">
        <v>96</v>
      </c>
      <c r="AI19" s="3" t="s">
        <v>226</v>
      </c>
      <c r="AJ19" s="3" t="s">
        <v>226</v>
      </c>
      <c r="AK19" s="3" t="s">
        <v>226</v>
      </c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</row>
    <row r="20" customFormat="false" ht="13.8" hidden="false" customHeight="false" outlineLevel="0" collapsed="false">
      <c r="A20" s="3" t="n">
        <v>19</v>
      </c>
      <c r="B20" s="3" t="s">
        <v>53</v>
      </c>
      <c r="C20" s="3" t="s">
        <v>54</v>
      </c>
      <c r="D20" s="3" t="s">
        <v>227</v>
      </c>
      <c r="E20" s="3" t="s">
        <v>56</v>
      </c>
      <c r="F20" s="3" t="s">
        <v>228</v>
      </c>
      <c r="G20" s="4" t="s">
        <v>229</v>
      </c>
      <c r="H20" s="4" t="s">
        <v>230</v>
      </c>
      <c r="I20" s="3" t="s">
        <v>40</v>
      </c>
      <c r="J20" s="1" t="str">
        <f aca="false">AD20</f>
        <v>3.2</v>
      </c>
      <c r="K20" s="3" t="s">
        <v>231</v>
      </c>
      <c r="L20" s="3" t="s">
        <v>232</v>
      </c>
      <c r="M20" s="3" t="s">
        <v>62</v>
      </c>
      <c r="N20" s="3" t="n">
        <v>-1</v>
      </c>
      <c r="O20" s="3" t="s">
        <v>233</v>
      </c>
      <c r="P20" s="3" t="s">
        <v>234</v>
      </c>
      <c r="Q20" s="3" t="n">
        <v>1</v>
      </c>
      <c r="R20" s="3" t="s">
        <v>94</v>
      </c>
      <c r="S20" s="3" t="s">
        <v>67</v>
      </c>
      <c r="T20" s="3" t="n">
        <v>1685</v>
      </c>
      <c r="U20" s="3" t="n">
        <v>8940</v>
      </c>
      <c r="V20" s="3" t="n">
        <v>-1</v>
      </c>
      <c r="W20" s="3" t="n">
        <v>-1</v>
      </c>
      <c r="X20" s="3" t="n">
        <v>-1</v>
      </c>
      <c r="Y20" s="3" t="n">
        <v>15</v>
      </c>
      <c r="Z20" s="3" t="s">
        <v>68</v>
      </c>
      <c r="AA20" s="3" t="s">
        <v>219</v>
      </c>
      <c r="AB20" s="3" t="s">
        <v>70</v>
      </c>
      <c r="AC20" s="3" t="s">
        <v>50</v>
      </c>
      <c r="AD20" s="3" t="s">
        <v>235</v>
      </c>
      <c r="AE20" s="3" t="s">
        <v>235</v>
      </c>
      <c r="AF20" s="3" t="s">
        <v>235</v>
      </c>
      <c r="AG20" s="3" t="n">
        <v>0</v>
      </c>
      <c r="AH20" s="3" t="s">
        <v>73</v>
      </c>
      <c r="AI20" s="3" t="s">
        <v>235</v>
      </c>
      <c r="AJ20" s="3" t="s">
        <v>235</v>
      </c>
      <c r="AK20" s="3" t="s">
        <v>235</v>
      </c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</row>
    <row r="21" customFormat="false" ht="13.8" hidden="false" customHeight="false" outlineLevel="0" collapsed="false">
      <c r="A21" s="3" t="n">
        <v>20</v>
      </c>
      <c r="B21" s="3" t="s">
        <v>53</v>
      </c>
      <c r="C21" s="3" t="s">
        <v>54</v>
      </c>
      <c r="D21" s="3" t="s">
        <v>140</v>
      </c>
      <c r="E21" s="3" t="s">
        <v>56</v>
      </c>
      <c r="F21" s="3" t="s">
        <v>236</v>
      </c>
      <c r="G21" s="4" t="s">
        <v>237</v>
      </c>
      <c r="H21" s="4" t="s">
        <v>238</v>
      </c>
      <c r="I21" s="3" t="s">
        <v>40</v>
      </c>
      <c r="J21" s="1" t="str">
        <f aca="false">AD21</f>
        <v>3.97</v>
      </c>
      <c r="K21" s="3" t="n">
        <v>12</v>
      </c>
      <c r="L21" s="3" t="s">
        <v>239</v>
      </c>
      <c r="M21" s="3" t="s">
        <v>62</v>
      </c>
      <c r="N21" s="3" t="n">
        <v>-1</v>
      </c>
      <c r="O21" s="3" t="s">
        <v>201</v>
      </c>
      <c r="P21" s="3" t="s">
        <v>240</v>
      </c>
      <c r="Q21" s="3" t="s">
        <v>241</v>
      </c>
      <c r="R21" s="3" t="s">
        <v>183</v>
      </c>
      <c r="S21" s="3" t="s">
        <v>67</v>
      </c>
      <c r="T21" s="3" t="n">
        <v>1756</v>
      </c>
      <c r="U21" s="3" t="n">
        <v>2730</v>
      </c>
      <c r="V21" s="3" t="n">
        <v>-1</v>
      </c>
      <c r="W21" s="3" t="n">
        <v>-1</v>
      </c>
      <c r="X21" s="3" t="n">
        <v>-1</v>
      </c>
      <c r="Y21" s="3" t="n">
        <v>15</v>
      </c>
      <c r="Z21" s="3" t="s">
        <v>68</v>
      </c>
      <c r="AA21" s="3" t="s">
        <v>83</v>
      </c>
      <c r="AB21" s="3" t="s">
        <v>70</v>
      </c>
      <c r="AC21" s="3" t="s">
        <v>50</v>
      </c>
      <c r="AD21" s="3" t="s">
        <v>242</v>
      </c>
      <c r="AE21" s="3" t="s">
        <v>242</v>
      </c>
      <c r="AF21" s="3" t="s">
        <v>242</v>
      </c>
      <c r="AG21" s="3" t="n">
        <v>0</v>
      </c>
      <c r="AH21" s="3" t="s">
        <v>73</v>
      </c>
      <c r="AI21" s="3" t="s">
        <v>242</v>
      </c>
      <c r="AJ21" s="3" t="s">
        <v>242</v>
      </c>
      <c r="AK21" s="3" t="s">
        <v>242</v>
      </c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</row>
    <row r="22" customFormat="false" ht="13.8" hidden="false" customHeight="false" outlineLevel="0" collapsed="false">
      <c r="A22" s="3" t="n">
        <v>21</v>
      </c>
      <c r="B22" s="3" t="s">
        <v>53</v>
      </c>
      <c r="C22" s="3" t="s">
        <v>54</v>
      </c>
      <c r="D22" s="3" t="s">
        <v>55</v>
      </c>
      <c r="E22" s="3" t="s">
        <v>56</v>
      </c>
      <c r="F22" s="3" t="s">
        <v>243</v>
      </c>
      <c r="G22" s="4" t="s">
        <v>244</v>
      </c>
      <c r="H22" s="4" t="s">
        <v>245</v>
      </c>
      <c r="I22" s="3" t="s">
        <v>40</v>
      </c>
      <c r="J22" s="1" t="str">
        <f aca="false">AD22</f>
        <v>2.67</v>
      </c>
      <c r="K22" s="3" t="s">
        <v>246</v>
      </c>
      <c r="L22" s="3" t="s">
        <v>247</v>
      </c>
      <c r="M22" s="3" t="s">
        <v>62</v>
      </c>
      <c r="N22" s="3" t="s">
        <v>63</v>
      </c>
      <c r="O22" s="3" t="s">
        <v>248</v>
      </c>
      <c r="P22" s="3" t="s">
        <v>91</v>
      </c>
      <c r="Q22" s="3" t="s">
        <v>249</v>
      </c>
      <c r="R22" s="3" t="s">
        <v>250</v>
      </c>
      <c r="S22" s="3" t="s">
        <v>67</v>
      </c>
      <c r="T22" s="3" t="n">
        <v>1676</v>
      </c>
      <c r="U22" s="3" t="n">
        <v>6900</v>
      </c>
      <c r="V22" s="3" t="n">
        <v>-1</v>
      </c>
      <c r="W22" s="3" t="n">
        <v>-1</v>
      </c>
      <c r="X22" s="3" t="n">
        <v>-1</v>
      </c>
      <c r="Y22" s="3" t="n">
        <v>15</v>
      </c>
      <c r="Z22" s="3" t="s">
        <v>68</v>
      </c>
      <c r="AA22" s="3" t="s">
        <v>251</v>
      </c>
      <c r="AB22" s="3" t="s">
        <v>49</v>
      </c>
      <c r="AC22" s="3" t="s">
        <v>50</v>
      </c>
      <c r="AD22" s="3" t="s">
        <v>252</v>
      </c>
      <c r="AE22" s="3" t="s">
        <v>252</v>
      </c>
      <c r="AF22" s="3" t="s">
        <v>252</v>
      </c>
      <c r="AG22" s="3" t="n">
        <v>0</v>
      </c>
      <c r="AH22" s="3" t="s">
        <v>52</v>
      </c>
      <c r="AI22" s="3" t="s">
        <v>252</v>
      </c>
      <c r="AJ22" s="3" t="s">
        <v>252</v>
      </c>
      <c r="AK22" s="3" t="s">
        <v>252</v>
      </c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</row>
    <row r="23" customFormat="false" ht="13.8" hidden="false" customHeight="false" outlineLevel="0" collapsed="false">
      <c r="A23" s="1" t="n">
        <v>22</v>
      </c>
      <c r="B23" s="3"/>
      <c r="C23" s="3" t="s">
        <v>253</v>
      </c>
      <c r="D23" s="3" t="s">
        <v>254</v>
      </c>
      <c r="E23" s="3" t="s">
        <v>56</v>
      </c>
      <c r="F23" s="3" t="s">
        <v>255</v>
      </c>
      <c r="G23" s="4" t="s">
        <v>256</v>
      </c>
      <c r="H23" s="4" t="s">
        <v>257</v>
      </c>
      <c r="I23" s="3" t="s">
        <v>258</v>
      </c>
      <c r="J23" s="1" t="str">
        <f aca="false">AD23</f>
        <v>2.332</v>
      </c>
      <c r="K23" s="3" t="n">
        <v>37</v>
      </c>
      <c r="L23" s="3" t="n">
        <v>0</v>
      </c>
      <c r="M23" s="3" t="s">
        <v>62</v>
      </c>
      <c r="N23" s="3" t="s">
        <v>43</v>
      </c>
      <c r="O23" s="3" t="s">
        <v>259</v>
      </c>
      <c r="P23" s="3" t="s">
        <v>260</v>
      </c>
      <c r="Q23" s="3" t="s">
        <v>261</v>
      </c>
      <c r="R23" s="3" t="s">
        <v>262</v>
      </c>
      <c r="S23" s="3" t="s">
        <v>67</v>
      </c>
      <c r="T23" s="3" t="s">
        <v>263</v>
      </c>
      <c r="U23" s="3" t="n">
        <v>-1</v>
      </c>
      <c r="V23" s="3" t="n">
        <v>-1</v>
      </c>
      <c r="W23" s="3" t="n">
        <v>-1</v>
      </c>
      <c r="X23" s="3" t="n">
        <v>-1</v>
      </c>
      <c r="Y23" s="3" t="n">
        <f aca="false">60*1426</f>
        <v>85560</v>
      </c>
      <c r="Z23" s="3" t="s">
        <v>264</v>
      </c>
      <c r="AA23" s="3" t="s">
        <v>83</v>
      </c>
      <c r="AB23" s="3" t="s">
        <v>130</v>
      </c>
      <c r="AC23" s="3" t="s">
        <v>130</v>
      </c>
      <c r="AD23" s="3" t="s">
        <v>265</v>
      </c>
      <c r="AE23" s="3" t="n">
        <v>-1</v>
      </c>
      <c r="AF23" s="3" t="n">
        <v>-1</v>
      </c>
      <c r="AG23" s="3" t="n">
        <v>-1</v>
      </c>
      <c r="AH23" s="3" t="s">
        <v>73</v>
      </c>
      <c r="AI23" s="3" t="s">
        <v>265</v>
      </c>
      <c r="AJ23" s="3" t="n">
        <v>-1</v>
      </c>
      <c r="AK23" s="3" t="n">
        <v>-1</v>
      </c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</row>
    <row r="24" customFormat="false" ht="13.8" hidden="false" customHeight="false" outlineLevel="0" collapsed="false">
      <c r="A24" s="1" t="n">
        <v>22</v>
      </c>
      <c r="B24" s="3"/>
      <c r="C24" s="3" t="s">
        <v>253</v>
      </c>
      <c r="D24" s="3" t="s">
        <v>254</v>
      </c>
      <c r="E24" s="3" t="s">
        <v>56</v>
      </c>
      <c r="F24" s="3" t="s">
        <v>255</v>
      </c>
      <c r="G24" s="4" t="s">
        <v>256</v>
      </c>
      <c r="H24" s="4" t="s">
        <v>257</v>
      </c>
      <c r="I24" s="3" t="s">
        <v>258</v>
      </c>
      <c r="J24" s="1" t="str">
        <f aca="false">AD24</f>
        <v>2.3209</v>
      </c>
      <c r="K24" s="3" t="n">
        <v>37</v>
      </c>
      <c r="L24" s="3" t="n">
        <v>0</v>
      </c>
      <c r="M24" s="3" t="s">
        <v>62</v>
      </c>
      <c r="N24" s="3" t="s">
        <v>43</v>
      </c>
      <c r="O24" s="3" t="s">
        <v>259</v>
      </c>
      <c r="P24" s="3" t="s">
        <v>260</v>
      </c>
      <c r="Q24" s="3" t="s">
        <v>261</v>
      </c>
      <c r="R24" s="3" t="s">
        <v>262</v>
      </c>
      <c r="S24" s="3" t="s">
        <v>67</v>
      </c>
      <c r="T24" s="3" t="s">
        <v>263</v>
      </c>
      <c r="U24" s="3" t="n">
        <v>-1</v>
      </c>
      <c r="V24" s="3" t="n">
        <v>-1</v>
      </c>
      <c r="W24" s="3" t="n">
        <v>-1</v>
      </c>
      <c r="X24" s="3" t="n">
        <v>-1</v>
      </c>
      <c r="Y24" s="3" t="n">
        <f aca="false">60*1426</f>
        <v>85560</v>
      </c>
      <c r="Z24" s="3" t="s">
        <v>264</v>
      </c>
      <c r="AA24" s="3" t="s">
        <v>83</v>
      </c>
      <c r="AB24" s="3" t="s">
        <v>266</v>
      </c>
      <c r="AC24" s="3" t="s">
        <v>266</v>
      </c>
      <c r="AD24" s="3" t="s">
        <v>267</v>
      </c>
      <c r="AE24" s="3" t="n">
        <v>-1</v>
      </c>
      <c r="AF24" s="3" t="n">
        <v>-1</v>
      </c>
      <c r="AG24" s="3" t="s">
        <v>268</v>
      </c>
      <c r="AH24" s="3" t="s">
        <v>73</v>
      </c>
      <c r="AI24" s="3" t="s">
        <v>267</v>
      </c>
      <c r="AJ24" s="3" t="n">
        <v>-1</v>
      </c>
      <c r="AK24" s="3" t="n">
        <v>-1</v>
      </c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</row>
    <row r="25" customFormat="false" ht="13.8" hidden="false" customHeight="false" outlineLevel="0" collapsed="false">
      <c r="A25" s="3" t="n">
        <v>23</v>
      </c>
      <c r="B25" s="3" t="s">
        <v>269</v>
      </c>
      <c r="C25" s="3" t="s">
        <v>270</v>
      </c>
      <c r="D25" s="3" t="s">
        <v>271</v>
      </c>
      <c r="E25" s="3" t="s">
        <v>272</v>
      </c>
      <c r="F25" s="3" t="s">
        <v>273</v>
      </c>
      <c r="G25" s="4" t="s">
        <v>274</v>
      </c>
      <c r="H25" s="4" t="s">
        <v>275</v>
      </c>
      <c r="I25" s="3" t="s">
        <v>40</v>
      </c>
      <c r="J25" s="1" t="str">
        <f aca="false">AD25</f>
        <v>2.63</v>
      </c>
      <c r="K25" s="3" t="s">
        <v>276</v>
      </c>
      <c r="L25" s="3" t="s">
        <v>277</v>
      </c>
      <c r="M25" s="3" t="s">
        <v>62</v>
      </c>
      <c r="N25" s="3" t="s">
        <v>63</v>
      </c>
      <c r="O25" s="3" t="s">
        <v>278</v>
      </c>
      <c r="P25" s="3" t="s">
        <v>192</v>
      </c>
      <c r="Q25" s="3" t="s">
        <v>279</v>
      </c>
      <c r="R25" s="3" t="s">
        <v>280</v>
      </c>
      <c r="S25" s="3" t="s">
        <v>67</v>
      </c>
      <c r="T25" s="3" t="n">
        <v>1394</v>
      </c>
      <c r="U25" s="3" t="n">
        <v>-1</v>
      </c>
      <c r="V25" s="3" t="s">
        <v>281</v>
      </c>
      <c r="W25" s="3" t="s">
        <v>282</v>
      </c>
      <c r="X25" s="3" t="n">
        <v>-1</v>
      </c>
      <c r="Y25" s="3" t="n">
        <v>10</v>
      </c>
      <c r="Z25" s="3" t="s">
        <v>283</v>
      </c>
      <c r="AA25" s="3" t="s">
        <v>219</v>
      </c>
      <c r="AB25" s="3" t="s">
        <v>130</v>
      </c>
      <c r="AC25" s="3" t="s">
        <v>284</v>
      </c>
      <c r="AD25" s="3" t="s">
        <v>285</v>
      </c>
      <c r="AE25" s="3" t="s">
        <v>286</v>
      </c>
      <c r="AF25" s="3" t="s">
        <v>287</v>
      </c>
      <c r="AG25" s="3" t="s">
        <v>288</v>
      </c>
      <c r="AH25" s="3" t="s">
        <v>73</v>
      </c>
      <c r="AI25" s="3" t="s">
        <v>285</v>
      </c>
      <c r="AJ25" s="3" t="s">
        <v>286</v>
      </c>
      <c r="AK25" s="3" t="s">
        <v>287</v>
      </c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</row>
    <row r="26" customFormat="false" ht="13.8" hidden="false" customHeight="false" outlineLevel="0" collapsed="false">
      <c r="A26" s="3" t="n">
        <v>23</v>
      </c>
      <c r="B26" s="3" t="s">
        <v>269</v>
      </c>
      <c r="C26" s="3" t="s">
        <v>270</v>
      </c>
      <c r="D26" s="3" t="s">
        <v>271</v>
      </c>
      <c r="E26" s="3" t="s">
        <v>272</v>
      </c>
      <c r="F26" s="3" t="s">
        <v>273</v>
      </c>
      <c r="G26" s="4" t="s">
        <v>274</v>
      </c>
      <c r="H26" s="4" t="s">
        <v>275</v>
      </c>
      <c r="I26" s="3" t="s">
        <v>40</v>
      </c>
      <c r="J26" s="1" t="str">
        <f aca="false">AD26</f>
        <v>2.63</v>
      </c>
      <c r="K26" s="3" t="s">
        <v>276</v>
      </c>
      <c r="L26" s="3" t="s">
        <v>277</v>
      </c>
      <c r="M26" s="3" t="s">
        <v>62</v>
      </c>
      <c r="N26" s="3" t="s">
        <v>63</v>
      </c>
      <c r="O26" s="3" t="s">
        <v>278</v>
      </c>
      <c r="P26" s="3" t="s">
        <v>192</v>
      </c>
      <c r="Q26" s="3" t="s">
        <v>279</v>
      </c>
      <c r="R26" s="3" t="s">
        <v>280</v>
      </c>
      <c r="S26" s="3" t="s">
        <v>67</v>
      </c>
      <c r="T26" s="3" t="n">
        <v>1394</v>
      </c>
      <c r="U26" s="3" t="n">
        <v>-1</v>
      </c>
      <c r="V26" s="3" t="s">
        <v>281</v>
      </c>
      <c r="W26" s="3" t="s">
        <v>282</v>
      </c>
      <c r="X26" s="3" t="n">
        <v>-1</v>
      </c>
      <c r="Y26" s="3" t="n">
        <v>10</v>
      </c>
      <c r="Z26" s="3" t="s">
        <v>283</v>
      </c>
      <c r="AA26" s="3" t="s">
        <v>219</v>
      </c>
      <c r="AB26" s="3" t="s">
        <v>130</v>
      </c>
      <c r="AC26" s="3" t="s">
        <v>130</v>
      </c>
      <c r="AD26" s="3" t="s">
        <v>285</v>
      </c>
      <c r="AE26" s="3" t="s">
        <v>286</v>
      </c>
      <c r="AF26" s="3" t="s">
        <v>287</v>
      </c>
      <c r="AG26" s="3" t="s">
        <v>288</v>
      </c>
      <c r="AH26" s="3" t="s">
        <v>73</v>
      </c>
      <c r="AI26" s="3" t="s">
        <v>285</v>
      </c>
      <c r="AJ26" s="3" t="s">
        <v>286</v>
      </c>
      <c r="AK26" s="3" t="s">
        <v>287</v>
      </c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</row>
    <row r="27" customFormat="false" ht="13.7" hidden="false" customHeight="true" outlineLevel="0" collapsed="false">
      <c r="A27" s="3" t="n">
        <v>23</v>
      </c>
      <c r="B27" s="3" t="s">
        <v>269</v>
      </c>
      <c r="C27" s="3" t="s">
        <v>289</v>
      </c>
      <c r="D27" s="3" t="s">
        <v>271</v>
      </c>
      <c r="E27" s="3" t="s">
        <v>272</v>
      </c>
      <c r="F27" s="3" t="s">
        <v>273</v>
      </c>
      <c r="G27" s="4" t="s">
        <v>274</v>
      </c>
      <c r="H27" s="4" t="s">
        <v>275</v>
      </c>
      <c r="I27" s="3" t="s">
        <v>40</v>
      </c>
      <c r="J27" s="1" t="str">
        <f aca="false">AD27</f>
        <v>2.616</v>
      </c>
      <c r="K27" s="3" t="s">
        <v>276</v>
      </c>
      <c r="L27" s="3" t="s">
        <v>277</v>
      </c>
      <c r="M27" s="3" t="s">
        <v>62</v>
      </c>
      <c r="N27" s="3" t="s">
        <v>63</v>
      </c>
      <c r="O27" s="3" t="s">
        <v>278</v>
      </c>
      <c r="P27" s="3" t="s">
        <v>192</v>
      </c>
      <c r="Q27" s="3" t="s">
        <v>279</v>
      </c>
      <c r="R27" s="3" t="s">
        <v>280</v>
      </c>
      <c r="S27" s="3" t="s">
        <v>67</v>
      </c>
      <c r="T27" s="3" t="n">
        <v>1394</v>
      </c>
      <c r="U27" s="3" t="n">
        <v>-1</v>
      </c>
      <c r="V27" s="3" t="s">
        <v>281</v>
      </c>
      <c r="W27" s="3" t="s">
        <v>282</v>
      </c>
      <c r="X27" s="3" t="n">
        <v>-1</v>
      </c>
      <c r="Y27" s="3" t="n">
        <v>10</v>
      </c>
      <c r="Z27" s="3" t="s">
        <v>283</v>
      </c>
      <c r="AA27" s="3" t="s">
        <v>219</v>
      </c>
      <c r="AB27" s="3" t="s">
        <v>290</v>
      </c>
      <c r="AC27" s="3" t="s">
        <v>130</v>
      </c>
      <c r="AD27" s="3" t="s">
        <v>291</v>
      </c>
      <c r="AE27" s="3" t="n">
        <v>-1</v>
      </c>
      <c r="AF27" s="3" t="n">
        <v>-1</v>
      </c>
      <c r="AG27" s="3" t="s">
        <v>292</v>
      </c>
      <c r="AH27" s="3" t="s">
        <v>73</v>
      </c>
      <c r="AI27" s="3" t="s">
        <v>291</v>
      </c>
      <c r="AJ27" s="3" t="n">
        <v>-1</v>
      </c>
      <c r="AK27" s="3" t="n">
        <v>-1</v>
      </c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</row>
    <row r="28" customFormat="false" ht="13.7" hidden="false" customHeight="true" outlineLevel="0" collapsed="false">
      <c r="A28" s="3" t="n">
        <v>23</v>
      </c>
      <c r="B28" s="3" t="s">
        <v>269</v>
      </c>
      <c r="C28" s="3" t="s">
        <v>289</v>
      </c>
      <c r="D28" s="3" t="s">
        <v>271</v>
      </c>
      <c r="E28" s="3" t="s">
        <v>272</v>
      </c>
      <c r="F28" s="3" t="s">
        <v>273</v>
      </c>
      <c r="G28" s="4" t="s">
        <v>274</v>
      </c>
      <c r="H28" s="4" t="s">
        <v>275</v>
      </c>
      <c r="I28" s="3" t="s">
        <v>40</v>
      </c>
      <c r="J28" s="1" t="str">
        <f aca="false">AD28</f>
        <v>2.625</v>
      </c>
      <c r="K28" s="3" t="s">
        <v>276</v>
      </c>
      <c r="L28" s="3" t="s">
        <v>277</v>
      </c>
      <c r="M28" s="3" t="s">
        <v>62</v>
      </c>
      <c r="N28" s="3" t="s">
        <v>63</v>
      </c>
      <c r="O28" s="3" t="s">
        <v>278</v>
      </c>
      <c r="P28" s="3" t="s">
        <v>192</v>
      </c>
      <c r="Q28" s="3" t="s">
        <v>279</v>
      </c>
      <c r="R28" s="3" t="s">
        <v>280</v>
      </c>
      <c r="S28" s="3" t="s">
        <v>67</v>
      </c>
      <c r="T28" s="3" t="n">
        <v>1394</v>
      </c>
      <c r="U28" s="3" t="n">
        <v>-1</v>
      </c>
      <c r="V28" s="3" t="s">
        <v>281</v>
      </c>
      <c r="W28" s="3" t="s">
        <v>282</v>
      </c>
      <c r="X28" s="3" t="n">
        <v>-1</v>
      </c>
      <c r="Y28" s="3" t="n">
        <v>10</v>
      </c>
      <c r="Z28" s="3" t="s">
        <v>283</v>
      </c>
      <c r="AA28" s="3" t="s">
        <v>219</v>
      </c>
      <c r="AB28" s="3" t="s">
        <v>290</v>
      </c>
      <c r="AC28" s="3" t="s">
        <v>284</v>
      </c>
      <c r="AD28" s="3" t="s">
        <v>293</v>
      </c>
      <c r="AE28" s="3" t="n">
        <v>-1</v>
      </c>
      <c r="AF28" s="3" t="n">
        <v>-1</v>
      </c>
      <c r="AG28" s="3" t="s">
        <v>294</v>
      </c>
      <c r="AH28" s="3" t="s">
        <v>73</v>
      </c>
      <c r="AI28" s="3" t="s">
        <v>293</v>
      </c>
      <c r="AJ28" s="3" t="n">
        <v>-1</v>
      </c>
      <c r="AK28" s="3" t="n">
        <v>-1</v>
      </c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</row>
    <row r="29" customFormat="false" ht="13.8" hidden="false" customHeight="false" outlineLevel="0" collapsed="false">
      <c r="A29" s="3" t="n">
        <v>24</v>
      </c>
      <c r="B29" s="3" t="s">
        <v>295</v>
      </c>
      <c r="C29" s="3" t="s">
        <v>296</v>
      </c>
      <c r="D29" s="3" t="s">
        <v>297</v>
      </c>
      <c r="E29" s="3" t="s">
        <v>298</v>
      </c>
      <c r="F29" s="3" t="s">
        <v>299</v>
      </c>
      <c r="G29" s="4" t="s">
        <v>300</v>
      </c>
      <c r="H29" s="4" t="s">
        <v>301</v>
      </c>
      <c r="I29" s="3" t="s">
        <v>302</v>
      </c>
      <c r="J29" s="1" t="str">
        <f aca="false">AD29</f>
        <v>1.235</v>
      </c>
      <c r="K29" s="3" t="n">
        <v>45</v>
      </c>
      <c r="L29" s="3" t="n">
        <v>-1</v>
      </c>
      <c r="M29" s="3" t="n">
        <v>-1</v>
      </c>
      <c r="N29" s="3" t="s">
        <v>63</v>
      </c>
      <c r="O29" s="3" t="n">
        <v>-1</v>
      </c>
      <c r="P29" s="3" t="n">
        <v>-1</v>
      </c>
      <c r="Q29" s="3" t="n">
        <v>-1</v>
      </c>
      <c r="R29" s="3" t="n">
        <v>-1</v>
      </c>
      <c r="S29" s="3" t="s">
        <v>67</v>
      </c>
      <c r="T29" s="1" t="s">
        <v>303</v>
      </c>
      <c r="U29" s="3" t="n">
        <v>-1</v>
      </c>
      <c r="V29" s="3" t="n">
        <v>-1</v>
      </c>
      <c r="W29" s="3" t="n">
        <v>-1</v>
      </c>
      <c r="X29" s="3" t="n">
        <v>-1</v>
      </c>
      <c r="Y29" s="3" t="n">
        <v>-1</v>
      </c>
      <c r="Z29" s="3" t="n">
        <v>-1</v>
      </c>
      <c r="AA29" s="3" t="s">
        <v>304</v>
      </c>
      <c r="AB29" s="3" t="s">
        <v>305</v>
      </c>
      <c r="AC29" s="3" t="s">
        <v>306</v>
      </c>
      <c r="AD29" s="3" t="s">
        <v>307</v>
      </c>
      <c r="AE29" s="3" t="s">
        <v>308</v>
      </c>
      <c r="AF29" s="3" t="s">
        <v>137</v>
      </c>
      <c r="AG29" s="3" t="s">
        <v>309</v>
      </c>
      <c r="AH29" s="3" t="n">
        <v>-1</v>
      </c>
      <c r="AI29" s="3" t="s">
        <v>307</v>
      </c>
      <c r="AJ29" s="3" t="s">
        <v>308</v>
      </c>
      <c r="AK29" s="3" t="s">
        <v>137</v>
      </c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</row>
    <row r="30" customFormat="false" ht="13.8" hidden="false" customHeight="false" outlineLevel="0" collapsed="false">
      <c r="A30" s="3" t="n">
        <v>25</v>
      </c>
      <c r="B30" s="3"/>
      <c r="C30" s="3" t="s">
        <v>310</v>
      </c>
      <c r="D30" s="3" t="s">
        <v>311</v>
      </c>
      <c r="E30" s="3" t="s">
        <v>298</v>
      </c>
      <c r="F30" s="3" t="s">
        <v>312</v>
      </c>
      <c r="G30" s="4" t="s">
        <v>313</v>
      </c>
      <c r="H30" s="4" t="s">
        <v>314</v>
      </c>
      <c r="I30" s="3" t="s">
        <v>40</v>
      </c>
      <c r="J30" s="1" t="str">
        <f aca="false">AD30</f>
        <v>3.26</v>
      </c>
      <c r="K30" s="3" t="s">
        <v>315</v>
      </c>
      <c r="L30" s="3" t="s">
        <v>315</v>
      </c>
      <c r="M30" s="3" t="s">
        <v>62</v>
      </c>
      <c r="N30" s="3" t="s">
        <v>63</v>
      </c>
      <c r="O30" s="3" t="s">
        <v>316</v>
      </c>
      <c r="P30" s="3" t="s">
        <v>317</v>
      </c>
      <c r="Q30" s="3" t="s">
        <v>250</v>
      </c>
      <c r="R30" s="3" t="s">
        <v>66</v>
      </c>
      <c r="S30" s="3" t="s">
        <v>45</v>
      </c>
      <c r="T30" s="3" t="s">
        <v>318</v>
      </c>
      <c r="U30" s="3" t="n">
        <v>40000</v>
      </c>
      <c r="V30" s="3" t="s">
        <v>319</v>
      </c>
      <c r="W30" s="3" t="s">
        <v>320</v>
      </c>
      <c r="X30" s="3" t="s">
        <v>321</v>
      </c>
      <c r="Y30" s="3" t="n">
        <v>40</v>
      </c>
      <c r="Z30" s="3" t="s">
        <v>322</v>
      </c>
      <c r="AA30" s="3" t="n">
        <v>-1</v>
      </c>
      <c r="AB30" s="3" t="s">
        <v>323</v>
      </c>
      <c r="AC30" s="3" t="s">
        <v>324</v>
      </c>
      <c r="AD30" s="3" t="s">
        <v>325</v>
      </c>
      <c r="AE30" s="3" t="s">
        <v>325</v>
      </c>
      <c r="AF30" s="3" t="s">
        <v>325</v>
      </c>
      <c r="AG30" s="3" t="n">
        <v>0</v>
      </c>
      <c r="AH30" s="3" t="s">
        <v>96</v>
      </c>
      <c r="AI30" s="3" t="s">
        <v>325</v>
      </c>
      <c r="AJ30" s="3" t="s">
        <v>325</v>
      </c>
      <c r="AK30" s="3" t="s">
        <v>325</v>
      </c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</row>
    <row r="31" customFormat="false" ht="13.8" hidden="false" customHeight="false" outlineLevel="0" collapsed="false">
      <c r="A31" s="3" t="n">
        <v>25</v>
      </c>
      <c r="B31" s="3"/>
      <c r="C31" s="3" t="s">
        <v>326</v>
      </c>
      <c r="D31" s="3" t="s">
        <v>311</v>
      </c>
      <c r="E31" s="3" t="s">
        <v>298</v>
      </c>
      <c r="F31" s="3" t="s">
        <v>312</v>
      </c>
      <c r="G31" s="4" t="s">
        <v>313</v>
      </c>
      <c r="H31" s="4" t="s">
        <v>314</v>
      </c>
      <c r="I31" s="3" t="s">
        <v>40</v>
      </c>
      <c r="J31" s="1" t="str">
        <f aca="false">AD31</f>
        <v>3.354</v>
      </c>
      <c r="K31" s="3" t="s">
        <v>315</v>
      </c>
      <c r="L31" s="3" t="s">
        <v>315</v>
      </c>
      <c r="M31" s="3" t="s">
        <v>62</v>
      </c>
      <c r="N31" s="3" t="s">
        <v>63</v>
      </c>
      <c r="O31" s="3" t="s">
        <v>316</v>
      </c>
      <c r="P31" s="3" t="s">
        <v>317</v>
      </c>
      <c r="Q31" s="3" t="s">
        <v>250</v>
      </c>
      <c r="R31" s="3" t="s">
        <v>66</v>
      </c>
      <c r="S31" s="3" t="s">
        <v>45</v>
      </c>
      <c r="T31" s="3" t="s">
        <v>318</v>
      </c>
      <c r="U31" s="3" t="n">
        <v>-1</v>
      </c>
      <c r="V31" s="3" t="n">
        <v>-1</v>
      </c>
      <c r="W31" s="3" t="n">
        <v>-1</v>
      </c>
      <c r="X31" s="3" t="n">
        <v>-1</v>
      </c>
      <c r="Y31" s="3" t="n">
        <v>-1</v>
      </c>
      <c r="Z31" s="3" t="s">
        <v>322</v>
      </c>
      <c r="AA31" s="3" t="s">
        <v>327</v>
      </c>
      <c r="AB31" s="3" t="s">
        <v>328</v>
      </c>
      <c r="AC31" s="3" t="s">
        <v>329</v>
      </c>
      <c r="AD31" s="3" t="s">
        <v>330</v>
      </c>
      <c r="AE31" s="3" t="s">
        <v>330</v>
      </c>
      <c r="AF31" s="3" t="s">
        <v>330</v>
      </c>
      <c r="AG31" s="3" t="n">
        <v>0</v>
      </c>
      <c r="AH31" s="3" t="s">
        <v>96</v>
      </c>
      <c r="AI31" s="3" t="s">
        <v>330</v>
      </c>
      <c r="AJ31" s="3" t="s">
        <v>330</v>
      </c>
      <c r="AK31" s="3" t="s">
        <v>330</v>
      </c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</row>
    <row r="32" customFormat="false" ht="13.8" hidden="false" customHeight="false" outlineLevel="0" collapsed="false">
      <c r="A32" s="3" t="n">
        <v>26</v>
      </c>
      <c r="B32" s="3" t="s">
        <v>269</v>
      </c>
      <c r="C32" s="3" t="s">
        <v>331</v>
      </c>
      <c r="D32" s="3" t="s">
        <v>332</v>
      </c>
      <c r="E32" s="3" t="s">
        <v>298</v>
      </c>
      <c r="F32" s="3" t="s">
        <v>333</v>
      </c>
      <c r="G32" s="4" t="s">
        <v>334</v>
      </c>
      <c r="H32" s="4" t="s">
        <v>335</v>
      </c>
      <c r="I32" s="3" t="s">
        <v>40</v>
      </c>
      <c r="J32" s="1" t="str">
        <f aca="false">AD32</f>
        <v>1.2115</v>
      </c>
      <c r="K32" s="3" t="n">
        <f aca="false">36</f>
        <v>36</v>
      </c>
      <c r="L32" s="3" t="n">
        <f aca="false">K32-6</f>
        <v>30</v>
      </c>
      <c r="M32" s="3" t="s">
        <v>42</v>
      </c>
      <c r="N32" s="3" t="s">
        <v>63</v>
      </c>
      <c r="O32" s="3" t="s">
        <v>336</v>
      </c>
      <c r="P32" s="3" t="s">
        <v>337</v>
      </c>
      <c r="Q32" s="3" t="s">
        <v>191</v>
      </c>
      <c r="R32" s="3" t="s">
        <v>338</v>
      </c>
      <c r="S32" s="3" t="s">
        <v>67</v>
      </c>
      <c r="T32" s="1" t="s">
        <v>339</v>
      </c>
      <c r="U32" s="3" t="n">
        <v>-1</v>
      </c>
      <c r="V32" s="3" t="s">
        <v>340</v>
      </c>
      <c r="W32" s="3" t="s">
        <v>341</v>
      </c>
      <c r="X32" s="3" t="s">
        <v>48</v>
      </c>
      <c r="Y32" s="3" t="n">
        <v>60</v>
      </c>
      <c r="Z32" s="3" t="s">
        <v>342</v>
      </c>
      <c r="AA32" s="3" t="s">
        <v>219</v>
      </c>
      <c r="AB32" s="3" t="s">
        <v>284</v>
      </c>
      <c r="AC32" s="3" t="s">
        <v>284</v>
      </c>
      <c r="AD32" s="3" t="s">
        <v>343</v>
      </c>
      <c r="AE32" s="3" t="s">
        <v>344</v>
      </c>
      <c r="AF32" s="1" t="s">
        <v>345</v>
      </c>
      <c r="AG32" s="3" t="s">
        <v>346</v>
      </c>
      <c r="AH32" s="3" t="s">
        <v>73</v>
      </c>
      <c r="AI32" s="3" t="s">
        <v>343</v>
      </c>
      <c r="AJ32" s="3" t="s">
        <v>344</v>
      </c>
      <c r="AK32" s="1" t="s">
        <v>345</v>
      </c>
      <c r="AL32" s="3"/>
      <c r="AM32" s="3"/>
      <c r="AN32" s="3"/>
      <c r="AO32" s="3"/>
      <c r="AQ32" s="3"/>
      <c r="AR32" s="3"/>
      <c r="AS32" s="3"/>
      <c r="AT32" s="3"/>
      <c r="AV32" s="3"/>
      <c r="AW32" s="3"/>
      <c r="AX32" s="3"/>
      <c r="AY32" s="3"/>
      <c r="BA32" s="3"/>
      <c r="BB32" s="3"/>
      <c r="BC32" s="3"/>
      <c r="BD32" s="3"/>
      <c r="BF32" s="3"/>
      <c r="BG32" s="3"/>
      <c r="BH32" s="3"/>
      <c r="BI32" s="3"/>
      <c r="BK32" s="3"/>
      <c r="BL32" s="3"/>
      <c r="BM32" s="3"/>
      <c r="BN32" s="3"/>
      <c r="BP32" s="3"/>
      <c r="BQ32" s="3"/>
      <c r="BR32" s="3"/>
      <c r="BS32" s="3"/>
      <c r="BU32" s="3"/>
      <c r="BV32" s="3"/>
      <c r="BW32" s="3"/>
      <c r="BX32" s="3"/>
      <c r="BZ32" s="3"/>
      <c r="CA32" s="3"/>
      <c r="CB32" s="3"/>
      <c r="CC32" s="3"/>
      <c r="CE32" s="3"/>
      <c r="CF32" s="3"/>
      <c r="CG32" s="3"/>
      <c r="CH32" s="3"/>
      <c r="CJ32" s="3"/>
      <c r="CK32" s="3"/>
      <c r="CL32" s="3"/>
      <c r="CM32" s="3"/>
      <c r="CO32" s="3"/>
      <c r="CP32" s="3"/>
      <c r="CQ32" s="3"/>
      <c r="CR32" s="3"/>
      <c r="CT32" s="3"/>
      <c r="CU32" s="3"/>
      <c r="CV32" s="3"/>
      <c r="CW32" s="3"/>
      <c r="CY32" s="3"/>
      <c r="CZ32" s="3"/>
      <c r="DA32" s="3"/>
      <c r="DB32" s="3"/>
      <c r="DD32" s="3"/>
      <c r="DE32" s="3"/>
      <c r="DF32" s="3"/>
      <c r="DG32" s="3"/>
      <c r="DI32" s="3"/>
      <c r="DJ32" s="3"/>
      <c r="DK32" s="3"/>
      <c r="DL32" s="3"/>
      <c r="DN32" s="3"/>
      <c r="DO32" s="3"/>
      <c r="DP32" s="3"/>
      <c r="DQ32" s="3"/>
      <c r="DS32" s="3"/>
      <c r="DT32" s="3"/>
      <c r="DU32" s="3"/>
      <c r="DV32" s="3"/>
      <c r="DX32" s="3"/>
      <c r="DY32" s="3"/>
      <c r="DZ32" s="3"/>
      <c r="EA32" s="3"/>
      <c r="EC32" s="3"/>
      <c r="ED32" s="3"/>
      <c r="EE32" s="3"/>
      <c r="EF32" s="3"/>
      <c r="EH32" s="3"/>
      <c r="EI32" s="3"/>
      <c r="EJ32" s="3"/>
      <c r="EK32" s="3"/>
      <c r="EM32" s="3"/>
      <c r="EN32" s="3"/>
      <c r="EO32" s="3"/>
      <c r="EP32" s="3"/>
      <c r="ER32" s="3"/>
      <c r="ES32" s="3"/>
      <c r="ET32" s="3"/>
      <c r="EU32" s="3"/>
      <c r="EW32" s="3"/>
      <c r="EX32" s="3"/>
      <c r="EY32" s="3"/>
      <c r="EZ32" s="3"/>
      <c r="FB32" s="3"/>
      <c r="FC32" s="3"/>
      <c r="FD32" s="3"/>
      <c r="FE32" s="3"/>
      <c r="FG32" s="3"/>
      <c r="FH32" s="3"/>
      <c r="FI32" s="3"/>
      <c r="FJ32" s="3"/>
      <c r="FL32" s="3"/>
      <c r="FM32" s="3"/>
      <c r="FN32" s="3"/>
      <c r="FO32" s="3"/>
      <c r="FQ32" s="3"/>
      <c r="FR32" s="3"/>
      <c r="FS32" s="3"/>
      <c r="FT32" s="3"/>
      <c r="FV32" s="3"/>
      <c r="FW32" s="3"/>
      <c r="FX32" s="3"/>
      <c r="FY32" s="3"/>
      <c r="GA32" s="3"/>
      <c r="GB32" s="3"/>
      <c r="GC32" s="3"/>
      <c r="GD32" s="3"/>
      <c r="GF32" s="3"/>
      <c r="GG32" s="3"/>
      <c r="GH32" s="3"/>
      <c r="GI32" s="3"/>
      <c r="GK32" s="3"/>
      <c r="GL32" s="3"/>
      <c r="GM32" s="3"/>
      <c r="GN32" s="3"/>
      <c r="GP32" s="3"/>
      <c r="GQ32" s="3"/>
      <c r="GR32" s="3"/>
      <c r="GS32" s="3"/>
      <c r="GU32" s="3"/>
      <c r="GV32" s="3"/>
      <c r="GW32" s="3"/>
      <c r="GX32" s="3"/>
      <c r="GZ32" s="3"/>
      <c r="HA32" s="3"/>
      <c r="HB32" s="3"/>
      <c r="HC32" s="3"/>
      <c r="HE32" s="3"/>
      <c r="HF32" s="3"/>
      <c r="HG32" s="3"/>
      <c r="HH32" s="3"/>
      <c r="HJ32" s="3"/>
      <c r="HK32" s="3"/>
      <c r="HL32" s="3"/>
      <c r="HM32" s="3"/>
      <c r="HO32" s="3"/>
      <c r="HP32" s="3"/>
      <c r="HQ32" s="3"/>
      <c r="HR32" s="3"/>
      <c r="HT32" s="3"/>
      <c r="HU32" s="3"/>
      <c r="HV32" s="3"/>
      <c r="HW32" s="3"/>
      <c r="HY32" s="3"/>
      <c r="HZ32" s="3"/>
      <c r="IA32" s="3"/>
      <c r="IB32" s="3"/>
      <c r="ID32" s="3"/>
      <c r="IE32" s="3"/>
      <c r="IF32" s="3"/>
      <c r="IG32" s="3"/>
      <c r="II32" s="3"/>
      <c r="IJ32" s="3"/>
      <c r="IK32" s="3"/>
      <c r="IL32" s="3"/>
      <c r="IN32" s="3"/>
      <c r="IO32" s="3"/>
      <c r="IP32" s="3"/>
      <c r="IQ32" s="3"/>
      <c r="IS32" s="3"/>
      <c r="IT32" s="3"/>
      <c r="IU32" s="3"/>
      <c r="IV32" s="3"/>
      <c r="IX32" s="3"/>
      <c r="IY32" s="3"/>
      <c r="IZ32" s="3"/>
      <c r="JA32" s="3"/>
      <c r="JC32" s="3"/>
      <c r="JD32" s="3"/>
      <c r="JE32" s="3"/>
      <c r="JF32" s="3"/>
      <c r="JH32" s="3"/>
      <c r="JI32" s="3"/>
      <c r="JJ32" s="3"/>
      <c r="JK32" s="3"/>
      <c r="JM32" s="3"/>
      <c r="JN32" s="3"/>
      <c r="JO32" s="3"/>
      <c r="JP32" s="3"/>
      <c r="JR32" s="3"/>
      <c r="JS32" s="3"/>
      <c r="JT32" s="3"/>
      <c r="JU32" s="3"/>
      <c r="JW32" s="3"/>
      <c r="JX32" s="3"/>
      <c r="JY32" s="3"/>
      <c r="JZ32" s="3"/>
      <c r="KB32" s="3"/>
      <c r="KC32" s="3"/>
      <c r="KD32" s="3"/>
      <c r="KE32" s="3"/>
      <c r="KG32" s="3"/>
      <c r="KH32" s="3"/>
      <c r="KI32" s="3"/>
      <c r="KJ32" s="3"/>
      <c r="KL32" s="3"/>
      <c r="KM32" s="3"/>
      <c r="KN32" s="3"/>
      <c r="KO32" s="3"/>
      <c r="KQ32" s="3"/>
      <c r="KR32" s="3"/>
      <c r="KS32" s="3"/>
      <c r="KT32" s="3"/>
      <c r="KV32" s="3"/>
      <c r="KW32" s="3"/>
      <c r="KX32" s="3"/>
      <c r="KY32" s="3"/>
      <c r="LA32" s="3"/>
      <c r="LB32" s="3"/>
      <c r="LC32" s="3"/>
      <c r="LD32" s="3"/>
      <c r="LF32" s="3"/>
      <c r="LG32" s="3"/>
      <c r="LH32" s="3"/>
      <c r="LI32" s="3"/>
      <c r="LK32" s="3"/>
      <c r="LL32" s="3"/>
      <c r="LM32" s="3"/>
      <c r="LN32" s="3"/>
      <c r="LP32" s="3"/>
      <c r="LQ32" s="3"/>
      <c r="LR32" s="3"/>
      <c r="LS32" s="3"/>
      <c r="LU32" s="3"/>
      <c r="LV32" s="3"/>
      <c r="LW32" s="3"/>
      <c r="LX32" s="3"/>
      <c r="LZ32" s="3"/>
      <c r="MA32" s="3"/>
      <c r="MB32" s="3"/>
      <c r="MC32" s="3"/>
      <c r="ME32" s="3"/>
      <c r="MF32" s="3"/>
      <c r="MG32" s="3"/>
      <c r="MH32" s="3"/>
      <c r="MJ32" s="3"/>
      <c r="MK32" s="3"/>
      <c r="ML32" s="3"/>
      <c r="MM32" s="3"/>
      <c r="MO32" s="3"/>
      <c r="MP32" s="3"/>
      <c r="MQ32" s="3"/>
      <c r="MR32" s="3"/>
      <c r="MT32" s="3"/>
      <c r="MU32" s="3"/>
      <c r="MV32" s="3"/>
      <c r="MW32" s="3"/>
    </row>
    <row r="33" customFormat="false" ht="13.8" hidden="false" customHeight="false" outlineLevel="0" collapsed="false">
      <c r="A33" s="3" t="n">
        <v>26</v>
      </c>
      <c r="B33" s="3" t="s">
        <v>269</v>
      </c>
      <c r="C33" s="3" t="s">
        <v>347</v>
      </c>
      <c r="D33" s="3" t="s">
        <v>332</v>
      </c>
      <c r="E33" s="3" t="s">
        <v>298</v>
      </c>
      <c r="F33" s="3" t="s">
        <v>333</v>
      </c>
      <c r="G33" s="4" t="s">
        <v>334</v>
      </c>
      <c r="H33" s="4" t="s">
        <v>335</v>
      </c>
      <c r="I33" s="3" t="s">
        <v>40</v>
      </c>
      <c r="J33" s="1" t="str">
        <f aca="false">AD33</f>
        <v>1.201</v>
      </c>
      <c r="K33" s="3" t="n">
        <f aca="false">36</f>
        <v>36</v>
      </c>
      <c r="L33" s="3" t="s">
        <v>348</v>
      </c>
      <c r="M33" s="3" t="s">
        <v>42</v>
      </c>
      <c r="N33" s="3" t="s">
        <v>63</v>
      </c>
      <c r="O33" s="3" t="s">
        <v>336</v>
      </c>
      <c r="P33" s="3" t="s">
        <v>337</v>
      </c>
      <c r="Q33" s="3" t="s">
        <v>191</v>
      </c>
      <c r="R33" s="3" t="s">
        <v>338</v>
      </c>
      <c r="S33" s="3" t="s">
        <v>67</v>
      </c>
      <c r="T33" s="1" t="s">
        <v>339</v>
      </c>
      <c r="U33" s="3" t="n">
        <v>-1</v>
      </c>
      <c r="V33" s="3" t="n">
        <v>-1</v>
      </c>
      <c r="W33" s="3" t="n">
        <v>-1</v>
      </c>
      <c r="X33" s="3" t="n">
        <v>-1</v>
      </c>
      <c r="Y33" s="3" t="n">
        <v>60</v>
      </c>
      <c r="Z33" s="3" t="s">
        <v>342</v>
      </c>
      <c r="AA33" s="3" t="s">
        <v>219</v>
      </c>
      <c r="AB33" s="3" t="s">
        <v>71</v>
      </c>
      <c r="AC33" s="3" t="s">
        <v>71</v>
      </c>
      <c r="AD33" s="1" t="s">
        <v>349</v>
      </c>
      <c r="AE33" s="1" t="s">
        <v>350</v>
      </c>
      <c r="AF33" s="1" t="s">
        <v>351</v>
      </c>
      <c r="AG33" s="1" t="s">
        <v>352</v>
      </c>
      <c r="AH33" s="3" t="s">
        <v>73</v>
      </c>
      <c r="AI33" s="1" t="s">
        <v>349</v>
      </c>
      <c r="AJ33" s="1" t="s">
        <v>350</v>
      </c>
      <c r="AK33" s="1" t="s">
        <v>351</v>
      </c>
      <c r="AM33" s="3"/>
      <c r="AR33" s="3"/>
      <c r="AW33" s="3"/>
      <c r="BB33" s="3"/>
      <c r="BG33" s="3"/>
      <c r="BL33" s="3"/>
      <c r="BQ33" s="3"/>
      <c r="BV33" s="3"/>
      <c r="CA33" s="3"/>
      <c r="CF33" s="3"/>
      <c r="CK33" s="3"/>
      <c r="CP33" s="3"/>
      <c r="CU33" s="3"/>
      <c r="CZ33" s="3"/>
      <c r="DE33" s="3"/>
      <c r="DJ33" s="3"/>
      <c r="DO33" s="3"/>
      <c r="DT33" s="3"/>
      <c r="DY33" s="3"/>
      <c r="ED33" s="3"/>
      <c r="EI33" s="3"/>
      <c r="EN33" s="3"/>
      <c r="ES33" s="3"/>
      <c r="EX33" s="3"/>
      <c r="FC33" s="3"/>
      <c r="FH33" s="3"/>
      <c r="FM33" s="3"/>
      <c r="FR33" s="3"/>
      <c r="FW33" s="3"/>
      <c r="GB33" s="3"/>
      <c r="GG33" s="3"/>
      <c r="GL33" s="3"/>
      <c r="GQ33" s="3"/>
      <c r="GV33" s="3"/>
      <c r="HA33" s="3"/>
      <c r="HF33" s="3"/>
      <c r="HK33" s="3"/>
      <c r="HP33" s="3"/>
      <c r="HU33" s="3"/>
      <c r="HZ33" s="3"/>
      <c r="IE33" s="3"/>
      <c r="IJ33" s="3"/>
      <c r="IO33" s="3"/>
      <c r="IT33" s="3"/>
      <c r="IY33" s="3"/>
      <c r="JD33" s="3"/>
      <c r="JI33" s="3"/>
      <c r="JN33" s="3"/>
      <c r="JS33" s="3"/>
      <c r="JX33" s="3"/>
      <c r="KC33" s="3"/>
      <c r="KH33" s="3"/>
      <c r="KM33" s="3"/>
      <c r="KR33" s="3"/>
      <c r="KW33" s="3"/>
      <c r="LB33" s="3"/>
      <c r="LG33" s="3"/>
      <c r="LL33" s="3"/>
      <c r="LQ33" s="3"/>
      <c r="LV33" s="3"/>
      <c r="MA33" s="3"/>
      <c r="MF33" s="3"/>
      <c r="MK33" s="3"/>
      <c r="MP33" s="3"/>
      <c r="MU33" s="3"/>
    </row>
    <row r="34" customFormat="false" ht="13.8" hidden="false" customHeight="false" outlineLevel="0" collapsed="false">
      <c r="A34" s="3" t="n">
        <v>26</v>
      </c>
      <c r="B34" s="3" t="s">
        <v>269</v>
      </c>
      <c r="C34" s="3" t="s">
        <v>353</v>
      </c>
      <c r="D34" s="3" t="s">
        <v>332</v>
      </c>
      <c r="E34" s="3" t="s">
        <v>298</v>
      </c>
      <c r="F34" s="3" t="s">
        <v>333</v>
      </c>
      <c r="G34" s="4" t="s">
        <v>334</v>
      </c>
      <c r="H34" s="4" t="s">
        <v>335</v>
      </c>
      <c r="I34" s="3" t="s">
        <v>354</v>
      </c>
      <c r="J34" s="1" t="str">
        <f aca="false">AD34</f>
        <v>1.231</v>
      </c>
      <c r="K34" s="3" t="n">
        <f aca="false">36</f>
        <v>36</v>
      </c>
      <c r="L34" s="3" t="s">
        <v>348</v>
      </c>
      <c r="M34" s="3" t="s">
        <v>42</v>
      </c>
      <c r="N34" s="3" t="s">
        <v>63</v>
      </c>
      <c r="O34" s="3" t="s">
        <v>336</v>
      </c>
      <c r="P34" s="3" t="s">
        <v>337</v>
      </c>
      <c r="Q34" s="3" t="s">
        <v>191</v>
      </c>
      <c r="R34" s="3" t="s">
        <v>338</v>
      </c>
      <c r="S34" s="3" t="s">
        <v>67</v>
      </c>
      <c r="T34" s="1" t="s">
        <v>339</v>
      </c>
      <c r="U34" s="3" t="n">
        <v>-1</v>
      </c>
      <c r="V34" s="3" t="s">
        <v>355</v>
      </c>
      <c r="W34" s="3" t="s">
        <v>341</v>
      </c>
      <c r="X34" s="3" t="s">
        <v>48</v>
      </c>
      <c r="Y34" s="3" t="n">
        <f aca="false">189*24*60</f>
        <v>272160</v>
      </c>
      <c r="Z34" s="3" t="s">
        <v>356</v>
      </c>
      <c r="AA34" s="3" t="s">
        <v>219</v>
      </c>
      <c r="AB34" s="3" t="s">
        <v>357</v>
      </c>
      <c r="AC34" s="3" t="s">
        <v>358</v>
      </c>
      <c r="AD34" s="3" t="s">
        <v>359</v>
      </c>
      <c r="AE34" s="3" t="s">
        <v>360</v>
      </c>
      <c r="AF34" s="3" t="s">
        <v>361</v>
      </c>
      <c r="AG34" s="3" t="s">
        <v>362</v>
      </c>
      <c r="AH34" s="3" t="s">
        <v>73</v>
      </c>
      <c r="AI34" s="3" t="s">
        <v>359</v>
      </c>
      <c r="AJ34" s="3" t="s">
        <v>360</v>
      </c>
      <c r="AK34" s="3" t="s">
        <v>361</v>
      </c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</row>
    <row r="35" customFormat="false" ht="13.8" hidden="false" customHeight="false" outlineLevel="0" collapsed="false">
      <c r="A35" s="3" t="n">
        <v>26</v>
      </c>
      <c r="B35" s="3" t="s">
        <v>269</v>
      </c>
      <c r="C35" s="3" t="s">
        <v>353</v>
      </c>
      <c r="D35" s="3" t="s">
        <v>332</v>
      </c>
      <c r="E35" s="3" t="s">
        <v>298</v>
      </c>
      <c r="F35" s="3" t="s">
        <v>333</v>
      </c>
      <c r="G35" s="4" t="s">
        <v>334</v>
      </c>
      <c r="H35" s="4" t="s">
        <v>335</v>
      </c>
      <c r="I35" s="3" t="s">
        <v>354</v>
      </c>
      <c r="J35" s="1" t="str">
        <f aca="false">AD35</f>
        <v>1.228</v>
      </c>
      <c r="K35" s="3" t="n">
        <f aca="false">36</f>
        <v>36</v>
      </c>
      <c r="L35" s="3" t="s">
        <v>348</v>
      </c>
      <c r="M35" s="3" t="s">
        <v>42</v>
      </c>
      <c r="N35" s="3" t="s">
        <v>63</v>
      </c>
      <c r="O35" s="3" t="s">
        <v>336</v>
      </c>
      <c r="P35" s="3" t="s">
        <v>337</v>
      </c>
      <c r="Q35" s="3" t="s">
        <v>191</v>
      </c>
      <c r="R35" s="3" t="s">
        <v>338</v>
      </c>
      <c r="S35" s="3" t="s">
        <v>67</v>
      </c>
      <c r="T35" s="1" t="s">
        <v>339</v>
      </c>
      <c r="U35" s="3" t="n">
        <v>-1</v>
      </c>
      <c r="V35" s="3" t="s">
        <v>355</v>
      </c>
      <c r="W35" s="3" t="s">
        <v>341</v>
      </c>
      <c r="X35" s="3" t="s">
        <v>48</v>
      </c>
      <c r="Y35" s="3" t="n">
        <f aca="false">248*24*60</f>
        <v>357120</v>
      </c>
      <c r="Z35" s="3" t="s">
        <v>356</v>
      </c>
      <c r="AA35" s="3" t="s">
        <v>219</v>
      </c>
      <c r="AB35" s="3" t="s">
        <v>363</v>
      </c>
      <c r="AC35" s="3" t="s">
        <v>329</v>
      </c>
      <c r="AD35" s="3" t="s">
        <v>364</v>
      </c>
      <c r="AE35" s="3" t="s">
        <v>365</v>
      </c>
      <c r="AF35" s="3" t="s">
        <v>366</v>
      </c>
      <c r="AG35" s="3" t="s">
        <v>367</v>
      </c>
      <c r="AH35" s="3" t="s">
        <v>73</v>
      </c>
      <c r="AI35" s="3" t="s">
        <v>364</v>
      </c>
      <c r="AJ35" s="3" t="s">
        <v>365</v>
      </c>
      <c r="AK35" s="3" t="s">
        <v>366</v>
      </c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</row>
    <row r="36" customFormat="false" ht="13.8" hidden="false" customHeight="false" outlineLevel="0" collapsed="false">
      <c r="A36" s="3" t="n">
        <v>27</v>
      </c>
      <c r="B36" s="3" t="s">
        <v>33</v>
      </c>
      <c r="C36" s="3" t="s">
        <v>368</v>
      </c>
      <c r="D36" s="3" t="s">
        <v>369</v>
      </c>
      <c r="E36" s="3" t="s">
        <v>298</v>
      </c>
      <c r="F36" s="3" t="s">
        <v>370</v>
      </c>
      <c r="G36" s="4" t="s">
        <v>371</v>
      </c>
      <c r="H36" s="4" t="s">
        <v>372</v>
      </c>
      <c r="I36" s="3" t="s">
        <v>40</v>
      </c>
      <c r="J36" s="1" t="str">
        <f aca="false">AD36</f>
        <v>1.05</v>
      </c>
      <c r="K36" s="3" t="n">
        <v>46</v>
      </c>
      <c r="L36" s="3" t="n">
        <v>46</v>
      </c>
      <c r="M36" s="3" t="s">
        <v>42</v>
      </c>
      <c r="N36" s="3" t="s">
        <v>43</v>
      </c>
      <c r="O36" s="3" t="s">
        <v>373</v>
      </c>
      <c r="P36" s="3" t="n">
        <v>14</v>
      </c>
      <c r="Q36" s="3" t="s">
        <v>286</v>
      </c>
      <c r="R36" s="3" t="s">
        <v>79</v>
      </c>
      <c r="S36" s="3" t="s">
        <v>45</v>
      </c>
      <c r="T36" s="3" t="s">
        <v>374</v>
      </c>
      <c r="U36" s="3" t="n">
        <v>20000</v>
      </c>
      <c r="V36" s="3" t="s">
        <v>375</v>
      </c>
      <c r="W36" s="3" t="s">
        <v>47</v>
      </c>
      <c r="X36" s="3" t="s">
        <v>48</v>
      </c>
      <c r="Y36" s="3" t="n">
        <v>-1</v>
      </c>
      <c r="Z36" s="3" t="s">
        <v>376</v>
      </c>
      <c r="AA36" s="3" t="n">
        <v>-1</v>
      </c>
      <c r="AB36" s="3" t="s">
        <v>71</v>
      </c>
      <c r="AC36" s="3" t="s">
        <v>71</v>
      </c>
      <c r="AD36" s="3" t="s">
        <v>218</v>
      </c>
      <c r="AE36" s="3" t="s">
        <v>218</v>
      </c>
      <c r="AF36" s="3" t="s">
        <v>218</v>
      </c>
      <c r="AG36" s="3" t="n">
        <v>0</v>
      </c>
      <c r="AH36" s="3" t="s">
        <v>73</v>
      </c>
      <c r="AI36" s="3" t="s">
        <v>218</v>
      </c>
      <c r="AJ36" s="3" t="s">
        <v>218</v>
      </c>
      <c r="AK36" s="3" t="s">
        <v>218</v>
      </c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</row>
    <row r="37" customFormat="false" ht="13.8" hidden="false" customHeight="false" outlineLevel="0" collapsed="false">
      <c r="A37" s="3" t="n">
        <v>28</v>
      </c>
      <c r="B37" s="3"/>
      <c r="C37" s="3" t="s">
        <v>377</v>
      </c>
      <c r="D37" s="3" t="s">
        <v>378</v>
      </c>
      <c r="E37" s="3" t="s">
        <v>298</v>
      </c>
      <c r="F37" s="3" t="s">
        <v>379</v>
      </c>
      <c r="G37" s="4" t="s">
        <v>380</v>
      </c>
      <c r="H37" s="4" t="s">
        <v>381</v>
      </c>
      <c r="I37" s="3" t="s">
        <v>40</v>
      </c>
      <c r="J37" s="1" t="str">
        <f aca="false">AD37</f>
        <v>3.18</v>
      </c>
      <c r="K37" s="3" t="n">
        <v>24</v>
      </c>
      <c r="L37" s="3" t="n">
        <v>24</v>
      </c>
      <c r="M37" s="3" t="s">
        <v>42</v>
      </c>
      <c r="N37" s="3" t="s">
        <v>43</v>
      </c>
      <c r="O37" s="3" t="s">
        <v>382</v>
      </c>
      <c r="P37" s="3" t="s">
        <v>382</v>
      </c>
      <c r="Q37" s="3" t="s">
        <v>241</v>
      </c>
      <c r="R37" s="3" t="s">
        <v>338</v>
      </c>
      <c r="S37" s="3" t="s">
        <v>45</v>
      </c>
      <c r="T37" s="3" t="s">
        <v>383</v>
      </c>
      <c r="U37" s="3" t="n">
        <v>-1</v>
      </c>
      <c r="V37" s="3" t="s">
        <v>384</v>
      </c>
      <c r="W37" s="3" t="s">
        <v>385</v>
      </c>
      <c r="X37" s="3" t="s">
        <v>386</v>
      </c>
      <c r="Y37" s="3" t="n">
        <v>30</v>
      </c>
      <c r="Z37" s="3" t="s">
        <v>322</v>
      </c>
      <c r="AA37" s="3" t="s">
        <v>387</v>
      </c>
      <c r="AB37" s="3" t="s">
        <v>284</v>
      </c>
      <c r="AC37" s="3" t="s">
        <v>284</v>
      </c>
      <c r="AD37" s="3" t="s">
        <v>388</v>
      </c>
      <c r="AE37" s="3" t="s">
        <v>388</v>
      </c>
      <c r="AF37" s="3" t="s">
        <v>388</v>
      </c>
      <c r="AG37" s="3" t="n">
        <v>0</v>
      </c>
      <c r="AH37" s="3" t="s">
        <v>73</v>
      </c>
      <c r="AI37" s="3" t="s">
        <v>388</v>
      </c>
      <c r="AJ37" s="3" t="s">
        <v>388</v>
      </c>
      <c r="AK37" s="3" t="s">
        <v>388</v>
      </c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</row>
    <row r="38" customFormat="false" ht="13.8" hidden="false" customHeight="false" outlineLevel="0" collapsed="false">
      <c r="A38" s="3" t="n">
        <v>28</v>
      </c>
      <c r="B38" s="3"/>
      <c r="C38" s="3" t="s">
        <v>377</v>
      </c>
      <c r="D38" s="3" t="s">
        <v>378</v>
      </c>
      <c r="E38" s="3" t="s">
        <v>298</v>
      </c>
      <c r="F38" s="3" t="s">
        <v>379</v>
      </c>
      <c r="G38" s="4" t="s">
        <v>380</v>
      </c>
      <c r="H38" s="4" t="s">
        <v>381</v>
      </c>
      <c r="I38" s="3" t="s">
        <v>40</v>
      </c>
      <c r="J38" s="1" t="str">
        <f aca="false">AD38</f>
        <v>3.17</v>
      </c>
      <c r="K38" s="3" t="n">
        <v>24</v>
      </c>
      <c r="L38" s="3" t="n">
        <v>24</v>
      </c>
      <c r="M38" s="3" t="s">
        <v>42</v>
      </c>
      <c r="N38" s="3" t="s">
        <v>43</v>
      </c>
      <c r="O38" s="3" t="s">
        <v>382</v>
      </c>
      <c r="P38" s="3" t="s">
        <v>382</v>
      </c>
      <c r="Q38" s="3" t="s">
        <v>241</v>
      </c>
      <c r="R38" s="3" t="s">
        <v>338</v>
      </c>
      <c r="S38" s="3" t="s">
        <v>45</v>
      </c>
      <c r="T38" s="3" t="s">
        <v>383</v>
      </c>
      <c r="U38" s="3" t="n">
        <v>-1</v>
      </c>
      <c r="V38" s="3" t="s">
        <v>384</v>
      </c>
      <c r="W38" s="3" t="s">
        <v>385</v>
      </c>
      <c r="X38" s="3" t="s">
        <v>386</v>
      </c>
      <c r="Y38" s="3" t="n">
        <v>30</v>
      </c>
      <c r="Z38" s="3" t="s">
        <v>322</v>
      </c>
      <c r="AA38" s="3" t="s">
        <v>387</v>
      </c>
      <c r="AB38" s="3" t="s">
        <v>130</v>
      </c>
      <c r="AC38" s="3" t="s">
        <v>130</v>
      </c>
      <c r="AD38" s="3" t="s">
        <v>389</v>
      </c>
      <c r="AE38" s="3" t="s">
        <v>389</v>
      </c>
      <c r="AF38" s="3" t="s">
        <v>389</v>
      </c>
      <c r="AG38" s="3" t="n">
        <v>0</v>
      </c>
      <c r="AH38" s="3" t="s">
        <v>73</v>
      </c>
      <c r="AI38" s="3" t="s">
        <v>389</v>
      </c>
      <c r="AJ38" s="3" t="s">
        <v>389</v>
      </c>
      <c r="AK38" s="3" t="s">
        <v>389</v>
      </c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</row>
    <row r="39" customFormat="false" ht="13.8" hidden="false" customHeight="false" outlineLevel="0" collapsed="false">
      <c r="A39" s="3" t="n">
        <v>29</v>
      </c>
      <c r="B39" s="3" t="s">
        <v>295</v>
      </c>
      <c r="C39" s="3" t="s">
        <v>390</v>
      </c>
      <c r="D39" s="3" t="s">
        <v>391</v>
      </c>
      <c r="E39" s="3" t="s">
        <v>298</v>
      </c>
      <c r="F39" s="3" t="s">
        <v>392</v>
      </c>
      <c r="G39" s="4" t="s">
        <v>393</v>
      </c>
      <c r="H39" s="4" t="s">
        <v>394</v>
      </c>
      <c r="I39" s="3" t="s">
        <v>40</v>
      </c>
      <c r="J39" s="1" t="str">
        <f aca="false">AD39</f>
        <v>0.325</v>
      </c>
      <c r="K39" s="3" t="n">
        <v>89</v>
      </c>
      <c r="L39" s="3" t="n">
        <v>89</v>
      </c>
      <c r="M39" s="3" t="s">
        <v>42</v>
      </c>
      <c r="N39" s="3" t="s">
        <v>63</v>
      </c>
      <c r="O39" s="3" t="n">
        <v>8</v>
      </c>
      <c r="P39" s="3" t="n">
        <v>8</v>
      </c>
      <c r="Q39" s="3" t="s">
        <v>395</v>
      </c>
      <c r="R39" s="3" t="s">
        <v>396</v>
      </c>
      <c r="S39" s="3" t="s">
        <v>45</v>
      </c>
      <c r="T39" s="3" t="s">
        <v>397</v>
      </c>
      <c r="U39" s="3" t="n">
        <v>-1</v>
      </c>
      <c r="V39" s="3" t="s">
        <v>211</v>
      </c>
      <c r="W39" s="3" t="n">
        <v>-1</v>
      </c>
      <c r="X39" s="3" t="n">
        <v>-1</v>
      </c>
      <c r="Y39" s="3" t="n">
        <f aca="false">4*30*24*60</f>
        <v>172800</v>
      </c>
      <c r="Z39" s="3" t="n">
        <v>-1</v>
      </c>
      <c r="AA39" s="3" t="n">
        <v>-1</v>
      </c>
      <c r="AB39" s="3" t="s">
        <v>398</v>
      </c>
      <c r="AC39" s="3" t="s">
        <v>398</v>
      </c>
      <c r="AD39" s="3" t="s">
        <v>399</v>
      </c>
      <c r="AE39" s="3" t="s">
        <v>400</v>
      </c>
      <c r="AF39" s="3" t="s">
        <v>401</v>
      </c>
      <c r="AG39" s="3" t="s">
        <v>402</v>
      </c>
      <c r="AH39" s="3" t="s">
        <v>73</v>
      </c>
      <c r="AI39" s="3" t="s">
        <v>399</v>
      </c>
      <c r="AJ39" s="3" t="s">
        <v>400</v>
      </c>
      <c r="AK39" s="3" t="s">
        <v>401</v>
      </c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</row>
    <row r="40" customFormat="false" ht="13.8" hidden="false" customHeight="false" outlineLevel="0" collapsed="false">
      <c r="A40" s="3" t="n">
        <v>29</v>
      </c>
      <c r="B40" s="3" t="s">
        <v>295</v>
      </c>
      <c r="C40" s="3" t="s">
        <v>403</v>
      </c>
      <c r="D40" s="3" t="s">
        <v>391</v>
      </c>
      <c r="E40" s="3" t="s">
        <v>298</v>
      </c>
      <c r="F40" s="3" t="s">
        <v>392</v>
      </c>
      <c r="G40" s="4" t="s">
        <v>393</v>
      </c>
      <c r="H40" s="4" t="s">
        <v>394</v>
      </c>
      <c r="I40" s="3" t="s">
        <v>40</v>
      </c>
      <c r="J40" s="1" t="str">
        <f aca="false">AD40</f>
        <v>0.318181818181818</v>
      </c>
      <c r="K40" s="3" t="n">
        <v>89</v>
      </c>
      <c r="L40" s="3" t="n">
        <v>89</v>
      </c>
      <c r="M40" s="3" t="s">
        <v>42</v>
      </c>
      <c r="N40" s="3" t="s">
        <v>63</v>
      </c>
      <c r="O40" s="3" t="n">
        <v>8</v>
      </c>
      <c r="P40" s="3" t="n">
        <v>8</v>
      </c>
      <c r="Q40" s="3" t="s">
        <v>395</v>
      </c>
      <c r="R40" s="3" t="s">
        <v>115</v>
      </c>
      <c r="S40" s="3" t="s">
        <v>45</v>
      </c>
      <c r="T40" s="3" t="s">
        <v>397</v>
      </c>
      <c r="U40" s="3" t="n">
        <v>-1</v>
      </c>
      <c r="V40" s="3" t="s">
        <v>235</v>
      </c>
      <c r="W40" s="3" t="s">
        <v>404</v>
      </c>
      <c r="X40" s="3" t="s">
        <v>405</v>
      </c>
      <c r="Y40" s="3" t="n">
        <f aca="false">4*30*24*60</f>
        <v>172800</v>
      </c>
      <c r="Z40" s="3" t="n">
        <v>-1</v>
      </c>
      <c r="AA40" s="3" t="n">
        <v>-1</v>
      </c>
      <c r="AB40" s="3" t="s">
        <v>398</v>
      </c>
      <c r="AC40" s="3" t="s">
        <v>398</v>
      </c>
      <c r="AD40" s="3" t="s">
        <v>406</v>
      </c>
      <c r="AE40" s="3" t="s">
        <v>407</v>
      </c>
      <c r="AF40" s="3" t="s">
        <v>408</v>
      </c>
      <c r="AG40" s="3" t="s">
        <v>409</v>
      </c>
      <c r="AH40" s="3" t="s">
        <v>73</v>
      </c>
      <c r="AI40" s="3" t="s">
        <v>406</v>
      </c>
      <c r="AJ40" s="3" t="s">
        <v>407</v>
      </c>
      <c r="AK40" s="3" t="s">
        <v>408</v>
      </c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</row>
    <row r="41" customFormat="false" ht="13.8" hidden="false" customHeight="false" outlineLevel="0" collapsed="false">
      <c r="A41" s="3" t="n">
        <v>30</v>
      </c>
      <c r="B41" s="3" t="s">
        <v>295</v>
      </c>
      <c r="C41" s="3" t="s">
        <v>410</v>
      </c>
      <c r="D41" s="3" t="s">
        <v>411</v>
      </c>
      <c r="E41" s="3" t="s">
        <v>298</v>
      </c>
      <c r="F41" s="3" t="s">
        <v>412</v>
      </c>
      <c r="G41" s="4" t="s">
        <v>413</v>
      </c>
      <c r="H41" s="4" t="s">
        <v>414</v>
      </c>
      <c r="I41" s="3" t="s">
        <v>40</v>
      </c>
      <c r="J41" s="1" t="str">
        <f aca="false">AD41</f>
        <v>1.478</v>
      </c>
      <c r="K41" s="3" t="s">
        <v>415</v>
      </c>
      <c r="L41" s="3" t="s">
        <v>415</v>
      </c>
      <c r="M41" s="3" t="s">
        <v>42</v>
      </c>
      <c r="N41" s="3" t="s">
        <v>63</v>
      </c>
      <c r="O41" s="3" t="s">
        <v>416</v>
      </c>
      <c r="P41" s="3" t="s">
        <v>416</v>
      </c>
      <c r="Q41" s="3" t="s">
        <v>280</v>
      </c>
      <c r="R41" s="3" t="s">
        <v>126</v>
      </c>
      <c r="S41" s="3" t="s">
        <v>45</v>
      </c>
      <c r="T41" s="3" t="s">
        <v>417</v>
      </c>
      <c r="U41" s="3" t="n">
        <v>-1</v>
      </c>
      <c r="V41" s="3"/>
      <c r="W41" s="3" t="n">
        <v>-1</v>
      </c>
      <c r="X41" s="3" t="n">
        <v>-1</v>
      </c>
      <c r="Y41" s="3" t="n">
        <v>20</v>
      </c>
      <c r="Z41" s="3" t="s">
        <v>322</v>
      </c>
      <c r="AA41" s="3" t="n">
        <v>-1</v>
      </c>
      <c r="AB41" s="3" t="s">
        <v>284</v>
      </c>
      <c r="AC41" s="3" t="s">
        <v>284</v>
      </c>
      <c r="AD41" s="3" t="s">
        <v>418</v>
      </c>
      <c r="AE41" s="3" t="s">
        <v>418</v>
      </c>
      <c r="AF41" s="3" t="s">
        <v>418</v>
      </c>
      <c r="AG41" s="3" t="n">
        <v>0</v>
      </c>
      <c r="AH41" s="3" t="s">
        <v>96</v>
      </c>
      <c r="AI41" s="3" t="s">
        <v>418</v>
      </c>
      <c r="AJ41" s="3" t="s">
        <v>418</v>
      </c>
      <c r="AK41" s="3" t="s">
        <v>418</v>
      </c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</row>
    <row r="42" customFormat="false" ht="13.8" hidden="false" customHeight="false" outlineLevel="0" collapsed="false">
      <c r="A42" s="3" t="n">
        <v>30</v>
      </c>
      <c r="B42" s="3" t="s">
        <v>295</v>
      </c>
      <c r="C42" s="3" t="s">
        <v>410</v>
      </c>
      <c r="D42" s="3" t="s">
        <v>411</v>
      </c>
      <c r="E42" s="3" t="s">
        <v>298</v>
      </c>
      <c r="F42" s="3" t="s">
        <v>412</v>
      </c>
      <c r="G42" s="4" t="s">
        <v>413</v>
      </c>
      <c r="H42" s="4" t="s">
        <v>414</v>
      </c>
      <c r="I42" s="3" t="s">
        <v>40</v>
      </c>
      <c r="J42" s="1" t="str">
        <f aca="false">AD42</f>
        <v>1.472</v>
      </c>
      <c r="K42" s="3" t="s">
        <v>415</v>
      </c>
      <c r="L42" s="3" t="s">
        <v>415</v>
      </c>
      <c r="M42" s="3" t="s">
        <v>42</v>
      </c>
      <c r="N42" s="3" t="s">
        <v>63</v>
      </c>
      <c r="O42" s="3" t="s">
        <v>416</v>
      </c>
      <c r="P42" s="3" t="s">
        <v>416</v>
      </c>
      <c r="Q42" s="3" t="s">
        <v>280</v>
      </c>
      <c r="R42" s="3" t="s">
        <v>126</v>
      </c>
      <c r="S42" s="3" t="s">
        <v>45</v>
      </c>
      <c r="T42" s="3" t="s">
        <v>417</v>
      </c>
      <c r="U42" s="3" t="n">
        <v>-1</v>
      </c>
      <c r="V42" s="3"/>
      <c r="W42" s="3" t="n">
        <v>-1</v>
      </c>
      <c r="X42" s="3" t="n">
        <v>-1</v>
      </c>
      <c r="Y42" s="3" t="n">
        <v>20</v>
      </c>
      <c r="Z42" s="3" t="s">
        <v>322</v>
      </c>
      <c r="AA42" s="3" t="n">
        <v>-1</v>
      </c>
      <c r="AB42" s="3" t="s">
        <v>130</v>
      </c>
      <c r="AC42" s="3" t="s">
        <v>130</v>
      </c>
      <c r="AD42" s="3" t="s">
        <v>419</v>
      </c>
      <c r="AE42" s="3" t="s">
        <v>419</v>
      </c>
      <c r="AF42" s="3" t="s">
        <v>419</v>
      </c>
      <c r="AG42" s="3" t="n">
        <v>0</v>
      </c>
      <c r="AH42" s="3" t="s">
        <v>96</v>
      </c>
      <c r="AI42" s="3" t="s">
        <v>419</v>
      </c>
      <c r="AJ42" s="3" t="s">
        <v>419</v>
      </c>
      <c r="AK42" s="3" t="s">
        <v>419</v>
      </c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</row>
    <row r="43" customFormat="false" ht="13.8" hidden="false" customHeight="false" outlineLevel="0" collapsed="false">
      <c r="A43" s="3" t="n">
        <v>30</v>
      </c>
      <c r="B43" s="3" t="s">
        <v>295</v>
      </c>
      <c r="C43" s="3" t="s">
        <v>420</v>
      </c>
      <c r="D43" s="3" t="s">
        <v>411</v>
      </c>
      <c r="E43" s="3" t="s">
        <v>298</v>
      </c>
      <c r="F43" s="3" t="s">
        <v>412</v>
      </c>
      <c r="G43" s="4" t="s">
        <v>413</v>
      </c>
      <c r="H43" s="4" t="s">
        <v>414</v>
      </c>
      <c r="I43" s="3"/>
      <c r="J43" s="1" t="str">
        <f aca="false">AD43</f>
        <v>1.478</v>
      </c>
      <c r="K43" s="3" t="s">
        <v>415</v>
      </c>
      <c r="L43" s="3" t="s">
        <v>415</v>
      </c>
      <c r="M43" s="3" t="s">
        <v>42</v>
      </c>
      <c r="N43" s="3" t="s">
        <v>63</v>
      </c>
      <c r="O43" s="3" t="s">
        <v>416</v>
      </c>
      <c r="P43" s="3" t="s">
        <v>416</v>
      </c>
      <c r="Q43" s="3" t="s">
        <v>280</v>
      </c>
      <c r="R43" s="3" t="s">
        <v>126</v>
      </c>
      <c r="S43" s="3" t="s">
        <v>45</v>
      </c>
      <c r="T43" s="3" t="s">
        <v>417</v>
      </c>
      <c r="U43" s="3" t="n">
        <v>-1</v>
      </c>
      <c r="V43" s="3" t="n">
        <v>-1</v>
      </c>
      <c r="W43" s="3" t="n">
        <v>-1</v>
      </c>
      <c r="X43" s="3" t="n">
        <v>-1</v>
      </c>
      <c r="Y43" s="3" t="n">
        <v>-1</v>
      </c>
      <c r="Z43" s="3" t="n">
        <v>-1</v>
      </c>
      <c r="AA43" s="3" t="n">
        <v>-1</v>
      </c>
      <c r="AB43" s="3" t="n">
        <v>-1</v>
      </c>
      <c r="AC43" s="3" t="n">
        <v>-1</v>
      </c>
      <c r="AD43" s="3" t="s">
        <v>418</v>
      </c>
      <c r="AE43" s="3" t="s">
        <v>418</v>
      </c>
      <c r="AF43" s="3" t="s">
        <v>418</v>
      </c>
      <c r="AG43" s="3" t="n">
        <v>0</v>
      </c>
      <c r="AH43" s="3" t="s">
        <v>96</v>
      </c>
      <c r="AI43" s="3" t="s">
        <v>418</v>
      </c>
      <c r="AJ43" s="3" t="s">
        <v>418</v>
      </c>
      <c r="AK43" s="3" t="s">
        <v>418</v>
      </c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</row>
    <row r="44" customFormat="false" ht="13.8" hidden="false" customHeight="false" outlineLevel="0" collapsed="false">
      <c r="A44" s="3" t="n">
        <v>31</v>
      </c>
      <c r="B44" s="3" t="s">
        <v>33</v>
      </c>
      <c r="C44" s="3" t="s">
        <v>421</v>
      </c>
      <c r="D44" s="3" t="s">
        <v>422</v>
      </c>
      <c r="E44" s="3" t="s">
        <v>298</v>
      </c>
      <c r="F44" s="3" t="s">
        <v>423</v>
      </c>
      <c r="G44" s="4" t="s">
        <v>424</v>
      </c>
      <c r="H44" s="4" t="s">
        <v>425</v>
      </c>
      <c r="I44" s="3" t="s">
        <v>40</v>
      </c>
      <c r="J44" s="1" t="str">
        <f aca="false">AD44</f>
        <v>1.26</v>
      </c>
      <c r="K44" s="3" t="n">
        <v>40</v>
      </c>
      <c r="L44" s="3" t="n">
        <v>40</v>
      </c>
      <c r="M44" s="3" t="s">
        <v>42</v>
      </c>
      <c r="N44" s="3" t="s">
        <v>63</v>
      </c>
      <c r="O44" s="3" t="s">
        <v>426</v>
      </c>
      <c r="P44" s="3" t="s">
        <v>426</v>
      </c>
      <c r="Q44" s="3" t="s">
        <v>427</v>
      </c>
      <c r="R44" s="3" t="s">
        <v>428</v>
      </c>
      <c r="S44" s="3" t="s">
        <v>45</v>
      </c>
      <c r="T44" s="3" t="s">
        <v>339</v>
      </c>
      <c r="U44" s="3" t="n">
        <v>5000</v>
      </c>
      <c r="V44" s="1" t="s">
        <v>429</v>
      </c>
      <c r="W44" s="3" t="s">
        <v>430</v>
      </c>
      <c r="X44" s="3" t="s">
        <v>431</v>
      </c>
      <c r="Y44" s="3" t="n">
        <v>-1</v>
      </c>
      <c r="Z44" s="3" t="s">
        <v>376</v>
      </c>
      <c r="AA44" s="3" t="n">
        <v>-1</v>
      </c>
      <c r="AB44" s="3" t="s">
        <v>71</v>
      </c>
      <c r="AC44" s="3" t="s">
        <v>71</v>
      </c>
      <c r="AD44" s="3" t="s">
        <v>432</v>
      </c>
      <c r="AE44" s="3" t="s">
        <v>432</v>
      </c>
      <c r="AF44" s="3" t="s">
        <v>432</v>
      </c>
      <c r="AG44" s="3" t="n">
        <v>0</v>
      </c>
      <c r="AH44" s="3" t="s">
        <v>73</v>
      </c>
      <c r="AI44" s="3" t="s">
        <v>432</v>
      </c>
      <c r="AJ44" s="3" t="s">
        <v>432</v>
      </c>
      <c r="AK44" s="3" t="s">
        <v>432</v>
      </c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</row>
    <row r="45" customFormat="false" ht="13.8" hidden="false" customHeight="false" outlineLevel="0" collapsed="false">
      <c r="A45" s="3" t="n">
        <v>32</v>
      </c>
      <c r="B45" s="3" t="s">
        <v>295</v>
      </c>
      <c r="C45" s="3" t="s">
        <v>433</v>
      </c>
      <c r="D45" s="3" t="s">
        <v>434</v>
      </c>
      <c r="E45" s="3" t="s">
        <v>298</v>
      </c>
      <c r="F45" s="3" t="s">
        <v>435</v>
      </c>
      <c r="G45" s="4" t="s">
        <v>436</v>
      </c>
      <c r="H45" s="4" t="s">
        <v>437</v>
      </c>
      <c r="I45" s="3" t="s">
        <v>40</v>
      </c>
      <c r="J45" s="1" t="str">
        <f aca="false">AD45</f>
        <v>1.40541</v>
      </c>
      <c r="K45" s="3" t="s">
        <v>438</v>
      </c>
      <c r="L45" s="3" t="s">
        <v>439</v>
      </c>
      <c r="M45" s="3" t="s">
        <v>42</v>
      </c>
      <c r="N45" s="3" t="s">
        <v>63</v>
      </c>
      <c r="O45" s="3" t="s">
        <v>440</v>
      </c>
      <c r="P45" s="3" t="s">
        <v>440</v>
      </c>
      <c r="Q45" s="3" t="s">
        <v>441</v>
      </c>
      <c r="R45" s="3" t="s">
        <v>441</v>
      </c>
      <c r="S45" s="3" t="s">
        <v>67</v>
      </c>
      <c r="T45" s="3" t="s">
        <v>442</v>
      </c>
      <c r="U45" s="3" t="n">
        <v>-1</v>
      </c>
      <c r="V45" s="3" t="s">
        <v>443</v>
      </c>
      <c r="W45" s="3" t="s">
        <v>444</v>
      </c>
      <c r="X45" s="3" t="s">
        <v>48</v>
      </c>
      <c r="Y45" s="3" t="n">
        <f aca="false">2*30*60</f>
        <v>3600</v>
      </c>
      <c r="Z45" s="3" t="s">
        <v>445</v>
      </c>
      <c r="AA45" s="3" t="n">
        <v>-1</v>
      </c>
      <c r="AB45" s="3" t="s">
        <v>446</v>
      </c>
      <c r="AC45" s="3" t="s">
        <v>446</v>
      </c>
      <c r="AD45" s="3" t="s">
        <v>447</v>
      </c>
      <c r="AE45" s="3" t="s">
        <v>447</v>
      </c>
      <c r="AF45" s="3" t="s">
        <v>447</v>
      </c>
      <c r="AG45" s="3" t="n">
        <v>0</v>
      </c>
      <c r="AH45" s="3" t="s">
        <v>73</v>
      </c>
      <c r="AI45" s="3" t="s">
        <v>447</v>
      </c>
      <c r="AJ45" s="3" t="s">
        <v>447</v>
      </c>
      <c r="AK45" s="3" t="s">
        <v>447</v>
      </c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</row>
    <row r="46" customFormat="false" ht="13.8" hidden="false" customHeight="false" outlineLevel="0" collapsed="false">
      <c r="A46" s="3" t="n">
        <v>33</v>
      </c>
      <c r="B46" s="3"/>
      <c r="C46" s="3" t="s">
        <v>448</v>
      </c>
      <c r="D46" s="3" t="s">
        <v>449</v>
      </c>
      <c r="E46" s="3" t="s">
        <v>298</v>
      </c>
      <c r="F46" s="3" t="s">
        <v>450</v>
      </c>
      <c r="G46" s="4" t="s">
        <v>451</v>
      </c>
      <c r="H46" s="4" t="s">
        <v>452</v>
      </c>
      <c r="I46" s="3" t="s">
        <v>453</v>
      </c>
      <c r="J46" s="1" t="str">
        <f aca="false">AD46</f>
        <v>1.94</v>
      </c>
      <c r="K46" s="3" t="s">
        <v>454</v>
      </c>
      <c r="L46" s="3" t="s">
        <v>455</v>
      </c>
      <c r="M46" s="3" t="s">
        <v>42</v>
      </c>
      <c r="N46" s="3" t="s">
        <v>63</v>
      </c>
      <c r="O46" s="3" t="s">
        <v>103</v>
      </c>
      <c r="P46" s="3" t="s">
        <v>103</v>
      </c>
      <c r="Q46" s="3" t="s">
        <v>145</v>
      </c>
      <c r="R46" s="3" t="s">
        <v>145</v>
      </c>
      <c r="S46" s="3" t="s">
        <v>67</v>
      </c>
      <c r="T46" s="3" t="s">
        <v>456</v>
      </c>
      <c r="U46" s="3" t="n">
        <v>-1</v>
      </c>
      <c r="V46" s="3" t="n">
        <v>-1</v>
      </c>
      <c r="W46" s="3" t="n">
        <v>-1</v>
      </c>
      <c r="X46" s="3" t="n">
        <v>-1</v>
      </c>
      <c r="Y46" s="3" t="n">
        <v>25</v>
      </c>
      <c r="Z46" s="3" t="s">
        <v>376</v>
      </c>
      <c r="AA46" s="3" t="n">
        <v>-1</v>
      </c>
      <c r="AB46" s="3" t="s">
        <v>363</v>
      </c>
      <c r="AC46" s="3" t="s">
        <v>329</v>
      </c>
      <c r="AD46" s="3" t="s">
        <v>457</v>
      </c>
      <c r="AE46" s="3" t="s">
        <v>458</v>
      </c>
      <c r="AF46" s="3" t="s">
        <v>459</v>
      </c>
      <c r="AG46" s="3" t="s">
        <v>460</v>
      </c>
      <c r="AH46" s="3" t="s">
        <v>96</v>
      </c>
      <c r="AI46" s="3" t="s">
        <v>457</v>
      </c>
      <c r="AJ46" s="3" t="s">
        <v>458</v>
      </c>
      <c r="AK46" s="3" t="s">
        <v>459</v>
      </c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</row>
    <row r="47" customFormat="false" ht="13.8" hidden="false" customHeight="false" outlineLevel="0" collapsed="false">
      <c r="A47" s="3" t="n">
        <v>34</v>
      </c>
      <c r="B47" s="3" t="s">
        <v>295</v>
      </c>
      <c r="C47" s="3" t="s">
        <v>461</v>
      </c>
      <c r="D47" s="3" t="s">
        <v>462</v>
      </c>
      <c r="E47" s="3" t="s">
        <v>298</v>
      </c>
      <c r="F47" s="3" t="s">
        <v>463</v>
      </c>
      <c r="G47" s="4" t="s">
        <v>464</v>
      </c>
      <c r="H47" s="4" t="s">
        <v>465</v>
      </c>
      <c r="I47" s="3" t="s">
        <v>40</v>
      </c>
      <c r="J47" s="1" t="str">
        <f aca="false">AD47</f>
        <v>0.939</v>
      </c>
      <c r="K47" s="3" t="s">
        <v>466</v>
      </c>
      <c r="L47" s="3" t="s">
        <v>467</v>
      </c>
      <c r="M47" s="3" t="s">
        <v>42</v>
      </c>
      <c r="N47" s="3" t="s">
        <v>63</v>
      </c>
      <c r="O47" s="3" t="s">
        <v>468</v>
      </c>
      <c r="P47" s="3" t="s">
        <v>468</v>
      </c>
      <c r="Q47" s="3" t="s">
        <v>469</v>
      </c>
      <c r="R47" s="3" t="s">
        <v>470</v>
      </c>
      <c r="S47" s="3" t="s">
        <v>45</v>
      </c>
      <c r="T47" s="3" t="n">
        <v>1063</v>
      </c>
      <c r="U47" s="3" t="n">
        <v>-1</v>
      </c>
      <c r="V47" s="1" t="s">
        <v>471</v>
      </c>
      <c r="W47" s="3" t="n">
        <v>-1</v>
      </c>
      <c r="X47" s="3" t="n">
        <v>-1</v>
      </c>
      <c r="Y47" s="3" t="n">
        <v>40</v>
      </c>
      <c r="Z47" s="3" t="s">
        <v>472</v>
      </c>
      <c r="AA47" s="3" t="n">
        <v>-1</v>
      </c>
      <c r="AB47" s="3" t="s">
        <v>473</v>
      </c>
      <c r="AC47" s="3" t="s">
        <v>329</v>
      </c>
      <c r="AD47" s="1" t="s">
        <v>474</v>
      </c>
      <c r="AE47" s="1" t="s">
        <v>474</v>
      </c>
      <c r="AF47" s="1" t="s">
        <v>474</v>
      </c>
      <c r="AG47" s="1" t="n">
        <v>0</v>
      </c>
      <c r="AH47" s="1" t="s">
        <v>96</v>
      </c>
      <c r="AI47" s="1" t="s">
        <v>474</v>
      </c>
      <c r="AJ47" s="1" t="s">
        <v>474</v>
      </c>
      <c r="AK47" s="1" t="s">
        <v>474</v>
      </c>
    </row>
    <row r="48" customFormat="false" ht="13.8" hidden="false" customHeight="false" outlineLevel="0" collapsed="false">
      <c r="A48" s="3" t="n">
        <v>34</v>
      </c>
      <c r="B48" s="3" t="s">
        <v>295</v>
      </c>
      <c r="C48" s="3" t="s">
        <v>475</v>
      </c>
      <c r="D48" s="3" t="s">
        <v>462</v>
      </c>
      <c r="E48" s="3" t="s">
        <v>298</v>
      </c>
      <c r="F48" s="3" t="s">
        <v>463</v>
      </c>
      <c r="G48" s="4" t="s">
        <v>464</v>
      </c>
      <c r="H48" s="4" t="s">
        <v>465</v>
      </c>
      <c r="I48" s="3" t="s">
        <v>40</v>
      </c>
      <c r="J48" s="1" t="str">
        <f aca="false">AD48</f>
        <v>0.934</v>
      </c>
      <c r="K48" s="3" t="s">
        <v>466</v>
      </c>
      <c r="L48" s="3" t="s">
        <v>467</v>
      </c>
      <c r="M48" s="3" t="s">
        <v>42</v>
      </c>
      <c r="N48" s="3" t="s">
        <v>63</v>
      </c>
      <c r="O48" s="3" t="s">
        <v>468</v>
      </c>
      <c r="P48" s="3" t="s">
        <v>468</v>
      </c>
      <c r="Q48" s="3" t="s">
        <v>469</v>
      </c>
      <c r="R48" s="3" t="s">
        <v>470</v>
      </c>
      <c r="S48" s="3" t="s">
        <v>45</v>
      </c>
      <c r="T48" s="3" t="n">
        <v>1063</v>
      </c>
      <c r="U48" s="3" t="n">
        <v>-1</v>
      </c>
      <c r="V48" s="1" t="s">
        <v>471</v>
      </c>
      <c r="W48" s="3" t="n">
        <v>-1</v>
      </c>
      <c r="X48" s="3" t="n">
        <v>-1</v>
      </c>
      <c r="Y48" s="3" t="n">
        <v>40</v>
      </c>
      <c r="Z48" s="3" t="s">
        <v>472</v>
      </c>
      <c r="AA48" s="3" t="n">
        <v>-1</v>
      </c>
      <c r="AB48" s="3" t="s">
        <v>473</v>
      </c>
      <c r="AC48" s="3" t="s">
        <v>329</v>
      </c>
      <c r="AD48" s="1" t="s">
        <v>476</v>
      </c>
      <c r="AE48" s="1" t="s">
        <v>476</v>
      </c>
      <c r="AF48" s="1" t="s">
        <v>476</v>
      </c>
      <c r="AG48" s="1" t="n">
        <v>0</v>
      </c>
      <c r="AH48" s="1" t="s">
        <v>96</v>
      </c>
      <c r="AI48" s="1" t="s">
        <v>476</v>
      </c>
      <c r="AJ48" s="1" t="s">
        <v>476</v>
      </c>
      <c r="AK48" s="1" t="s">
        <v>476</v>
      </c>
    </row>
    <row r="49" customFormat="false" ht="13.8" hidden="false" customHeight="false" outlineLevel="0" collapsed="false">
      <c r="A49" s="3" t="n">
        <v>35</v>
      </c>
      <c r="B49" s="3" t="s">
        <v>477</v>
      </c>
      <c r="C49" s="3" t="s">
        <v>478</v>
      </c>
      <c r="D49" s="3" t="s">
        <v>479</v>
      </c>
      <c r="E49" s="3" t="s">
        <v>298</v>
      </c>
      <c r="F49" s="3" t="s">
        <v>480</v>
      </c>
      <c r="G49" s="4" t="s">
        <v>481</v>
      </c>
      <c r="H49" s="4" t="s">
        <v>482</v>
      </c>
      <c r="I49" s="3" t="s">
        <v>40</v>
      </c>
      <c r="J49" s="1" t="str">
        <f aca="false">AD49</f>
        <v>1.36</v>
      </c>
      <c r="K49" s="3" t="n">
        <v>40</v>
      </c>
      <c r="L49" s="3" t="n">
        <v>-1</v>
      </c>
      <c r="M49" s="3" t="s">
        <v>42</v>
      </c>
      <c r="N49" s="3"/>
      <c r="O49" s="3" t="n">
        <v>-1</v>
      </c>
      <c r="P49" s="3"/>
      <c r="Q49" s="3" t="n">
        <v>-1</v>
      </c>
      <c r="R49" s="3" t="n">
        <v>-1</v>
      </c>
      <c r="S49" s="3" t="s">
        <v>67</v>
      </c>
      <c r="T49" s="3" t="n">
        <v>1596</v>
      </c>
      <c r="U49" s="3" t="n">
        <v>-1</v>
      </c>
      <c r="V49" s="3" t="n">
        <v>-1</v>
      </c>
      <c r="W49" s="3" t="n">
        <v>-1</v>
      </c>
      <c r="X49" s="3" t="n">
        <v>-1</v>
      </c>
      <c r="Y49" s="3" t="n">
        <v>-1</v>
      </c>
      <c r="Z49" s="3" t="n">
        <v>-1</v>
      </c>
      <c r="AA49" s="3" t="n">
        <v>-1</v>
      </c>
      <c r="AB49" s="3" t="n">
        <v>-1</v>
      </c>
      <c r="AC49" s="3" t="n">
        <v>-1</v>
      </c>
      <c r="AD49" s="3" t="s">
        <v>483</v>
      </c>
      <c r="AE49" s="3" t="s">
        <v>483</v>
      </c>
      <c r="AF49" s="3" t="s">
        <v>483</v>
      </c>
      <c r="AG49" s="3" t="n">
        <v>0</v>
      </c>
      <c r="AH49" s="3" t="s">
        <v>73</v>
      </c>
      <c r="AI49" s="3" t="s">
        <v>483</v>
      </c>
      <c r="AJ49" s="3" t="s">
        <v>483</v>
      </c>
      <c r="AK49" s="3" t="s">
        <v>483</v>
      </c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</row>
    <row r="50" customFormat="false" ht="13.8" hidden="false" customHeight="false" outlineLevel="0" collapsed="false">
      <c r="A50" s="3" t="n">
        <v>36</v>
      </c>
      <c r="B50" s="3" t="s">
        <v>484</v>
      </c>
      <c r="C50" s="3" t="s">
        <v>485</v>
      </c>
      <c r="D50" s="3" t="s">
        <v>486</v>
      </c>
      <c r="E50" s="3" t="s">
        <v>298</v>
      </c>
      <c r="F50" s="3" t="s">
        <v>486</v>
      </c>
      <c r="G50" s="4" t="s">
        <v>487</v>
      </c>
      <c r="H50" s="4" t="s">
        <v>488</v>
      </c>
      <c r="I50" s="3" t="s">
        <v>40</v>
      </c>
      <c r="J50" s="1" t="n">
        <f aca="false">AD50</f>
        <v>-1</v>
      </c>
      <c r="K50" s="3"/>
      <c r="L50" s="3" t="n">
        <v>-1</v>
      </c>
      <c r="M50" s="3"/>
      <c r="N50" s="3"/>
      <c r="O50" s="3" t="n">
        <v>-1</v>
      </c>
      <c r="P50" s="3"/>
      <c r="Q50" s="3" t="n">
        <v>-1</v>
      </c>
      <c r="R50" s="3" t="n">
        <v>-1</v>
      </c>
      <c r="S50" s="3" t="s">
        <v>67</v>
      </c>
      <c r="T50" s="3"/>
      <c r="U50" s="3" t="n">
        <v>-1</v>
      </c>
      <c r="V50" s="3" t="n">
        <v>-1</v>
      </c>
      <c r="W50" s="3"/>
      <c r="X50" s="3" t="n">
        <v>-1</v>
      </c>
      <c r="Y50" s="3" t="n">
        <v>-1</v>
      </c>
      <c r="Z50" s="3"/>
      <c r="AA50" s="3"/>
      <c r="AB50" s="3" t="n">
        <v>-1</v>
      </c>
      <c r="AC50" s="3" t="n">
        <v>-1</v>
      </c>
      <c r="AD50" s="3" t="n">
        <v>-1</v>
      </c>
      <c r="AE50" s="3" t="n">
        <v>-1</v>
      </c>
      <c r="AF50" s="3" t="n">
        <v>-1</v>
      </c>
      <c r="AG50" s="3" t="n">
        <v>-1</v>
      </c>
      <c r="AH50" s="3"/>
      <c r="AI50" s="3" t="n">
        <v>-1</v>
      </c>
      <c r="AJ50" s="3" t="n">
        <v>-1</v>
      </c>
      <c r="AK50" s="3" t="n">
        <v>-1</v>
      </c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</row>
    <row r="51" customFormat="false" ht="13.8" hidden="false" customHeight="false" outlineLevel="0" collapsed="false">
      <c r="A51" s="3" t="n">
        <v>37</v>
      </c>
      <c r="B51" s="3" t="s">
        <v>269</v>
      </c>
      <c r="C51" s="3" t="s">
        <v>489</v>
      </c>
      <c r="D51" s="3" t="s">
        <v>490</v>
      </c>
      <c r="E51" s="3" t="s">
        <v>298</v>
      </c>
      <c r="F51" s="3" t="s">
        <v>491</v>
      </c>
      <c r="G51" s="4" t="s">
        <v>492</v>
      </c>
      <c r="H51" s="4" t="s">
        <v>493</v>
      </c>
      <c r="I51" s="3" t="s">
        <v>494</v>
      </c>
      <c r="J51" s="1" t="str">
        <f aca="false">AD51</f>
        <v>1.05</v>
      </c>
      <c r="K51" s="3" t="s">
        <v>495</v>
      </c>
      <c r="L51" s="3" t="s">
        <v>496</v>
      </c>
      <c r="M51" s="3" t="s">
        <v>42</v>
      </c>
      <c r="N51" s="3" t="s">
        <v>63</v>
      </c>
      <c r="O51" s="3" t="s">
        <v>497</v>
      </c>
      <c r="P51" s="3" t="s">
        <v>497</v>
      </c>
      <c r="Q51" s="3" t="s">
        <v>498</v>
      </c>
      <c r="R51" s="3" t="s">
        <v>499</v>
      </c>
      <c r="S51" s="3" t="s">
        <v>67</v>
      </c>
      <c r="T51" s="3" t="s">
        <v>500</v>
      </c>
      <c r="U51" s="3" t="n">
        <v>-1</v>
      </c>
      <c r="V51" s="3" t="s">
        <v>154</v>
      </c>
      <c r="W51" s="3" t="s">
        <v>501</v>
      </c>
      <c r="X51" s="3" t="s">
        <v>502</v>
      </c>
      <c r="Y51" s="3" t="n">
        <v>-1</v>
      </c>
      <c r="Z51" s="3" t="n">
        <v>-1</v>
      </c>
      <c r="AA51" s="3" t="s">
        <v>503</v>
      </c>
      <c r="AB51" s="3" t="n">
        <v>-1</v>
      </c>
      <c r="AC51" s="3" t="n">
        <v>-1</v>
      </c>
      <c r="AD51" s="3" t="s">
        <v>218</v>
      </c>
      <c r="AE51" s="3" t="s">
        <v>218</v>
      </c>
      <c r="AF51" s="3" t="s">
        <v>218</v>
      </c>
      <c r="AG51" s="3" t="n">
        <v>0</v>
      </c>
      <c r="AH51" s="3" t="s">
        <v>96</v>
      </c>
      <c r="AI51" s="3" t="s">
        <v>218</v>
      </c>
      <c r="AJ51" s="3" t="s">
        <v>218</v>
      </c>
      <c r="AK51" s="3" t="s">
        <v>218</v>
      </c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</row>
    <row r="52" customFormat="false" ht="13.8" hidden="false" customHeight="false" outlineLevel="0" collapsed="false">
      <c r="A52" s="3" t="n">
        <v>37</v>
      </c>
      <c r="B52" s="3" t="s">
        <v>269</v>
      </c>
      <c r="C52" s="3" t="s">
        <v>504</v>
      </c>
      <c r="D52" s="3" t="s">
        <v>490</v>
      </c>
      <c r="E52" s="3" t="s">
        <v>298</v>
      </c>
      <c r="F52" s="3" t="s">
        <v>491</v>
      </c>
      <c r="G52" s="4" t="s">
        <v>492</v>
      </c>
      <c r="H52" s="4" t="s">
        <v>493</v>
      </c>
      <c r="I52" s="3" t="s">
        <v>494</v>
      </c>
      <c r="J52" s="1" t="str">
        <f aca="false">AD52</f>
        <v>1.08</v>
      </c>
      <c r="K52" s="3" t="s">
        <v>495</v>
      </c>
      <c r="L52" s="3" t="s">
        <v>496</v>
      </c>
      <c r="M52" s="3" t="s">
        <v>42</v>
      </c>
      <c r="N52" s="3" t="s">
        <v>63</v>
      </c>
      <c r="O52" s="3" t="s">
        <v>497</v>
      </c>
      <c r="P52" s="3" t="s">
        <v>497</v>
      </c>
      <c r="Q52" s="3" t="s">
        <v>498</v>
      </c>
      <c r="R52" s="3" t="s">
        <v>499</v>
      </c>
      <c r="S52" s="3" t="s">
        <v>67</v>
      </c>
      <c r="T52" s="3" t="s">
        <v>500</v>
      </c>
      <c r="U52" s="3" t="n">
        <v>-1</v>
      </c>
      <c r="V52" s="3" t="s">
        <v>154</v>
      </c>
      <c r="W52" s="3" t="s">
        <v>501</v>
      </c>
      <c r="X52" s="3" t="s">
        <v>502</v>
      </c>
      <c r="Y52" s="3" t="n">
        <v>-1</v>
      </c>
      <c r="Z52" s="3" t="n">
        <v>-1</v>
      </c>
      <c r="AA52" s="3" t="s">
        <v>503</v>
      </c>
      <c r="AB52" s="3" t="n">
        <v>-1</v>
      </c>
      <c r="AC52" s="3" t="n">
        <v>-1</v>
      </c>
      <c r="AD52" s="3" t="s">
        <v>498</v>
      </c>
      <c r="AE52" s="3" t="s">
        <v>498</v>
      </c>
      <c r="AF52" s="3" t="s">
        <v>498</v>
      </c>
      <c r="AG52" s="3" t="n">
        <v>0</v>
      </c>
      <c r="AH52" s="3" t="s">
        <v>96</v>
      </c>
      <c r="AI52" s="3" t="s">
        <v>498</v>
      </c>
      <c r="AJ52" s="3" t="s">
        <v>498</v>
      </c>
      <c r="AK52" s="3" t="s">
        <v>498</v>
      </c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</row>
    <row r="53" customFormat="false" ht="13.5" hidden="false" customHeight="true" outlineLevel="0" collapsed="false">
      <c r="A53" s="3" t="n">
        <v>38</v>
      </c>
      <c r="B53" s="3"/>
      <c r="C53" s="3" t="s">
        <v>505</v>
      </c>
      <c r="D53" s="3" t="s">
        <v>506</v>
      </c>
      <c r="E53" s="3" t="s">
        <v>298</v>
      </c>
      <c r="F53" s="3" t="s">
        <v>507</v>
      </c>
      <c r="G53" s="4" t="s">
        <v>508</v>
      </c>
      <c r="H53" s="4" t="s">
        <v>509</v>
      </c>
      <c r="I53" s="3" t="s">
        <v>40</v>
      </c>
      <c r="J53" s="1" t="str">
        <f aca="false">AD53</f>
        <v>1.654</v>
      </c>
      <c r="K53" s="3" t="s">
        <v>510</v>
      </c>
      <c r="L53" s="3" t="s">
        <v>511</v>
      </c>
      <c r="M53" s="3" t="s">
        <v>42</v>
      </c>
      <c r="N53" s="3" t="s">
        <v>43</v>
      </c>
      <c r="O53" s="3" t="s">
        <v>512</v>
      </c>
      <c r="P53" s="3" t="n">
        <v>10</v>
      </c>
      <c r="Q53" s="3" t="s">
        <v>513</v>
      </c>
      <c r="R53" s="3" t="s">
        <v>428</v>
      </c>
      <c r="S53" s="3" t="s">
        <v>67</v>
      </c>
      <c r="T53" s="3" t="n">
        <v>1227</v>
      </c>
      <c r="U53" s="3" t="n">
        <v>-1</v>
      </c>
      <c r="V53" s="3" t="s">
        <v>514</v>
      </c>
      <c r="W53" s="3" t="n">
        <v>-1</v>
      </c>
      <c r="X53" s="3" t="n">
        <v>-1</v>
      </c>
      <c r="Y53" s="3" t="n">
        <v>45</v>
      </c>
      <c r="Z53" s="3" t="n">
        <v>1024</v>
      </c>
      <c r="AA53" s="3" t="s">
        <v>515</v>
      </c>
      <c r="AB53" s="3" t="s">
        <v>284</v>
      </c>
      <c r="AC53" s="3" t="s">
        <v>284</v>
      </c>
      <c r="AD53" s="3" t="s">
        <v>516</v>
      </c>
      <c r="AE53" s="3" t="s">
        <v>516</v>
      </c>
      <c r="AF53" s="3" t="s">
        <v>516</v>
      </c>
      <c r="AG53" s="3" t="n">
        <v>0</v>
      </c>
      <c r="AH53" s="3" t="s">
        <v>96</v>
      </c>
      <c r="AI53" s="3" t="s">
        <v>516</v>
      </c>
      <c r="AJ53" s="3" t="s">
        <v>516</v>
      </c>
      <c r="AK53" s="3" t="s">
        <v>516</v>
      </c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</row>
    <row r="54" customFormat="false" ht="13.8" hidden="false" customHeight="false" outlineLevel="0" collapsed="false">
      <c r="A54" s="3" t="n">
        <v>39</v>
      </c>
      <c r="B54" s="3" t="s">
        <v>295</v>
      </c>
      <c r="C54" s="3" t="s">
        <v>410</v>
      </c>
      <c r="D54" s="3" t="s">
        <v>517</v>
      </c>
      <c r="E54" s="3" t="s">
        <v>298</v>
      </c>
      <c r="F54" s="3" t="s">
        <v>412</v>
      </c>
      <c r="G54" s="4" t="s">
        <v>518</v>
      </c>
      <c r="H54" s="4" t="s">
        <v>519</v>
      </c>
      <c r="I54" s="3" t="s">
        <v>40</v>
      </c>
      <c r="J54" s="1" t="str">
        <f aca="false">AD54</f>
        <v>0.762</v>
      </c>
      <c r="K54" s="3" t="s">
        <v>520</v>
      </c>
      <c r="L54" s="3" t="s">
        <v>520</v>
      </c>
      <c r="M54" s="3" t="s">
        <v>42</v>
      </c>
      <c r="N54" s="3" t="s">
        <v>43</v>
      </c>
      <c r="O54" s="3" t="s">
        <v>521</v>
      </c>
      <c r="P54" s="3" t="s">
        <v>521</v>
      </c>
      <c r="Q54" s="3" t="s">
        <v>395</v>
      </c>
      <c r="R54" s="3" t="s">
        <v>522</v>
      </c>
      <c r="S54" s="3" t="s">
        <v>45</v>
      </c>
      <c r="T54" s="3" t="n">
        <v>1621</v>
      </c>
      <c r="U54" s="3" t="n">
        <v>-1</v>
      </c>
      <c r="V54" s="1" t="s">
        <v>523</v>
      </c>
      <c r="W54" s="3" t="n">
        <v>-1</v>
      </c>
      <c r="X54" s="3" t="n">
        <v>-1</v>
      </c>
      <c r="Y54" s="3" t="n">
        <v>40</v>
      </c>
      <c r="Z54" s="3" t="s">
        <v>472</v>
      </c>
      <c r="AA54" s="3" t="n">
        <v>-1</v>
      </c>
      <c r="AB54" s="3" t="s">
        <v>130</v>
      </c>
      <c r="AC54" s="3" t="s">
        <v>130</v>
      </c>
      <c r="AD54" s="3" t="s">
        <v>524</v>
      </c>
      <c r="AE54" s="3" t="s">
        <v>524</v>
      </c>
      <c r="AF54" s="3" t="s">
        <v>524</v>
      </c>
      <c r="AG54" s="3" t="n">
        <v>0</v>
      </c>
      <c r="AH54" s="3" t="s">
        <v>73</v>
      </c>
      <c r="AI54" s="3" t="s">
        <v>524</v>
      </c>
      <c r="AJ54" s="3" t="s">
        <v>524</v>
      </c>
      <c r="AK54" s="3" t="s">
        <v>524</v>
      </c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</row>
    <row r="55" customFormat="false" ht="13.8" hidden="false" customHeight="false" outlineLevel="0" collapsed="false">
      <c r="A55" s="3" t="n">
        <v>39</v>
      </c>
      <c r="B55" s="3" t="s">
        <v>295</v>
      </c>
      <c r="C55" s="3" t="s">
        <v>410</v>
      </c>
      <c r="D55" s="3" t="s">
        <v>517</v>
      </c>
      <c r="E55" s="3" t="s">
        <v>298</v>
      </c>
      <c r="F55" s="3" t="s">
        <v>412</v>
      </c>
      <c r="G55" s="4" t="s">
        <v>518</v>
      </c>
      <c r="H55" s="4" t="s">
        <v>519</v>
      </c>
      <c r="I55" s="3" t="s">
        <v>40</v>
      </c>
      <c r="J55" s="1" t="str">
        <f aca="false">AD55</f>
        <v>0.759</v>
      </c>
      <c r="K55" s="3" t="s">
        <v>520</v>
      </c>
      <c r="L55" s="3" t="s">
        <v>520</v>
      </c>
      <c r="M55" s="3" t="s">
        <v>42</v>
      </c>
      <c r="N55" s="3" t="s">
        <v>43</v>
      </c>
      <c r="O55" s="3" t="s">
        <v>521</v>
      </c>
      <c r="P55" s="3" t="s">
        <v>521</v>
      </c>
      <c r="Q55" s="3" t="s">
        <v>395</v>
      </c>
      <c r="R55" s="3" t="s">
        <v>522</v>
      </c>
      <c r="S55" s="3" t="s">
        <v>45</v>
      </c>
      <c r="T55" s="3" t="n">
        <v>1621</v>
      </c>
      <c r="U55" s="3" t="n">
        <v>-1</v>
      </c>
      <c r="V55" s="1" t="s">
        <v>523</v>
      </c>
      <c r="W55" s="3" t="n">
        <v>-1</v>
      </c>
      <c r="X55" s="3" t="n">
        <v>-1</v>
      </c>
      <c r="Y55" s="3" t="n">
        <v>40</v>
      </c>
      <c r="Z55" s="3" t="s">
        <v>472</v>
      </c>
      <c r="AA55" s="3" t="n">
        <v>-1</v>
      </c>
      <c r="AB55" s="3" t="s">
        <v>284</v>
      </c>
      <c r="AC55" s="3" t="s">
        <v>284</v>
      </c>
      <c r="AD55" s="3" t="s">
        <v>525</v>
      </c>
      <c r="AE55" s="3" t="s">
        <v>525</v>
      </c>
      <c r="AF55" s="3" t="s">
        <v>525</v>
      </c>
      <c r="AG55" s="3" t="n">
        <v>0</v>
      </c>
      <c r="AH55" s="3" t="s">
        <v>73</v>
      </c>
      <c r="AI55" s="3" t="s">
        <v>525</v>
      </c>
      <c r="AJ55" s="3" t="s">
        <v>525</v>
      </c>
      <c r="AK55" s="3" t="s">
        <v>525</v>
      </c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</row>
    <row r="56" customFormat="false" ht="13.8" hidden="false" customHeight="false" outlineLevel="0" collapsed="false">
      <c r="A56" s="3" t="n">
        <v>39</v>
      </c>
      <c r="B56" s="3" t="s">
        <v>295</v>
      </c>
      <c r="C56" s="3" t="s">
        <v>526</v>
      </c>
      <c r="D56" s="3" t="s">
        <v>517</v>
      </c>
      <c r="E56" s="3" t="s">
        <v>298</v>
      </c>
      <c r="F56" s="3" t="s">
        <v>412</v>
      </c>
      <c r="G56" s="4" t="s">
        <v>518</v>
      </c>
      <c r="H56" s="4" t="s">
        <v>519</v>
      </c>
      <c r="I56" s="3" t="s">
        <v>40</v>
      </c>
      <c r="J56" s="1" t="str">
        <f aca="false">AD56</f>
        <v>0.737</v>
      </c>
      <c r="K56" s="3" t="s">
        <v>520</v>
      </c>
      <c r="L56" s="3" t="s">
        <v>520</v>
      </c>
      <c r="M56" s="3" t="s">
        <v>42</v>
      </c>
      <c r="N56" s="3" t="s">
        <v>43</v>
      </c>
      <c r="O56" s="3" t="s">
        <v>521</v>
      </c>
      <c r="P56" s="3" t="s">
        <v>521</v>
      </c>
      <c r="Q56" s="3" t="s">
        <v>395</v>
      </c>
      <c r="R56" s="3" t="s">
        <v>522</v>
      </c>
      <c r="S56" s="3" t="s">
        <v>45</v>
      </c>
      <c r="T56" s="3" t="n">
        <v>1621</v>
      </c>
      <c r="U56" s="3" t="n">
        <v>-1</v>
      </c>
      <c r="V56" s="1" t="s">
        <v>523</v>
      </c>
      <c r="W56" s="3" t="n">
        <v>-1</v>
      </c>
      <c r="X56" s="3" t="n">
        <v>-1</v>
      </c>
      <c r="Y56" s="3" t="n">
        <v>40</v>
      </c>
      <c r="Z56" s="3" t="s">
        <v>472</v>
      </c>
      <c r="AA56" s="3" t="n">
        <v>-1</v>
      </c>
      <c r="AB56" s="3" t="n">
        <v>-1</v>
      </c>
      <c r="AC56" s="3" t="n">
        <v>-1</v>
      </c>
      <c r="AD56" s="3" t="s">
        <v>527</v>
      </c>
      <c r="AE56" s="3" t="s">
        <v>527</v>
      </c>
      <c r="AF56" s="3" t="s">
        <v>527</v>
      </c>
      <c r="AG56" s="3" t="n">
        <v>0</v>
      </c>
      <c r="AH56" s="3" t="s">
        <v>73</v>
      </c>
      <c r="AI56" s="3" t="s">
        <v>527</v>
      </c>
      <c r="AJ56" s="3" t="s">
        <v>527</v>
      </c>
      <c r="AK56" s="3" t="s">
        <v>527</v>
      </c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</row>
    <row r="57" customFormat="false" ht="13.8" hidden="false" customHeight="false" outlineLevel="0" collapsed="false">
      <c r="A57" s="3" t="n">
        <v>40</v>
      </c>
      <c r="B57" s="3" t="s">
        <v>295</v>
      </c>
      <c r="C57" s="3" t="s">
        <v>526</v>
      </c>
      <c r="D57" s="3" t="s">
        <v>528</v>
      </c>
      <c r="E57" s="3" t="s">
        <v>298</v>
      </c>
      <c r="F57" s="3" t="s">
        <v>412</v>
      </c>
      <c r="G57" s="4" t="s">
        <v>529</v>
      </c>
      <c r="H57" s="4" t="s">
        <v>530</v>
      </c>
      <c r="I57" s="3" t="s">
        <v>40</v>
      </c>
      <c r="J57" s="1" t="str">
        <f aca="false">AD57</f>
        <v>1.023</v>
      </c>
      <c r="K57" s="3" t="s">
        <v>531</v>
      </c>
      <c r="L57" s="3" t="s">
        <v>531</v>
      </c>
      <c r="M57" s="3" t="s">
        <v>42</v>
      </c>
      <c r="N57" s="3" t="s">
        <v>63</v>
      </c>
      <c r="O57" s="3" t="s">
        <v>122</v>
      </c>
      <c r="P57" s="3" t="s">
        <v>122</v>
      </c>
      <c r="Q57" s="3" t="s">
        <v>82</v>
      </c>
      <c r="R57" s="3" t="s">
        <v>82</v>
      </c>
      <c r="S57" s="3" t="s">
        <v>45</v>
      </c>
      <c r="T57" s="3" t="s">
        <v>532</v>
      </c>
      <c r="U57" s="3" t="n">
        <v>-1</v>
      </c>
      <c r="V57" s="1" t="s">
        <v>533</v>
      </c>
      <c r="W57" s="3" t="n">
        <v>-1</v>
      </c>
      <c r="X57" s="3" t="n">
        <v>-1</v>
      </c>
      <c r="Y57" s="3" t="n">
        <v>40</v>
      </c>
      <c r="Z57" s="3" t="s">
        <v>472</v>
      </c>
      <c r="AA57" s="3" t="n">
        <v>-1</v>
      </c>
      <c r="AB57" s="3" t="n">
        <v>-1</v>
      </c>
      <c r="AC57" s="3" t="n">
        <v>-1</v>
      </c>
      <c r="AD57" s="3" t="s">
        <v>534</v>
      </c>
      <c r="AE57" s="3" t="s">
        <v>534</v>
      </c>
      <c r="AF57" s="3" t="s">
        <v>534</v>
      </c>
      <c r="AG57" s="3" t="n">
        <v>0</v>
      </c>
      <c r="AH57" s="3" t="s">
        <v>73</v>
      </c>
      <c r="AI57" s="3" t="s">
        <v>534</v>
      </c>
      <c r="AJ57" s="3" t="s">
        <v>534</v>
      </c>
      <c r="AK57" s="3" t="s">
        <v>534</v>
      </c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</row>
    <row r="58" customFormat="false" ht="13.8" hidden="false" customHeight="false" outlineLevel="0" collapsed="false">
      <c r="A58" s="3" t="n">
        <v>40</v>
      </c>
      <c r="B58" s="3" t="s">
        <v>295</v>
      </c>
      <c r="C58" s="3" t="s">
        <v>410</v>
      </c>
      <c r="D58" s="3" t="s">
        <v>528</v>
      </c>
      <c r="E58" s="3" t="s">
        <v>298</v>
      </c>
      <c r="F58" s="3" t="s">
        <v>412</v>
      </c>
      <c r="G58" s="4" t="s">
        <v>529</v>
      </c>
      <c r="H58" s="4" t="s">
        <v>530</v>
      </c>
      <c r="I58" s="3" t="s">
        <v>40</v>
      </c>
      <c r="J58" s="1" t="str">
        <f aca="false">AD58</f>
        <v>1.029</v>
      </c>
      <c r="K58" s="3" t="s">
        <v>531</v>
      </c>
      <c r="L58" s="3" t="s">
        <v>531</v>
      </c>
      <c r="M58" s="3" t="s">
        <v>42</v>
      </c>
      <c r="N58" s="3" t="s">
        <v>63</v>
      </c>
      <c r="O58" s="3" t="s">
        <v>122</v>
      </c>
      <c r="P58" s="3" t="s">
        <v>122</v>
      </c>
      <c r="Q58" s="3" t="s">
        <v>82</v>
      </c>
      <c r="R58" s="3" t="s">
        <v>82</v>
      </c>
      <c r="S58" s="3" t="s">
        <v>45</v>
      </c>
      <c r="T58" s="3" t="s">
        <v>532</v>
      </c>
      <c r="U58" s="3" t="n">
        <v>-1</v>
      </c>
      <c r="V58" s="1" t="s">
        <v>533</v>
      </c>
      <c r="W58" s="3" t="n">
        <v>-1</v>
      </c>
      <c r="X58" s="3" t="n">
        <v>-1</v>
      </c>
      <c r="Y58" s="3" t="n">
        <v>40</v>
      </c>
      <c r="Z58" s="3" t="s">
        <v>472</v>
      </c>
      <c r="AA58" s="3" t="n">
        <v>-1</v>
      </c>
      <c r="AB58" s="3" t="s">
        <v>130</v>
      </c>
      <c r="AC58" s="3" t="s">
        <v>130</v>
      </c>
      <c r="AD58" s="3" t="s">
        <v>535</v>
      </c>
      <c r="AE58" s="3" t="s">
        <v>535</v>
      </c>
      <c r="AF58" s="3" t="s">
        <v>535</v>
      </c>
      <c r="AG58" s="3" t="n">
        <v>0</v>
      </c>
      <c r="AH58" s="3" t="s">
        <v>73</v>
      </c>
      <c r="AI58" s="3" t="s">
        <v>535</v>
      </c>
      <c r="AJ58" s="3" t="s">
        <v>535</v>
      </c>
      <c r="AK58" s="3" t="s">
        <v>535</v>
      </c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</row>
    <row r="59" customFormat="false" ht="13.8" hidden="false" customHeight="false" outlineLevel="0" collapsed="false">
      <c r="A59" s="3" t="n">
        <v>40</v>
      </c>
      <c r="B59" s="3" t="s">
        <v>536</v>
      </c>
      <c r="C59" s="3" t="s">
        <v>410</v>
      </c>
      <c r="D59" s="3" t="s">
        <v>528</v>
      </c>
      <c r="E59" s="3" t="s">
        <v>298</v>
      </c>
      <c r="F59" s="3" t="s">
        <v>412</v>
      </c>
      <c r="G59" s="4" t="s">
        <v>529</v>
      </c>
      <c r="H59" s="4" t="s">
        <v>530</v>
      </c>
      <c r="I59" s="3" t="s">
        <v>40</v>
      </c>
      <c r="J59" s="1" t="str">
        <f aca="false">AD59</f>
        <v>1.030</v>
      </c>
      <c r="K59" s="3" t="s">
        <v>531</v>
      </c>
      <c r="L59" s="3" t="s">
        <v>531</v>
      </c>
      <c r="M59" s="3" t="s">
        <v>42</v>
      </c>
      <c r="N59" s="3" t="s">
        <v>63</v>
      </c>
      <c r="O59" s="3" t="s">
        <v>122</v>
      </c>
      <c r="P59" s="3" t="s">
        <v>122</v>
      </c>
      <c r="Q59" s="3" t="s">
        <v>82</v>
      </c>
      <c r="R59" s="3" t="s">
        <v>82</v>
      </c>
      <c r="S59" s="3" t="s">
        <v>45</v>
      </c>
      <c r="T59" s="3" t="s">
        <v>532</v>
      </c>
      <c r="U59" s="3" t="n">
        <v>-1</v>
      </c>
      <c r="V59" s="1" t="s">
        <v>533</v>
      </c>
      <c r="W59" s="3" t="n">
        <v>-1</v>
      </c>
      <c r="X59" s="3" t="n">
        <v>-1</v>
      </c>
      <c r="Y59" s="3" t="n">
        <v>40</v>
      </c>
      <c r="Z59" s="3" t="s">
        <v>472</v>
      </c>
      <c r="AA59" s="3" t="n">
        <v>-1</v>
      </c>
      <c r="AB59" s="3" t="s">
        <v>284</v>
      </c>
      <c r="AC59" s="3" t="s">
        <v>284</v>
      </c>
      <c r="AD59" s="3" t="s">
        <v>537</v>
      </c>
      <c r="AE59" s="3" t="s">
        <v>537</v>
      </c>
      <c r="AF59" s="3" t="s">
        <v>537</v>
      </c>
      <c r="AG59" s="3" t="n">
        <v>0</v>
      </c>
      <c r="AH59" s="3" t="s">
        <v>73</v>
      </c>
      <c r="AI59" s="3" t="s">
        <v>537</v>
      </c>
      <c r="AJ59" s="3" t="s">
        <v>537</v>
      </c>
      <c r="AK59" s="3" t="s">
        <v>537</v>
      </c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</row>
    <row r="60" customFormat="false" ht="13.8" hidden="false" customHeight="false" outlineLevel="0" collapsed="false">
      <c r="A60" s="3" t="n">
        <v>41</v>
      </c>
      <c r="B60" s="3" t="s">
        <v>538</v>
      </c>
      <c r="C60" s="3" t="s">
        <v>539</v>
      </c>
      <c r="D60" s="3" t="s">
        <v>540</v>
      </c>
      <c r="E60" s="3" t="s">
        <v>298</v>
      </c>
      <c r="F60" s="3" t="s">
        <v>541</v>
      </c>
      <c r="G60" s="4" t="s">
        <v>542</v>
      </c>
      <c r="H60" s="4" t="s">
        <v>543</v>
      </c>
      <c r="I60" s="3" t="s">
        <v>40</v>
      </c>
      <c r="J60" s="1" t="str">
        <f aca="false">AD60</f>
        <v>0.552</v>
      </c>
      <c r="K60" s="3" t="n">
        <v>68</v>
      </c>
      <c r="L60" s="3" t="n">
        <v>68</v>
      </c>
      <c r="M60" s="3" t="s">
        <v>42</v>
      </c>
      <c r="N60" s="3" t="s">
        <v>43</v>
      </c>
      <c r="O60" s="3" t="s">
        <v>544</v>
      </c>
      <c r="P60" s="3" t="s">
        <v>544</v>
      </c>
      <c r="Q60" s="3" t="s">
        <v>441</v>
      </c>
      <c r="R60" s="3" t="s">
        <v>545</v>
      </c>
      <c r="S60" s="3" t="s">
        <v>45</v>
      </c>
      <c r="T60" s="3" t="n">
        <v>1777</v>
      </c>
      <c r="U60" s="3" t="n">
        <v>-1</v>
      </c>
      <c r="V60" s="3" t="n">
        <v>-1</v>
      </c>
      <c r="W60" s="3" t="n">
        <v>-1</v>
      </c>
      <c r="X60" s="3" t="n">
        <v>-1</v>
      </c>
      <c r="Y60" s="3" t="n">
        <f aca="false">3*24*60</f>
        <v>4320</v>
      </c>
      <c r="Z60" s="3" t="s">
        <v>546</v>
      </c>
      <c r="AA60" s="3" t="s">
        <v>547</v>
      </c>
      <c r="AB60" s="3" t="s">
        <v>130</v>
      </c>
      <c r="AC60" s="3" t="s">
        <v>130</v>
      </c>
      <c r="AD60" s="3" t="s">
        <v>548</v>
      </c>
      <c r="AE60" s="3" t="s">
        <v>548</v>
      </c>
      <c r="AF60" s="3" t="s">
        <v>548</v>
      </c>
      <c r="AG60" s="3" t="n">
        <v>0</v>
      </c>
      <c r="AH60" s="3" t="s">
        <v>96</v>
      </c>
      <c r="AI60" s="3" t="s">
        <v>548</v>
      </c>
      <c r="AJ60" s="3" t="s">
        <v>548</v>
      </c>
      <c r="AK60" s="3" t="s">
        <v>548</v>
      </c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</row>
    <row r="61" customFormat="false" ht="13.8" hidden="false" customHeight="false" outlineLevel="0" collapsed="false">
      <c r="A61" s="3" t="n">
        <v>42</v>
      </c>
      <c r="B61" s="3" t="s">
        <v>538</v>
      </c>
      <c r="C61" s="3" t="s">
        <v>549</v>
      </c>
      <c r="D61" s="3" t="s">
        <v>550</v>
      </c>
      <c r="E61" s="3" t="s">
        <v>298</v>
      </c>
      <c r="F61" s="3" t="s">
        <v>551</v>
      </c>
      <c r="G61" s="4" t="s">
        <v>552</v>
      </c>
      <c r="H61" s="4" t="s">
        <v>553</v>
      </c>
      <c r="I61" s="3" t="s">
        <v>554</v>
      </c>
      <c r="J61" s="1" t="str">
        <f aca="false">AD61</f>
        <v>0.86</v>
      </c>
      <c r="K61" s="3" t="s">
        <v>555</v>
      </c>
      <c r="L61" s="3" t="s">
        <v>556</v>
      </c>
      <c r="M61" s="3" t="s">
        <v>62</v>
      </c>
      <c r="N61" s="3" t="s">
        <v>43</v>
      </c>
      <c r="O61" s="3" t="s">
        <v>557</v>
      </c>
      <c r="P61" s="3" t="s">
        <v>103</v>
      </c>
      <c r="Q61" s="3" t="s">
        <v>93</v>
      </c>
      <c r="R61" s="3" t="n">
        <v>1</v>
      </c>
      <c r="S61" s="3" t="s">
        <v>67</v>
      </c>
      <c r="T61" s="3" t="n">
        <v>-1</v>
      </c>
      <c r="U61" s="3" t="n">
        <v>1256</v>
      </c>
      <c r="V61" s="3" t="s">
        <v>558</v>
      </c>
      <c r="W61" s="3" t="s">
        <v>559</v>
      </c>
      <c r="X61" s="3" t="n">
        <v>-1</v>
      </c>
      <c r="Y61" s="3" t="n">
        <v>5</v>
      </c>
      <c r="Z61" s="3" t="s">
        <v>560</v>
      </c>
      <c r="AA61" s="3"/>
      <c r="AB61" s="3" t="s">
        <v>71</v>
      </c>
      <c r="AC61" s="3" t="s">
        <v>71</v>
      </c>
      <c r="AD61" s="3" t="s">
        <v>173</v>
      </c>
      <c r="AE61" s="3" t="s">
        <v>173</v>
      </c>
      <c r="AF61" s="3" t="s">
        <v>173</v>
      </c>
      <c r="AG61" s="3" t="n">
        <v>0</v>
      </c>
      <c r="AH61" s="3" t="s">
        <v>73</v>
      </c>
      <c r="AI61" s="3" t="s">
        <v>173</v>
      </c>
      <c r="AJ61" s="3" t="s">
        <v>173</v>
      </c>
      <c r="AK61" s="3" t="s">
        <v>173</v>
      </c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</row>
    <row r="62" customFormat="false" ht="13.8" hidden="false" customHeight="false" outlineLevel="0" collapsed="false">
      <c r="A62" s="3" t="n">
        <v>42</v>
      </c>
      <c r="B62" s="3" t="s">
        <v>538</v>
      </c>
      <c r="C62" s="3" t="s">
        <v>549</v>
      </c>
      <c r="D62" s="3" t="s">
        <v>550</v>
      </c>
      <c r="E62" s="3" t="s">
        <v>298</v>
      </c>
      <c r="F62" s="3" t="s">
        <v>551</v>
      </c>
      <c r="G62" s="4" t="s">
        <v>552</v>
      </c>
      <c r="H62" s="4" t="s">
        <v>553</v>
      </c>
      <c r="I62" s="3" t="s">
        <v>554</v>
      </c>
      <c r="J62" s="1" t="str">
        <f aca="false">AD62</f>
        <v>0.87</v>
      </c>
      <c r="K62" s="3" t="s">
        <v>555</v>
      </c>
      <c r="L62" s="3" t="s">
        <v>556</v>
      </c>
      <c r="M62" s="3" t="s">
        <v>62</v>
      </c>
      <c r="N62" s="3" t="s">
        <v>43</v>
      </c>
      <c r="O62" s="3" t="s">
        <v>557</v>
      </c>
      <c r="P62" s="3" t="s">
        <v>103</v>
      </c>
      <c r="Q62" s="3" t="s">
        <v>93</v>
      </c>
      <c r="R62" s="3" t="n">
        <v>1</v>
      </c>
      <c r="S62" s="3" t="s">
        <v>67</v>
      </c>
      <c r="T62" s="3" t="n">
        <v>-1</v>
      </c>
      <c r="U62" s="3" t="n">
        <v>1256</v>
      </c>
      <c r="V62" s="3" t="s">
        <v>558</v>
      </c>
      <c r="W62" s="3" t="s">
        <v>559</v>
      </c>
      <c r="X62" s="3" t="n">
        <v>-1</v>
      </c>
      <c r="Y62" s="3" t="n">
        <v>5</v>
      </c>
      <c r="Z62" s="3" t="s">
        <v>560</v>
      </c>
      <c r="AA62" s="3"/>
      <c r="AB62" s="3" t="s">
        <v>130</v>
      </c>
      <c r="AC62" s="3" t="s">
        <v>130</v>
      </c>
      <c r="AD62" s="3" t="s">
        <v>561</v>
      </c>
      <c r="AE62" s="3" t="s">
        <v>561</v>
      </c>
      <c r="AF62" s="3" t="s">
        <v>561</v>
      </c>
      <c r="AG62" s="3" t="n">
        <v>0</v>
      </c>
      <c r="AH62" s="3" t="s">
        <v>73</v>
      </c>
      <c r="AI62" s="3" t="s">
        <v>561</v>
      </c>
      <c r="AJ62" s="3" t="s">
        <v>561</v>
      </c>
      <c r="AK62" s="3" t="s">
        <v>561</v>
      </c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</row>
    <row r="63" customFormat="false" ht="13.8" hidden="false" customHeight="false" outlineLevel="0" collapsed="false">
      <c r="A63" s="3" t="n">
        <v>42</v>
      </c>
      <c r="B63" s="3" t="s">
        <v>538</v>
      </c>
      <c r="C63" s="3" t="s">
        <v>549</v>
      </c>
      <c r="D63" s="3" t="s">
        <v>550</v>
      </c>
      <c r="E63" s="3" t="s">
        <v>298</v>
      </c>
      <c r="F63" s="3" t="s">
        <v>551</v>
      </c>
      <c r="G63" s="4" t="s">
        <v>552</v>
      </c>
      <c r="H63" s="4" t="s">
        <v>553</v>
      </c>
      <c r="I63" s="3" t="s">
        <v>554</v>
      </c>
      <c r="J63" s="1" t="str">
        <f aca="false">AD63</f>
        <v>0.89</v>
      </c>
      <c r="K63" s="3" t="s">
        <v>555</v>
      </c>
      <c r="L63" s="3" t="s">
        <v>556</v>
      </c>
      <c r="M63" s="3" t="s">
        <v>62</v>
      </c>
      <c r="N63" s="3" t="s">
        <v>43</v>
      </c>
      <c r="O63" s="3" t="s">
        <v>557</v>
      </c>
      <c r="P63" s="3" t="s">
        <v>103</v>
      </c>
      <c r="Q63" s="3" t="s">
        <v>93</v>
      </c>
      <c r="R63" s="3" t="n">
        <v>1</v>
      </c>
      <c r="S63" s="3" t="s">
        <v>67</v>
      </c>
      <c r="T63" s="3" t="n">
        <v>-1</v>
      </c>
      <c r="U63" s="3" t="n">
        <v>1256</v>
      </c>
      <c r="V63" s="3" t="s">
        <v>558</v>
      </c>
      <c r="W63" s="3" t="s">
        <v>559</v>
      </c>
      <c r="X63" s="3" t="n">
        <v>-1</v>
      </c>
      <c r="Y63" s="3" t="n">
        <v>5</v>
      </c>
      <c r="Z63" s="3" t="s">
        <v>560</v>
      </c>
      <c r="AA63" s="3"/>
      <c r="AB63" s="3" t="s">
        <v>562</v>
      </c>
      <c r="AC63" s="3" t="s">
        <v>562</v>
      </c>
      <c r="AD63" s="3" t="s">
        <v>563</v>
      </c>
      <c r="AE63" s="3" t="s">
        <v>563</v>
      </c>
      <c r="AF63" s="3" t="s">
        <v>563</v>
      </c>
      <c r="AG63" s="3" t="n">
        <v>0</v>
      </c>
      <c r="AH63" s="3" t="s">
        <v>73</v>
      </c>
      <c r="AI63" s="3" t="s">
        <v>563</v>
      </c>
      <c r="AJ63" s="3" t="s">
        <v>563</v>
      </c>
      <c r="AK63" s="3" t="s">
        <v>563</v>
      </c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</row>
    <row r="64" customFormat="false" ht="13.8" hidden="false" customHeight="false" outlineLevel="0" collapsed="false">
      <c r="A64" s="3" t="n">
        <v>42</v>
      </c>
      <c r="B64" s="3" t="s">
        <v>538</v>
      </c>
      <c r="C64" s="3" t="s">
        <v>549</v>
      </c>
      <c r="D64" s="3" t="s">
        <v>550</v>
      </c>
      <c r="E64" s="3" t="s">
        <v>298</v>
      </c>
      <c r="F64" s="3" t="s">
        <v>551</v>
      </c>
      <c r="G64" s="4" t="s">
        <v>552</v>
      </c>
      <c r="H64" s="4" t="s">
        <v>553</v>
      </c>
      <c r="I64" s="3" t="s">
        <v>554</v>
      </c>
      <c r="J64" s="1" t="str">
        <f aca="false">AD64</f>
        <v>0.86</v>
      </c>
      <c r="K64" s="3" t="s">
        <v>555</v>
      </c>
      <c r="L64" s="3" t="s">
        <v>556</v>
      </c>
      <c r="M64" s="3" t="s">
        <v>62</v>
      </c>
      <c r="N64" s="3" t="s">
        <v>43</v>
      </c>
      <c r="O64" s="3" t="s">
        <v>557</v>
      </c>
      <c r="P64" s="3" t="s">
        <v>103</v>
      </c>
      <c r="Q64" s="3" t="s">
        <v>93</v>
      </c>
      <c r="R64" s="3" t="n">
        <v>1</v>
      </c>
      <c r="S64" s="3" t="s">
        <v>67</v>
      </c>
      <c r="T64" s="3" t="n">
        <v>-1</v>
      </c>
      <c r="U64" s="3" t="n">
        <v>1256</v>
      </c>
      <c r="V64" s="3" t="s">
        <v>558</v>
      </c>
      <c r="W64" s="3" t="s">
        <v>559</v>
      </c>
      <c r="X64" s="3" t="n">
        <v>-1</v>
      </c>
      <c r="Y64" s="3" t="n">
        <v>5</v>
      </c>
      <c r="Z64" s="3" t="s">
        <v>560</v>
      </c>
      <c r="AA64" s="3"/>
      <c r="AB64" s="3" t="s">
        <v>564</v>
      </c>
      <c r="AC64" s="3" t="s">
        <v>565</v>
      </c>
      <c r="AD64" s="3" t="s">
        <v>173</v>
      </c>
      <c r="AE64" s="3" t="s">
        <v>173</v>
      </c>
      <c r="AF64" s="3" t="s">
        <v>173</v>
      </c>
      <c r="AG64" s="3" t="n">
        <v>0</v>
      </c>
      <c r="AH64" s="3" t="s">
        <v>73</v>
      </c>
      <c r="AI64" s="3" t="s">
        <v>173</v>
      </c>
      <c r="AJ64" s="3" t="s">
        <v>173</v>
      </c>
      <c r="AK64" s="3" t="s">
        <v>173</v>
      </c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</row>
    <row r="65" customFormat="false" ht="13.8" hidden="false" customHeight="false" outlineLevel="0" collapsed="false">
      <c r="A65" s="3" t="n">
        <v>42</v>
      </c>
      <c r="B65" s="3" t="s">
        <v>538</v>
      </c>
      <c r="C65" s="3" t="s">
        <v>549</v>
      </c>
      <c r="D65" s="3" t="s">
        <v>550</v>
      </c>
      <c r="E65" s="3" t="s">
        <v>298</v>
      </c>
      <c r="F65" s="3" t="s">
        <v>551</v>
      </c>
      <c r="G65" s="4" t="s">
        <v>552</v>
      </c>
      <c r="H65" s="4" t="s">
        <v>553</v>
      </c>
      <c r="I65" s="3" t="s">
        <v>554</v>
      </c>
      <c r="J65" s="1" t="str">
        <f aca="false">AD65</f>
        <v>0.87</v>
      </c>
      <c r="K65" s="3" t="s">
        <v>555</v>
      </c>
      <c r="L65" s="3" t="s">
        <v>556</v>
      </c>
      <c r="M65" s="3" t="s">
        <v>62</v>
      </c>
      <c r="N65" s="3" t="s">
        <v>43</v>
      </c>
      <c r="O65" s="3" t="s">
        <v>557</v>
      </c>
      <c r="P65" s="3" t="s">
        <v>103</v>
      </c>
      <c r="Q65" s="3" t="s">
        <v>93</v>
      </c>
      <c r="R65" s="3" t="n">
        <v>1</v>
      </c>
      <c r="S65" s="3" t="s">
        <v>67</v>
      </c>
      <c r="T65" s="3" t="n">
        <v>-1</v>
      </c>
      <c r="U65" s="3" t="n">
        <v>1256</v>
      </c>
      <c r="V65" s="3" t="s">
        <v>558</v>
      </c>
      <c r="W65" s="3" t="s">
        <v>559</v>
      </c>
      <c r="X65" s="3" t="n">
        <v>-1</v>
      </c>
      <c r="Y65" s="3" t="n">
        <v>5</v>
      </c>
      <c r="Z65" s="3" t="s">
        <v>560</v>
      </c>
      <c r="AA65" s="3"/>
      <c r="AB65" s="3" t="s">
        <v>566</v>
      </c>
      <c r="AC65" s="3" t="s">
        <v>566</v>
      </c>
      <c r="AD65" s="3" t="s">
        <v>561</v>
      </c>
      <c r="AE65" s="3" t="s">
        <v>561</v>
      </c>
      <c r="AF65" s="3" t="s">
        <v>561</v>
      </c>
      <c r="AG65" s="3" t="n">
        <v>0</v>
      </c>
      <c r="AH65" s="3" t="s">
        <v>73</v>
      </c>
      <c r="AI65" s="3" t="s">
        <v>561</v>
      </c>
      <c r="AJ65" s="3" t="s">
        <v>561</v>
      </c>
      <c r="AK65" s="3" t="s">
        <v>561</v>
      </c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</row>
    <row r="66" customFormat="false" ht="13.8" hidden="false" customHeight="false" outlineLevel="0" collapsed="false">
      <c r="A66" s="3" t="n">
        <v>42</v>
      </c>
      <c r="B66" s="3" t="s">
        <v>538</v>
      </c>
      <c r="C66" s="3" t="s">
        <v>549</v>
      </c>
      <c r="D66" s="3" t="s">
        <v>550</v>
      </c>
      <c r="E66" s="3" t="s">
        <v>298</v>
      </c>
      <c r="F66" s="3" t="s">
        <v>551</v>
      </c>
      <c r="G66" s="4" t="s">
        <v>552</v>
      </c>
      <c r="H66" s="4" t="s">
        <v>553</v>
      </c>
      <c r="I66" s="3" t="s">
        <v>554</v>
      </c>
      <c r="J66" s="1" t="str">
        <f aca="false">AD66</f>
        <v>0.86</v>
      </c>
      <c r="K66" s="3" t="s">
        <v>555</v>
      </c>
      <c r="L66" s="3" t="s">
        <v>556</v>
      </c>
      <c r="M66" s="3" t="s">
        <v>62</v>
      </c>
      <c r="N66" s="3" t="s">
        <v>43</v>
      </c>
      <c r="O66" s="3" t="s">
        <v>557</v>
      </c>
      <c r="P66" s="3" t="s">
        <v>103</v>
      </c>
      <c r="Q66" s="3" t="s">
        <v>93</v>
      </c>
      <c r="R66" s="3" t="n">
        <v>1</v>
      </c>
      <c r="S66" s="3" t="s">
        <v>67</v>
      </c>
      <c r="T66" s="3" t="n">
        <v>-1</v>
      </c>
      <c r="U66" s="3" t="n">
        <v>1256</v>
      </c>
      <c r="V66" s="3" t="s">
        <v>558</v>
      </c>
      <c r="W66" s="3" t="s">
        <v>559</v>
      </c>
      <c r="X66" s="3" t="n">
        <v>-1</v>
      </c>
      <c r="Y66" s="3" t="n">
        <v>5</v>
      </c>
      <c r="Z66" s="3" t="s">
        <v>560</v>
      </c>
      <c r="AA66" s="3"/>
      <c r="AB66" s="3" t="s">
        <v>567</v>
      </c>
      <c r="AC66" s="3" t="s">
        <v>567</v>
      </c>
      <c r="AD66" s="3" t="s">
        <v>173</v>
      </c>
      <c r="AE66" s="3" t="s">
        <v>173</v>
      </c>
      <c r="AF66" s="3" t="s">
        <v>173</v>
      </c>
      <c r="AG66" s="3" t="n">
        <v>0</v>
      </c>
      <c r="AH66" s="3" t="s">
        <v>73</v>
      </c>
      <c r="AI66" s="3" t="s">
        <v>173</v>
      </c>
      <c r="AJ66" s="3" t="s">
        <v>173</v>
      </c>
      <c r="AK66" s="3" t="s">
        <v>173</v>
      </c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</row>
    <row r="67" customFormat="false" ht="13.8" hidden="false" customHeight="false" outlineLevel="0" collapsed="false">
      <c r="A67" s="3" t="n">
        <v>43</v>
      </c>
      <c r="B67" s="3" t="s">
        <v>269</v>
      </c>
      <c r="C67" s="3" t="s">
        <v>568</v>
      </c>
      <c r="D67" s="3" t="s">
        <v>569</v>
      </c>
      <c r="E67" s="3" t="s">
        <v>298</v>
      </c>
      <c r="F67" s="3" t="s">
        <v>570</v>
      </c>
      <c r="G67" s="4" t="s">
        <v>571</v>
      </c>
      <c r="H67" s="4" t="s">
        <v>572</v>
      </c>
      <c r="I67" s="3" t="s">
        <v>573</v>
      </c>
      <c r="J67" s="1" t="str">
        <f aca="false">AD67</f>
        <v>0.49</v>
      </c>
      <c r="K67" s="3" t="n">
        <v>94</v>
      </c>
      <c r="L67" s="3" t="n">
        <v>50</v>
      </c>
      <c r="M67" s="3" t="s">
        <v>62</v>
      </c>
      <c r="N67" s="3" t="s">
        <v>63</v>
      </c>
      <c r="O67" s="3" t="s">
        <v>574</v>
      </c>
      <c r="P67" s="3" t="s">
        <v>44</v>
      </c>
      <c r="Q67" s="3" t="n">
        <v>-1</v>
      </c>
      <c r="R67" s="3" t="n">
        <v>-1</v>
      </c>
      <c r="S67" s="3" t="s">
        <v>67</v>
      </c>
      <c r="T67" s="3" t="s">
        <v>575</v>
      </c>
      <c r="U67" s="3" t="n">
        <v>-1</v>
      </c>
      <c r="V67" s="3" t="n">
        <v>-1</v>
      </c>
      <c r="W67" s="3" t="n">
        <v>-1</v>
      </c>
      <c r="X67" s="3" t="n">
        <v>-1</v>
      </c>
      <c r="Y67" s="3" t="n">
        <v>60</v>
      </c>
      <c r="Z67" s="3" t="n">
        <v>-1</v>
      </c>
      <c r="AA67" s="3" t="n">
        <v>-1</v>
      </c>
      <c r="AB67" s="3" t="s">
        <v>398</v>
      </c>
      <c r="AC67" s="3" t="s">
        <v>398</v>
      </c>
      <c r="AD67" s="3" t="s">
        <v>576</v>
      </c>
      <c r="AE67" s="3" t="s">
        <v>576</v>
      </c>
      <c r="AF67" s="3" t="s">
        <v>576</v>
      </c>
      <c r="AG67" s="3" t="n">
        <v>0</v>
      </c>
      <c r="AH67" s="3" t="s">
        <v>73</v>
      </c>
      <c r="AI67" s="3" t="s">
        <v>576</v>
      </c>
      <c r="AJ67" s="3" t="s">
        <v>576</v>
      </c>
      <c r="AK67" s="3" t="s">
        <v>576</v>
      </c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</row>
    <row r="68" customFormat="false" ht="13.8" hidden="false" customHeight="false" outlineLevel="0" collapsed="false">
      <c r="A68" s="1" t="n">
        <v>44</v>
      </c>
      <c r="B68" s="3" t="s">
        <v>577</v>
      </c>
      <c r="C68" s="3" t="s">
        <v>578</v>
      </c>
      <c r="D68" s="3" t="s">
        <v>579</v>
      </c>
      <c r="E68" s="3" t="s">
        <v>298</v>
      </c>
      <c r="F68" s="3" t="s">
        <v>570</v>
      </c>
      <c r="G68" s="4" t="s">
        <v>580</v>
      </c>
      <c r="H68" s="4" t="s">
        <v>581</v>
      </c>
      <c r="I68" s="3" t="s">
        <v>40</v>
      </c>
      <c r="J68" s="1" t="str">
        <f aca="false">AD68</f>
        <v>0.62</v>
      </c>
      <c r="K68" s="3" t="s">
        <v>582</v>
      </c>
      <c r="L68" s="3" t="s">
        <v>582</v>
      </c>
      <c r="M68" s="3" t="s">
        <v>42</v>
      </c>
      <c r="N68" s="3" t="s">
        <v>63</v>
      </c>
      <c r="O68" s="3" t="s">
        <v>583</v>
      </c>
      <c r="P68" s="3" t="s">
        <v>583</v>
      </c>
      <c r="Q68" s="3" t="n">
        <v>-1</v>
      </c>
      <c r="R68" s="3" t="n">
        <v>-1</v>
      </c>
      <c r="S68" s="3" t="s">
        <v>45</v>
      </c>
      <c r="T68" s="3" t="s">
        <v>575</v>
      </c>
      <c r="U68" s="3" t="n">
        <v>-1</v>
      </c>
      <c r="V68" s="3" t="n">
        <v>-1</v>
      </c>
      <c r="W68" s="3" t="n">
        <v>-1</v>
      </c>
      <c r="X68" s="3" t="n">
        <v>-1</v>
      </c>
      <c r="Y68" s="3" t="n">
        <v>60</v>
      </c>
      <c r="Z68" s="3" t="n">
        <v>-1</v>
      </c>
      <c r="AA68" s="3" t="n">
        <v>-1</v>
      </c>
      <c r="AB68" s="3" t="s">
        <v>398</v>
      </c>
      <c r="AC68" s="3" t="s">
        <v>398</v>
      </c>
      <c r="AD68" s="3" t="s">
        <v>584</v>
      </c>
      <c r="AE68" s="3" t="s">
        <v>584</v>
      </c>
      <c r="AF68" s="3" t="s">
        <v>584</v>
      </c>
      <c r="AG68" s="3" t="n">
        <v>0</v>
      </c>
      <c r="AH68" s="3" t="s">
        <v>73</v>
      </c>
      <c r="AI68" s="3" t="s">
        <v>584</v>
      </c>
      <c r="AJ68" s="3" t="s">
        <v>584</v>
      </c>
      <c r="AK68" s="3" t="s">
        <v>584</v>
      </c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3"/>
      <c r="MW68" s="3"/>
    </row>
    <row r="69" customFormat="false" ht="13.8" hidden="false" customHeight="false" outlineLevel="0" collapsed="false">
      <c r="A69" s="1" t="n">
        <v>44</v>
      </c>
      <c r="B69" s="3" t="s">
        <v>577</v>
      </c>
      <c r="C69" s="3" t="s">
        <v>585</v>
      </c>
      <c r="D69" s="3" t="s">
        <v>579</v>
      </c>
      <c r="E69" s="3" t="s">
        <v>298</v>
      </c>
      <c r="F69" s="3" t="s">
        <v>570</v>
      </c>
      <c r="G69" s="4" t="s">
        <v>580</v>
      </c>
      <c r="H69" s="4" t="s">
        <v>581</v>
      </c>
      <c r="I69" s="3" t="s">
        <v>40</v>
      </c>
      <c r="J69" s="1" t="str">
        <f aca="false">AD69</f>
        <v>0.623</v>
      </c>
      <c r="K69" s="3" t="s">
        <v>582</v>
      </c>
      <c r="L69" s="3" t="s">
        <v>582</v>
      </c>
      <c r="M69" s="3" t="s">
        <v>42</v>
      </c>
      <c r="N69" s="3" t="s">
        <v>63</v>
      </c>
      <c r="O69" s="3" t="s">
        <v>583</v>
      </c>
      <c r="P69" s="3" t="s">
        <v>583</v>
      </c>
      <c r="Q69" s="3" t="n">
        <v>-1</v>
      </c>
      <c r="R69" s="3" t="n">
        <v>-1</v>
      </c>
      <c r="S69" s="3" t="s">
        <v>45</v>
      </c>
      <c r="T69" s="3" t="s">
        <v>575</v>
      </c>
      <c r="U69" s="3" t="n">
        <v>-1</v>
      </c>
      <c r="V69" s="3" t="n">
        <v>-1</v>
      </c>
      <c r="W69" s="3" t="n">
        <v>-1</v>
      </c>
      <c r="X69" s="3" t="n">
        <v>-1</v>
      </c>
      <c r="Y69" s="3" t="n">
        <f aca="false">36*60</f>
        <v>2160</v>
      </c>
      <c r="Z69" s="3" t="s">
        <v>376</v>
      </c>
      <c r="AA69" s="3" t="n">
        <v>-1</v>
      </c>
      <c r="AB69" s="3" t="s">
        <v>130</v>
      </c>
      <c r="AC69" s="3" t="s">
        <v>130</v>
      </c>
      <c r="AD69" s="3" t="s">
        <v>586</v>
      </c>
      <c r="AE69" s="3" t="s">
        <v>586</v>
      </c>
      <c r="AF69" s="3" t="s">
        <v>586</v>
      </c>
      <c r="AG69" s="3" t="s">
        <v>587</v>
      </c>
      <c r="AH69" s="3" t="s">
        <v>73</v>
      </c>
      <c r="AI69" s="3" t="s">
        <v>586</v>
      </c>
      <c r="AJ69" s="3" t="s">
        <v>586</v>
      </c>
      <c r="AK69" s="3" t="s">
        <v>586</v>
      </c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</row>
    <row r="70" customFormat="false" ht="13.8" hidden="false" customHeight="false" outlineLevel="0" collapsed="false">
      <c r="A70" s="3" t="n">
        <v>45</v>
      </c>
      <c r="B70" s="3" t="s">
        <v>295</v>
      </c>
      <c r="C70" s="3" t="s">
        <v>588</v>
      </c>
      <c r="D70" s="3" t="s">
        <v>589</v>
      </c>
      <c r="E70" s="3" t="s">
        <v>298</v>
      </c>
      <c r="F70" s="3" t="s">
        <v>590</v>
      </c>
      <c r="G70" s="4" t="s">
        <v>591</v>
      </c>
      <c r="H70" s="4" t="s">
        <v>592</v>
      </c>
      <c r="I70" s="3" t="s">
        <v>40</v>
      </c>
      <c r="J70" s="1" t="str">
        <f aca="false">AD70</f>
        <v>1.29</v>
      </c>
      <c r="K70" s="3" t="n">
        <v>42</v>
      </c>
      <c r="L70" s="3" t="s">
        <v>593</v>
      </c>
      <c r="M70" s="3" t="s">
        <v>42</v>
      </c>
      <c r="N70" s="3" t="s">
        <v>63</v>
      </c>
      <c r="O70" s="3" t="s">
        <v>594</v>
      </c>
      <c r="P70" s="3" t="n">
        <v>9</v>
      </c>
      <c r="Q70" s="3" t="s">
        <v>595</v>
      </c>
      <c r="R70" s="3" t="s">
        <v>595</v>
      </c>
      <c r="S70" s="3" t="s">
        <v>67</v>
      </c>
      <c r="T70" s="3" t="s">
        <v>303</v>
      </c>
      <c r="U70" s="3" t="n">
        <v>-1</v>
      </c>
      <c r="V70" s="1" t="s">
        <v>596</v>
      </c>
      <c r="W70" s="3" t="s">
        <v>444</v>
      </c>
      <c r="X70" s="3" t="s">
        <v>441</v>
      </c>
      <c r="Y70" s="3" t="n">
        <v>20</v>
      </c>
      <c r="Z70" s="3" t="s">
        <v>597</v>
      </c>
      <c r="AA70" s="3" t="n">
        <v>-1</v>
      </c>
      <c r="AB70" s="3" t="s">
        <v>598</v>
      </c>
      <c r="AC70" s="3" t="s">
        <v>599</v>
      </c>
      <c r="AD70" s="3" t="s">
        <v>600</v>
      </c>
      <c r="AE70" s="3" t="s">
        <v>600</v>
      </c>
      <c r="AF70" s="3" t="s">
        <v>600</v>
      </c>
      <c r="AG70" s="3" t="n">
        <v>0</v>
      </c>
      <c r="AH70" s="3" t="s">
        <v>73</v>
      </c>
      <c r="AI70" s="3" t="s">
        <v>600</v>
      </c>
      <c r="AJ70" s="3" t="s">
        <v>600</v>
      </c>
      <c r="AK70" s="3" t="s">
        <v>600</v>
      </c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</row>
    <row r="71" customFormat="false" ht="13.8" hidden="false" customHeight="false" outlineLevel="0" collapsed="false">
      <c r="A71" s="3" t="n">
        <v>46</v>
      </c>
      <c r="B71" s="3" t="s">
        <v>477</v>
      </c>
      <c r="C71" s="3" t="s">
        <v>601</v>
      </c>
      <c r="D71" s="3" t="s">
        <v>602</v>
      </c>
      <c r="E71" s="3" t="s">
        <v>298</v>
      </c>
      <c r="F71" s="5" t="s">
        <v>603</v>
      </c>
      <c r="G71" s="4" t="s">
        <v>604</v>
      </c>
      <c r="H71" s="4" t="s">
        <v>605</v>
      </c>
      <c r="I71" s="3" t="s">
        <v>40</v>
      </c>
      <c r="J71" s="1" t="str">
        <f aca="false">AD71</f>
        <v>3.7</v>
      </c>
      <c r="K71" s="3" t="n">
        <v>19</v>
      </c>
      <c r="L71" s="3" t="n">
        <v>-1</v>
      </c>
      <c r="M71" s="3" t="s">
        <v>42</v>
      </c>
      <c r="N71" s="3" t="s">
        <v>43</v>
      </c>
      <c r="O71" s="3" t="s">
        <v>606</v>
      </c>
      <c r="P71" s="3" t="s">
        <v>607</v>
      </c>
      <c r="Q71" s="3" t="n">
        <v>2</v>
      </c>
      <c r="R71" s="3" t="s">
        <v>608</v>
      </c>
      <c r="S71" s="3" t="s">
        <v>67</v>
      </c>
      <c r="T71" s="3" t="s">
        <v>303</v>
      </c>
      <c r="U71" s="3" t="n">
        <v>-1</v>
      </c>
      <c r="V71" s="3" t="s">
        <v>440</v>
      </c>
      <c r="W71" s="3" t="n">
        <v>-1</v>
      </c>
      <c r="X71" s="3" t="n">
        <v>-1</v>
      </c>
      <c r="Y71" s="3" t="n">
        <v>-1</v>
      </c>
      <c r="Z71" s="3" t="n">
        <v>-1</v>
      </c>
      <c r="AA71" s="3" t="n">
        <v>-1</v>
      </c>
      <c r="AB71" s="3" t="s">
        <v>609</v>
      </c>
      <c r="AC71" s="3" t="s">
        <v>398</v>
      </c>
      <c r="AD71" s="3" t="s">
        <v>139</v>
      </c>
      <c r="AE71" s="3" t="s">
        <v>139</v>
      </c>
      <c r="AF71" s="3" t="s">
        <v>139</v>
      </c>
      <c r="AG71" s="3" t="n">
        <v>0</v>
      </c>
      <c r="AH71" s="3" t="n">
        <v>-1</v>
      </c>
      <c r="AI71" s="3" t="s">
        <v>139</v>
      </c>
      <c r="AJ71" s="3" t="s">
        <v>139</v>
      </c>
      <c r="AK71" s="3" t="s">
        <v>139</v>
      </c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</row>
    <row r="72" customFormat="false" ht="13.8" hidden="false" customHeight="false" outlineLevel="0" collapsed="false">
      <c r="A72" s="3" t="n">
        <v>47</v>
      </c>
      <c r="B72" s="3" t="s">
        <v>295</v>
      </c>
      <c r="C72" s="3" t="s">
        <v>610</v>
      </c>
      <c r="D72" s="3" t="s">
        <v>611</v>
      </c>
      <c r="E72" s="3" t="s">
        <v>298</v>
      </c>
      <c r="F72" s="3" t="s">
        <v>612</v>
      </c>
      <c r="G72" s="4" t="s">
        <v>613</v>
      </c>
      <c r="H72" s="4" t="s">
        <v>614</v>
      </c>
      <c r="I72" s="3" t="s">
        <v>40</v>
      </c>
      <c r="J72" s="1" t="str">
        <f aca="false">AD72</f>
        <v> 2.367</v>
      </c>
      <c r="K72" s="3" t="n">
        <v>33</v>
      </c>
      <c r="L72" s="3"/>
      <c r="M72" s="3" t="s">
        <v>62</v>
      </c>
      <c r="N72" s="3" t="s">
        <v>43</v>
      </c>
      <c r="O72" s="3" t="s">
        <v>224</v>
      </c>
      <c r="P72" s="3" t="s">
        <v>615</v>
      </c>
      <c r="Q72" s="3" t="s">
        <v>218</v>
      </c>
      <c r="R72" s="3" t="s">
        <v>616</v>
      </c>
      <c r="S72" s="3" t="s">
        <v>67</v>
      </c>
      <c r="T72" s="3" t="s">
        <v>617</v>
      </c>
      <c r="U72" s="3" t="n">
        <v>-1</v>
      </c>
      <c r="V72" s="3" t="n">
        <v>-1</v>
      </c>
      <c r="W72" s="3" t="n">
        <v>-1</v>
      </c>
      <c r="X72" s="3" t="n">
        <v>-1</v>
      </c>
      <c r="Y72" s="3" t="n">
        <v>48</v>
      </c>
      <c r="Z72" s="3" t="s">
        <v>618</v>
      </c>
      <c r="AA72" s="3" t="s">
        <v>503</v>
      </c>
      <c r="AB72" s="3" t="s">
        <v>363</v>
      </c>
      <c r="AC72" s="3" t="s">
        <v>329</v>
      </c>
      <c r="AD72" s="3" t="s">
        <v>619</v>
      </c>
      <c r="AE72" s="3" t="s">
        <v>619</v>
      </c>
      <c r="AF72" s="3" t="s">
        <v>619</v>
      </c>
      <c r="AG72" s="3" t="n">
        <v>0</v>
      </c>
      <c r="AH72" s="3" t="s">
        <v>73</v>
      </c>
      <c r="AI72" s="3" t="s">
        <v>619</v>
      </c>
      <c r="AJ72" s="3" t="s">
        <v>619</v>
      </c>
      <c r="AK72" s="3" t="s">
        <v>619</v>
      </c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</row>
    <row r="73" customFormat="false" ht="13.8" hidden="false" customHeight="false" outlineLevel="0" collapsed="false">
      <c r="A73" s="3" t="n">
        <v>48</v>
      </c>
      <c r="B73" s="3" t="s">
        <v>477</v>
      </c>
      <c r="C73" s="3" t="s">
        <v>620</v>
      </c>
      <c r="D73" s="3" t="s">
        <v>621</v>
      </c>
      <c r="E73" s="3" t="s">
        <v>298</v>
      </c>
      <c r="F73" s="3" t="s">
        <v>612</v>
      </c>
      <c r="G73" s="4" t="s">
        <v>622</v>
      </c>
      <c r="H73" s="4" t="s">
        <v>623</v>
      </c>
      <c r="I73" s="3" t="s">
        <v>40</v>
      </c>
      <c r="J73" s="1" t="str">
        <f aca="false">AD73</f>
        <v>1.46</v>
      </c>
      <c r="K73" s="3" t="n">
        <v>41</v>
      </c>
      <c r="L73" s="3" t="s">
        <v>624</v>
      </c>
      <c r="M73" s="3" t="s">
        <v>62</v>
      </c>
      <c r="N73" s="3" t="s">
        <v>43</v>
      </c>
      <c r="O73" s="3" t="s">
        <v>625</v>
      </c>
      <c r="P73" s="3" t="s">
        <v>626</v>
      </c>
      <c r="Q73" s="3" t="s">
        <v>627</v>
      </c>
      <c r="R73" s="3" t="s">
        <v>628</v>
      </c>
      <c r="S73" s="3" t="s">
        <v>67</v>
      </c>
      <c r="T73" s="3" t="s">
        <v>629</v>
      </c>
      <c r="U73" s="3" t="n">
        <v>-1</v>
      </c>
      <c r="V73" s="3" t="n">
        <v>-1</v>
      </c>
      <c r="W73" s="3" t="n">
        <v>-1</v>
      </c>
      <c r="X73" s="3" t="n">
        <v>-1</v>
      </c>
      <c r="Y73" s="3" t="n">
        <f aca="false">300/60</f>
        <v>5</v>
      </c>
      <c r="Z73" s="3" t="s">
        <v>68</v>
      </c>
      <c r="AA73" s="3" t="s">
        <v>630</v>
      </c>
      <c r="AB73" s="3" t="s">
        <v>631</v>
      </c>
      <c r="AC73" s="3" t="s">
        <v>631</v>
      </c>
      <c r="AD73" s="3" t="s">
        <v>632</v>
      </c>
      <c r="AE73" s="3" t="s">
        <v>632</v>
      </c>
      <c r="AF73" s="3" t="s">
        <v>632</v>
      </c>
      <c r="AG73" s="3" t="n">
        <v>0</v>
      </c>
      <c r="AH73" s="3" t="s">
        <v>73</v>
      </c>
      <c r="AI73" s="3" t="s">
        <v>632</v>
      </c>
      <c r="AJ73" s="3" t="s">
        <v>632</v>
      </c>
      <c r="AK73" s="3" t="s">
        <v>632</v>
      </c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</row>
    <row r="74" customFormat="false" ht="13.8" hidden="false" customHeight="false" outlineLevel="0" collapsed="false">
      <c r="A74" s="3" t="n">
        <v>48</v>
      </c>
      <c r="B74" s="3"/>
      <c r="C74" s="3" t="s">
        <v>633</v>
      </c>
      <c r="D74" s="3" t="s">
        <v>621</v>
      </c>
      <c r="E74" s="3" t="s">
        <v>298</v>
      </c>
      <c r="F74" s="3" t="s">
        <v>612</v>
      </c>
      <c r="G74" s="4" t="s">
        <v>622</v>
      </c>
      <c r="H74" s="4" t="s">
        <v>623</v>
      </c>
      <c r="I74" s="3" t="s">
        <v>40</v>
      </c>
      <c r="J74" s="1" t="str">
        <f aca="false">AD74</f>
        <v>1.563</v>
      </c>
      <c r="K74" s="3" t="n">
        <v>42</v>
      </c>
      <c r="L74" s="3" t="s">
        <v>624</v>
      </c>
      <c r="M74" s="3" t="s">
        <v>62</v>
      </c>
      <c r="N74" s="3" t="s">
        <v>43</v>
      </c>
      <c r="O74" s="3" t="s">
        <v>625</v>
      </c>
      <c r="P74" s="3" t="s">
        <v>626</v>
      </c>
      <c r="Q74" s="3" t="s">
        <v>627</v>
      </c>
      <c r="R74" s="3" t="s">
        <v>628</v>
      </c>
      <c r="S74" s="3" t="s">
        <v>67</v>
      </c>
      <c r="T74" s="3" t="s">
        <v>629</v>
      </c>
      <c r="U74" s="3" t="n">
        <v>-1</v>
      </c>
      <c r="V74" s="3" t="n">
        <v>-1</v>
      </c>
      <c r="W74" s="3" t="n">
        <v>-1</v>
      </c>
      <c r="X74" s="3" t="n">
        <v>-1</v>
      </c>
      <c r="Y74" s="3" t="s">
        <v>634</v>
      </c>
      <c r="Z74" s="3" t="s">
        <v>376</v>
      </c>
      <c r="AA74" s="3" t="s">
        <v>630</v>
      </c>
      <c r="AB74" s="3" t="s">
        <v>71</v>
      </c>
      <c r="AC74" s="3" t="s">
        <v>71</v>
      </c>
      <c r="AD74" s="3" t="s">
        <v>635</v>
      </c>
      <c r="AE74" s="3" t="s">
        <v>635</v>
      </c>
      <c r="AF74" s="3" t="s">
        <v>635</v>
      </c>
      <c r="AG74" s="3" t="n">
        <v>0</v>
      </c>
      <c r="AH74" s="3" t="s">
        <v>96</v>
      </c>
      <c r="AI74" s="3" t="s">
        <v>635</v>
      </c>
      <c r="AJ74" s="3" t="s">
        <v>635</v>
      </c>
      <c r="AK74" s="3" t="s">
        <v>635</v>
      </c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</row>
    <row r="75" customFormat="false" ht="13.8" hidden="false" customHeight="false" outlineLevel="0" collapsed="false">
      <c r="A75" s="3" t="n">
        <v>48</v>
      </c>
      <c r="B75" s="3"/>
      <c r="C75" s="3" t="s">
        <v>633</v>
      </c>
      <c r="D75" s="3" t="s">
        <v>621</v>
      </c>
      <c r="E75" s="3" t="s">
        <v>298</v>
      </c>
      <c r="F75" s="3" t="s">
        <v>612</v>
      </c>
      <c r="G75" s="4" t="s">
        <v>622</v>
      </c>
      <c r="H75" s="4" t="s">
        <v>623</v>
      </c>
      <c r="I75" s="3" t="s">
        <v>40</v>
      </c>
      <c r="J75" s="1" t="str">
        <f aca="false">AD75</f>
        <v>1.563</v>
      </c>
      <c r="K75" s="3" t="n">
        <v>42</v>
      </c>
      <c r="L75" s="3" t="s">
        <v>624</v>
      </c>
      <c r="M75" s="3" t="s">
        <v>62</v>
      </c>
      <c r="N75" s="3" t="s">
        <v>43</v>
      </c>
      <c r="O75" s="3" t="s">
        <v>625</v>
      </c>
      <c r="P75" s="3" t="s">
        <v>626</v>
      </c>
      <c r="Q75" s="3" t="s">
        <v>627</v>
      </c>
      <c r="R75" s="3" t="s">
        <v>628</v>
      </c>
      <c r="S75" s="3" t="s">
        <v>67</v>
      </c>
      <c r="T75" s="3" t="s">
        <v>629</v>
      </c>
      <c r="U75" s="3" t="n">
        <v>-1</v>
      </c>
      <c r="V75" s="3" t="n">
        <v>-1</v>
      </c>
      <c r="W75" s="3" t="n">
        <v>-1</v>
      </c>
      <c r="X75" s="3" t="n">
        <v>-1</v>
      </c>
      <c r="Y75" s="3" t="s">
        <v>634</v>
      </c>
      <c r="Z75" s="3" t="s">
        <v>376</v>
      </c>
      <c r="AA75" s="3" t="s">
        <v>630</v>
      </c>
      <c r="AB75" s="3" t="s">
        <v>130</v>
      </c>
      <c r="AC75" s="3" t="s">
        <v>130</v>
      </c>
      <c r="AD75" s="3" t="s">
        <v>635</v>
      </c>
      <c r="AE75" s="3" t="s">
        <v>635</v>
      </c>
      <c r="AF75" s="3" t="s">
        <v>635</v>
      </c>
      <c r="AG75" s="3" t="n">
        <v>0</v>
      </c>
      <c r="AH75" s="3" t="s">
        <v>96</v>
      </c>
      <c r="AI75" s="3" t="s">
        <v>635</v>
      </c>
      <c r="AJ75" s="3" t="s">
        <v>635</v>
      </c>
      <c r="AK75" s="3" t="s">
        <v>635</v>
      </c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</row>
    <row r="76" customFormat="false" ht="13.8" hidden="false" customHeight="false" outlineLevel="0" collapsed="false">
      <c r="A76" s="3" t="n">
        <v>48</v>
      </c>
      <c r="B76" s="3"/>
      <c r="C76" s="3" t="s">
        <v>633</v>
      </c>
      <c r="D76" s="3" t="s">
        <v>621</v>
      </c>
      <c r="E76" s="3" t="s">
        <v>298</v>
      </c>
      <c r="F76" s="3" t="s">
        <v>612</v>
      </c>
      <c r="G76" s="4" t="s">
        <v>622</v>
      </c>
      <c r="H76" s="4" t="s">
        <v>623</v>
      </c>
      <c r="I76" s="3" t="s">
        <v>40</v>
      </c>
      <c r="J76" s="1" t="str">
        <f aca="false">AD76</f>
        <v>1.564</v>
      </c>
      <c r="K76" s="3" t="n">
        <v>42</v>
      </c>
      <c r="L76" s="3" t="s">
        <v>624</v>
      </c>
      <c r="M76" s="3" t="s">
        <v>62</v>
      </c>
      <c r="N76" s="3" t="s">
        <v>43</v>
      </c>
      <c r="O76" s="3" t="s">
        <v>625</v>
      </c>
      <c r="P76" s="3" t="s">
        <v>626</v>
      </c>
      <c r="Q76" s="3" t="s">
        <v>627</v>
      </c>
      <c r="R76" s="3" t="s">
        <v>628</v>
      </c>
      <c r="S76" s="3" t="s">
        <v>67</v>
      </c>
      <c r="T76" s="3" t="s">
        <v>629</v>
      </c>
      <c r="U76" s="3" t="n">
        <v>-1</v>
      </c>
      <c r="V76" s="3" t="n">
        <v>-1</v>
      </c>
      <c r="W76" s="3" t="n">
        <v>-1</v>
      </c>
      <c r="X76" s="3" t="n">
        <v>-1</v>
      </c>
      <c r="Y76" s="3" t="s">
        <v>634</v>
      </c>
      <c r="Z76" s="3" t="s">
        <v>376</v>
      </c>
      <c r="AA76" s="3" t="s">
        <v>630</v>
      </c>
      <c r="AB76" s="3" t="s">
        <v>636</v>
      </c>
      <c r="AC76" s="3" t="s">
        <v>636</v>
      </c>
      <c r="AD76" s="3" t="s">
        <v>637</v>
      </c>
      <c r="AE76" s="3" t="s">
        <v>637</v>
      </c>
      <c r="AF76" s="3" t="s">
        <v>637</v>
      </c>
      <c r="AG76" s="3" t="n">
        <v>0</v>
      </c>
      <c r="AH76" s="3" t="s">
        <v>96</v>
      </c>
      <c r="AI76" s="3" t="s">
        <v>637</v>
      </c>
      <c r="AJ76" s="3" t="s">
        <v>637</v>
      </c>
      <c r="AK76" s="3" t="s">
        <v>637</v>
      </c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3"/>
      <c r="MW76" s="3"/>
    </row>
    <row r="77" customFormat="false" ht="13.8" hidden="false" customHeight="false" outlineLevel="0" collapsed="false">
      <c r="A77" s="3" t="n">
        <v>48</v>
      </c>
      <c r="B77" s="3" t="s">
        <v>477</v>
      </c>
      <c r="C77" s="3" t="s">
        <v>638</v>
      </c>
      <c r="D77" s="3" t="s">
        <v>621</v>
      </c>
      <c r="E77" s="3" t="s">
        <v>298</v>
      </c>
      <c r="F77" s="3" t="s">
        <v>612</v>
      </c>
      <c r="G77" s="4" t="s">
        <v>622</v>
      </c>
      <c r="H77" s="4" t="s">
        <v>623</v>
      </c>
      <c r="I77" s="3" t="s">
        <v>40</v>
      </c>
      <c r="J77" s="1" t="str">
        <f aca="false">AD77</f>
        <v>1.5723</v>
      </c>
      <c r="K77" s="3" t="n">
        <v>41</v>
      </c>
      <c r="L77" s="3" t="s">
        <v>624</v>
      </c>
      <c r="M77" s="3" t="s">
        <v>62</v>
      </c>
      <c r="N77" s="3" t="s">
        <v>43</v>
      </c>
      <c r="O77" s="3" t="s">
        <v>625</v>
      </c>
      <c r="P77" s="3" t="s">
        <v>626</v>
      </c>
      <c r="Q77" s="3" t="s">
        <v>627</v>
      </c>
      <c r="R77" s="3" t="s">
        <v>628</v>
      </c>
      <c r="S77" s="3" t="s">
        <v>67</v>
      </c>
      <c r="T77" s="3" t="s">
        <v>629</v>
      </c>
      <c r="U77" s="3" t="n">
        <v>-1</v>
      </c>
      <c r="V77" s="3" t="n">
        <v>-1</v>
      </c>
      <c r="W77" s="3" t="n">
        <v>-1</v>
      </c>
      <c r="X77" s="3" t="n">
        <v>-1</v>
      </c>
      <c r="Y77" s="3" t="n">
        <v>-1</v>
      </c>
      <c r="Z77" s="3" t="n">
        <v>-1</v>
      </c>
      <c r="AA77" s="3" t="s">
        <v>630</v>
      </c>
      <c r="AB77" s="3" t="s">
        <v>639</v>
      </c>
      <c r="AC77" s="3" t="s">
        <v>639</v>
      </c>
      <c r="AD77" s="3" t="s">
        <v>640</v>
      </c>
      <c r="AE77" s="3" t="s">
        <v>640</v>
      </c>
      <c r="AF77" s="3" t="s">
        <v>640</v>
      </c>
      <c r="AG77" s="3" t="n">
        <v>0</v>
      </c>
      <c r="AH77" s="3" t="s">
        <v>73</v>
      </c>
      <c r="AI77" s="3" t="s">
        <v>640</v>
      </c>
      <c r="AJ77" s="3" t="s">
        <v>640</v>
      </c>
      <c r="AK77" s="3" t="s">
        <v>640</v>
      </c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</row>
    <row r="78" customFormat="false" ht="22.1" hidden="false" customHeight="true" outlineLevel="0" collapsed="false">
      <c r="A78" s="3" t="n">
        <v>49</v>
      </c>
      <c r="B78" s="3" t="s">
        <v>295</v>
      </c>
      <c r="C78" s="3" t="s">
        <v>641</v>
      </c>
      <c r="D78" s="3" t="s">
        <v>642</v>
      </c>
      <c r="E78" s="3" t="s">
        <v>298</v>
      </c>
      <c r="F78" s="3" t="s">
        <v>643</v>
      </c>
      <c r="G78" s="4" t="s">
        <v>644</v>
      </c>
      <c r="H78" s="4" t="s">
        <v>645</v>
      </c>
      <c r="I78" s="3" t="s">
        <v>40</v>
      </c>
      <c r="J78" s="1" t="str">
        <f aca="false">AD78</f>
        <v>2.685</v>
      </c>
      <c r="K78" s="3" t="s">
        <v>646</v>
      </c>
      <c r="L78" s="3" t="s">
        <v>647</v>
      </c>
      <c r="M78" s="3" t="s">
        <v>648</v>
      </c>
      <c r="N78" s="3" t="s">
        <v>63</v>
      </c>
      <c r="O78" s="3" t="n">
        <v>12</v>
      </c>
      <c r="P78" s="3" t="n">
        <v>12</v>
      </c>
      <c r="Q78" s="3" t="s">
        <v>115</v>
      </c>
      <c r="R78" s="3" t="s">
        <v>115</v>
      </c>
      <c r="S78" s="3" t="s">
        <v>67</v>
      </c>
      <c r="T78" s="3" t="s">
        <v>303</v>
      </c>
      <c r="U78" s="3" t="n">
        <v>0</v>
      </c>
      <c r="V78" s="3" t="n">
        <v>-1</v>
      </c>
      <c r="W78" s="3" t="n">
        <v>-1</v>
      </c>
      <c r="X78" s="3" t="n">
        <v>-1</v>
      </c>
      <c r="Y78" s="3" t="n">
        <f aca="false">12*30*24*60</f>
        <v>518400</v>
      </c>
      <c r="Z78" s="3" t="s">
        <v>649</v>
      </c>
      <c r="AA78" s="3" t="n">
        <v>-1</v>
      </c>
      <c r="AB78" s="3" t="s">
        <v>650</v>
      </c>
      <c r="AC78" s="3" t="s">
        <v>358</v>
      </c>
      <c r="AD78" s="6" t="s">
        <v>651</v>
      </c>
      <c r="AE78" s="6" t="s">
        <v>651</v>
      </c>
      <c r="AF78" s="6" t="s">
        <v>651</v>
      </c>
      <c r="AG78" s="3" t="n">
        <v>0</v>
      </c>
      <c r="AH78" s="3" t="s">
        <v>96</v>
      </c>
      <c r="AI78" s="6" t="s">
        <v>651</v>
      </c>
      <c r="AJ78" s="6" t="s">
        <v>651</v>
      </c>
      <c r="AK78" s="6" t="s">
        <v>651</v>
      </c>
      <c r="AL78" s="3"/>
      <c r="AM78" s="3"/>
      <c r="AN78" s="6"/>
      <c r="AO78" s="6"/>
      <c r="AP78" s="6"/>
      <c r="AQ78" s="3"/>
      <c r="AR78" s="3"/>
      <c r="AS78" s="6"/>
      <c r="AT78" s="6"/>
      <c r="AU78" s="6"/>
      <c r="AV78" s="3"/>
      <c r="AW78" s="3"/>
      <c r="AX78" s="6"/>
      <c r="AY78" s="6"/>
      <c r="AZ78" s="6"/>
      <c r="BA78" s="3"/>
      <c r="BB78" s="3"/>
      <c r="BC78" s="6"/>
      <c r="BD78" s="6"/>
      <c r="BE78" s="6"/>
      <c r="BF78" s="3"/>
      <c r="BG78" s="3"/>
      <c r="BH78" s="6"/>
      <c r="BI78" s="6"/>
      <c r="BJ78" s="6"/>
      <c r="BK78" s="3"/>
      <c r="BL78" s="3"/>
      <c r="BM78" s="6"/>
      <c r="BN78" s="6"/>
      <c r="BO78" s="6"/>
      <c r="BP78" s="3"/>
      <c r="BQ78" s="3"/>
      <c r="BR78" s="6"/>
      <c r="BS78" s="6"/>
      <c r="BT78" s="6"/>
      <c r="BU78" s="3"/>
      <c r="BV78" s="3"/>
      <c r="BW78" s="6"/>
      <c r="BX78" s="6"/>
      <c r="BY78" s="6"/>
      <c r="BZ78" s="3"/>
      <c r="CA78" s="3"/>
      <c r="CB78" s="6"/>
      <c r="CC78" s="6"/>
      <c r="CD78" s="6"/>
      <c r="CE78" s="3"/>
      <c r="CF78" s="3"/>
      <c r="CG78" s="6"/>
      <c r="CH78" s="6"/>
      <c r="CI78" s="6"/>
      <c r="CJ78" s="3"/>
      <c r="CK78" s="3"/>
      <c r="CL78" s="6"/>
      <c r="CM78" s="6"/>
      <c r="CN78" s="6"/>
      <c r="CO78" s="3"/>
      <c r="CP78" s="3"/>
      <c r="CQ78" s="6"/>
      <c r="CR78" s="6"/>
      <c r="CS78" s="6"/>
      <c r="CT78" s="3"/>
      <c r="CU78" s="3"/>
      <c r="CV78" s="6"/>
      <c r="CW78" s="6"/>
      <c r="CX78" s="6"/>
      <c r="CY78" s="3"/>
      <c r="CZ78" s="3"/>
      <c r="DA78" s="6"/>
      <c r="DB78" s="6"/>
      <c r="DC78" s="6"/>
      <c r="DD78" s="3"/>
      <c r="DE78" s="3"/>
      <c r="DF78" s="6"/>
      <c r="DG78" s="6"/>
      <c r="DH78" s="6"/>
      <c r="DI78" s="3"/>
      <c r="DJ78" s="3"/>
      <c r="DK78" s="6"/>
      <c r="DL78" s="6"/>
      <c r="DM78" s="6"/>
      <c r="DN78" s="3"/>
      <c r="DO78" s="3"/>
      <c r="DP78" s="6"/>
      <c r="DQ78" s="6"/>
      <c r="DR78" s="6"/>
      <c r="DS78" s="3"/>
      <c r="DT78" s="3"/>
      <c r="DU78" s="6"/>
      <c r="DV78" s="6"/>
      <c r="DW78" s="6"/>
      <c r="DX78" s="3"/>
      <c r="DY78" s="3"/>
      <c r="DZ78" s="6"/>
      <c r="EA78" s="6"/>
      <c r="EB78" s="6"/>
      <c r="EC78" s="3"/>
      <c r="ED78" s="3"/>
      <c r="EE78" s="6"/>
      <c r="EF78" s="6"/>
      <c r="EG78" s="6"/>
      <c r="EH78" s="3"/>
      <c r="EI78" s="3"/>
      <c r="EJ78" s="6"/>
      <c r="EK78" s="6"/>
      <c r="EL78" s="6"/>
      <c r="EM78" s="3"/>
      <c r="EN78" s="3"/>
      <c r="EO78" s="6"/>
      <c r="EP78" s="6"/>
      <c r="EQ78" s="6"/>
      <c r="ER78" s="3"/>
      <c r="ES78" s="3"/>
      <c r="ET78" s="6"/>
      <c r="EU78" s="6"/>
      <c r="EV78" s="6"/>
      <c r="EW78" s="3"/>
      <c r="EX78" s="3"/>
      <c r="EY78" s="6"/>
      <c r="EZ78" s="6"/>
      <c r="FA78" s="6"/>
      <c r="FB78" s="3"/>
      <c r="FC78" s="3"/>
      <c r="FD78" s="6"/>
      <c r="FE78" s="6"/>
      <c r="FF78" s="6"/>
      <c r="FG78" s="3"/>
      <c r="FH78" s="3"/>
      <c r="FI78" s="6"/>
      <c r="FJ78" s="6"/>
      <c r="FK78" s="6"/>
      <c r="FL78" s="3"/>
      <c r="FM78" s="3"/>
      <c r="FN78" s="6"/>
      <c r="FO78" s="6"/>
      <c r="FP78" s="6"/>
      <c r="FQ78" s="3"/>
      <c r="FR78" s="3"/>
      <c r="FS78" s="6"/>
      <c r="FT78" s="6"/>
      <c r="FU78" s="6"/>
      <c r="FV78" s="3"/>
      <c r="FW78" s="3"/>
      <c r="FX78" s="6"/>
      <c r="FY78" s="6"/>
      <c r="FZ78" s="6"/>
      <c r="GA78" s="3"/>
      <c r="GB78" s="3"/>
      <c r="GC78" s="6"/>
      <c r="GD78" s="6"/>
      <c r="GE78" s="6"/>
      <c r="GF78" s="3"/>
      <c r="GG78" s="3"/>
      <c r="GH78" s="6"/>
      <c r="GI78" s="6"/>
      <c r="GJ78" s="6"/>
      <c r="GK78" s="3"/>
      <c r="GL78" s="3"/>
      <c r="GM78" s="6"/>
      <c r="GN78" s="6"/>
      <c r="GO78" s="6"/>
      <c r="GP78" s="3"/>
      <c r="GQ78" s="3"/>
      <c r="GR78" s="6"/>
      <c r="GS78" s="6"/>
      <c r="GT78" s="6"/>
      <c r="GU78" s="3"/>
      <c r="GV78" s="3"/>
      <c r="GW78" s="6"/>
      <c r="GX78" s="6"/>
      <c r="GY78" s="6"/>
      <c r="GZ78" s="3"/>
      <c r="HA78" s="3"/>
      <c r="HB78" s="6"/>
      <c r="HC78" s="6"/>
      <c r="HD78" s="6"/>
      <c r="HE78" s="3"/>
      <c r="HF78" s="3"/>
      <c r="HG78" s="6"/>
      <c r="HH78" s="6"/>
      <c r="HI78" s="6"/>
      <c r="HJ78" s="3"/>
      <c r="HK78" s="3"/>
      <c r="HL78" s="6"/>
      <c r="HM78" s="6"/>
      <c r="HN78" s="6"/>
      <c r="HO78" s="3"/>
      <c r="HP78" s="3"/>
      <c r="HQ78" s="6"/>
      <c r="HR78" s="6"/>
      <c r="HS78" s="6"/>
      <c r="HT78" s="3"/>
      <c r="HU78" s="3"/>
      <c r="HV78" s="6"/>
      <c r="HW78" s="6"/>
      <c r="HX78" s="6"/>
      <c r="HY78" s="3"/>
      <c r="HZ78" s="3"/>
      <c r="IA78" s="6"/>
      <c r="IB78" s="6"/>
      <c r="IC78" s="6"/>
      <c r="ID78" s="3"/>
      <c r="IE78" s="3"/>
      <c r="IF78" s="6"/>
      <c r="IG78" s="6"/>
      <c r="IH78" s="6"/>
      <c r="II78" s="3"/>
      <c r="IJ78" s="3"/>
      <c r="IK78" s="6"/>
      <c r="IL78" s="6"/>
      <c r="IM78" s="6"/>
      <c r="IN78" s="3"/>
      <c r="IO78" s="3"/>
      <c r="IP78" s="6"/>
      <c r="IQ78" s="6"/>
      <c r="IR78" s="6"/>
      <c r="IS78" s="3"/>
      <c r="IT78" s="3"/>
      <c r="IU78" s="6"/>
      <c r="IV78" s="6"/>
      <c r="IW78" s="6"/>
      <c r="IX78" s="3"/>
      <c r="IY78" s="3"/>
      <c r="IZ78" s="6"/>
      <c r="JA78" s="6"/>
      <c r="JB78" s="6"/>
      <c r="JC78" s="3"/>
      <c r="JD78" s="3"/>
      <c r="JE78" s="6"/>
      <c r="JF78" s="6"/>
      <c r="JG78" s="6"/>
      <c r="JH78" s="3"/>
      <c r="JI78" s="3"/>
      <c r="JJ78" s="6"/>
      <c r="JK78" s="6"/>
      <c r="JL78" s="6"/>
      <c r="JM78" s="3"/>
      <c r="JN78" s="3"/>
      <c r="JO78" s="6"/>
      <c r="JP78" s="6"/>
      <c r="JQ78" s="6"/>
      <c r="JR78" s="3"/>
      <c r="JS78" s="3"/>
      <c r="JT78" s="6"/>
      <c r="JU78" s="6"/>
      <c r="JV78" s="6"/>
      <c r="JW78" s="3"/>
      <c r="JX78" s="3"/>
      <c r="JY78" s="6"/>
      <c r="JZ78" s="6"/>
      <c r="KA78" s="6"/>
      <c r="KB78" s="3"/>
      <c r="KC78" s="3"/>
      <c r="KD78" s="6"/>
      <c r="KE78" s="6"/>
      <c r="KF78" s="6"/>
      <c r="KG78" s="3"/>
      <c r="KH78" s="3"/>
      <c r="KI78" s="6"/>
      <c r="KJ78" s="6"/>
      <c r="KK78" s="6"/>
      <c r="KL78" s="3"/>
      <c r="KM78" s="3"/>
      <c r="KN78" s="6"/>
      <c r="KO78" s="6"/>
      <c r="KP78" s="6"/>
      <c r="KQ78" s="3"/>
      <c r="KR78" s="3"/>
      <c r="KS78" s="6"/>
      <c r="KT78" s="6"/>
      <c r="KU78" s="6"/>
      <c r="KV78" s="3"/>
      <c r="KW78" s="3"/>
      <c r="KX78" s="6"/>
      <c r="KY78" s="6"/>
      <c r="KZ78" s="6"/>
      <c r="LA78" s="3"/>
      <c r="LB78" s="3"/>
      <c r="LC78" s="6"/>
      <c r="LD78" s="6"/>
      <c r="LE78" s="6"/>
      <c r="LF78" s="3"/>
      <c r="LG78" s="3"/>
      <c r="LH78" s="6"/>
      <c r="LI78" s="6"/>
      <c r="LJ78" s="6"/>
      <c r="LK78" s="3"/>
      <c r="LL78" s="3"/>
      <c r="LM78" s="6"/>
      <c r="LN78" s="6"/>
      <c r="LO78" s="6"/>
      <c r="LP78" s="3"/>
      <c r="LQ78" s="3"/>
      <c r="LR78" s="6"/>
      <c r="LS78" s="6"/>
      <c r="LT78" s="6"/>
      <c r="LU78" s="3"/>
      <c r="LV78" s="3"/>
      <c r="LW78" s="6"/>
      <c r="LX78" s="6"/>
      <c r="LY78" s="6"/>
      <c r="LZ78" s="3"/>
      <c r="MA78" s="3"/>
      <c r="MB78" s="6"/>
      <c r="MC78" s="6"/>
      <c r="MD78" s="6"/>
      <c r="ME78" s="3"/>
      <c r="MF78" s="3"/>
      <c r="MG78" s="6"/>
      <c r="MH78" s="6"/>
      <c r="MI78" s="6"/>
      <c r="MJ78" s="3"/>
      <c r="MK78" s="3"/>
      <c r="ML78" s="6"/>
      <c r="MM78" s="6"/>
      <c r="MN78" s="6"/>
      <c r="MO78" s="3"/>
      <c r="MP78" s="3"/>
      <c r="MQ78" s="6"/>
      <c r="MR78" s="6"/>
      <c r="MS78" s="6"/>
      <c r="MT78" s="3"/>
      <c r="MU78" s="3"/>
      <c r="MV78" s="6"/>
      <c r="MW78" s="6"/>
    </row>
    <row r="79" customFormat="false" ht="18.15" hidden="false" customHeight="true" outlineLevel="0" collapsed="false">
      <c r="A79" s="3" t="n">
        <v>49</v>
      </c>
      <c r="B79" s="3" t="s">
        <v>295</v>
      </c>
      <c r="C79" s="3" t="s">
        <v>641</v>
      </c>
      <c r="D79" s="3" t="s">
        <v>642</v>
      </c>
      <c r="E79" s="3" t="s">
        <v>298</v>
      </c>
      <c r="F79" s="3" t="s">
        <v>643</v>
      </c>
      <c r="G79" s="4" t="s">
        <v>644</v>
      </c>
      <c r="H79" s="4" t="s">
        <v>645</v>
      </c>
      <c r="I79" s="3" t="s">
        <v>40</v>
      </c>
      <c r="J79" s="1" t="str">
        <f aca="false">AD79</f>
        <v>2.656</v>
      </c>
      <c r="K79" s="3" t="s">
        <v>646</v>
      </c>
      <c r="L79" s="3" t="s">
        <v>647</v>
      </c>
      <c r="M79" s="3" t="s">
        <v>648</v>
      </c>
      <c r="N79" s="3" t="s">
        <v>63</v>
      </c>
      <c r="O79" s="3" t="n">
        <v>12</v>
      </c>
      <c r="P79" s="3" t="n">
        <v>12</v>
      </c>
      <c r="Q79" s="3" t="s">
        <v>115</v>
      </c>
      <c r="R79" s="3" t="s">
        <v>115</v>
      </c>
      <c r="S79" s="3" t="s">
        <v>67</v>
      </c>
      <c r="T79" s="3" t="s">
        <v>303</v>
      </c>
      <c r="U79" s="3" t="n">
        <v>0</v>
      </c>
      <c r="V79" s="3" t="n">
        <v>-1</v>
      </c>
      <c r="W79" s="3" t="n">
        <v>-1</v>
      </c>
      <c r="X79" s="3" t="n">
        <v>-1</v>
      </c>
      <c r="Y79" s="3" t="n">
        <f aca="false">12*30*24*60</f>
        <v>518400</v>
      </c>
      <c r="Z79" s="3" t="s">
        <v>649</v>
      </c>
      <c r="AA79" s="3" t="n">
        <v>-1</v>
      </c>
      <c r="AB79" s="3" t="s">
        <v>71</v>
      </c>
      <c r="AC79" s="3" t="s">
        <v>71</v>
      </c>
      <c r="AD79" s="3" t="s">
        <v>652</v>
      </c>
      <c r="AE79" s="3" t="s">
        <v>652</v>
      </c>
      <c r="AF79" s="3" t="s">
        <v>652</v>
      </c>
      <c r="AG79" s="3" t="n">
        <v>0</v>
      </c>
      <c r="AH79" s="3" t="s">
        <v>96</v>
      </c>
      <c r="AI79" s="3" t="s">
        <v>652</v>
      </c>
      <c r="AJ79" s="3" t="s">
        <v>652</v>
      </c>
      <c r="AK79" s="3" t="s">
        <v>652</v>
      </c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</row>
    <row r="80" customFormat="false" ht="13.8" hidden="false" customHeight="false" outlineLevel="0" collapsed="false">
      <c r="A80" s="3" t="n">
        <v>50</v>
      </c>
      <c r="B80" s="3" t="s">
        <v>538</v>
      </c>
      <c r="C80" s="3" t="s">
        <v>653</v>
      </c>
      <c r="D80" s="3" t="s">
        <v>654</v>
      </c>
      <c r="E80" s="3" t="s">
        <v>298</v>
      </c>
      <c r="F80" s="3" t="s">
        <v>655</v>
      </c>
      <c r="G80" s="4" t="s">
        <v>656</v>
      </c>
      <c r="H80" s="4" t="s">
        <v>657</v>
      </c>
      <c r="I80" s="3" t="s">
        <v>40</v>
      </c>
      <c r="J80" s="1" t="str">
        <f aca="false">AD80</f>
        <v>1.099</v>
      </c>
      <c r="K80" s="3" t="s">
        <v>658</v>
      </c>
      <c r="L80" s="3" t="s">
        <v>659</v>
      </c>
      <c r="M80" s="3" t="s">
        <v>62</v>
      </c>
      <c r="N80" s="3" t="s">
        <v>63</v>
      </c>
      <c r="O80" s="3" t="s">
        <v>660</v>
      </c>
      <c r="P80" s="3" t="s">
        <v>661</v>
      </c>
      <c r="Q80" s="3" t="s">
        <v>429</v>
      </c>
      <c r="R80" s="3" t="s">
        <v>662</v>
      </c>
      <c r="S80" s="3" t="s">
        <v>67</v>
      </c>
      <c r="T80" s="3" t="s">
        <v>383</v>
      </c>
      <c r="U80" s="3" t="n">
        <v>-1</v>
      </c>
      <c r="V80" s="3" t="n">
        <v>-1</v>
      </c>
      <c r="W80" s="3" t="n">
        <v>-1</v>
      </c>
      <c r="X80" s="3" t="n">
        <v>-1</v>
      </c>
      <c r="Y80" s="3" t="n">
        <f aca="false">365.25*24*60</f>
        <v>525960</v>
      </c>
      <c r="Z80" s="3" t="s">
        <v>376</v>
      </c>
      <c r="AA80" s="3" t="s">
        <v>663</v>
      </c>
      <c r="AB80" s="3" t="s">
        <v>664</v>
      </c>
      <c r="AC80" s="3" t="s">
        <v>329</v>
      </c>
      <c r="AD80" s="3" t="s">
        <v>665</v>
      </c>
      <c r="AE80" s="3" t="s">
        <v>666</v>
      </c>
      <c r="AF80" s="3" t="s">
        <v>667</v>
      </c>
      <c r="AG80" s="3" t="s">
        <v>668</v>
      </c>
      <c r="AH80" s="3" t="s">
        <v>73</v>
      </c>
      <c r="AI80" s="3" t="s">
        <v>665</v>
      </c>
      <c r="AJ80" s="3" t="s">
        <v>666</v>
      </c>
      <c r="AK80" s="3" t="s">
        <v>667</v>
      </c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</row>
    <row r="81" customFormat="false" ht="13.8" hidden="false" customHeight="false" outlineLevel="0" collapsed="false">
      <c r="A81" s="3" t="n">
        <v>50</v>
      </c>
      <c r="B81" s="3" t="s">
        <v>538</v>
      </c>
      <c r="C81" s="3" t="s">
        <v>669</v>
      </c>
      <c r="D81" s="3" t="s">
        <v>654</v>
      </c>
      <c r="E81" s="3" t="s">
        <v>298</v>
      </c>
      <c r="F81" s="3" t="s">
        <v>655</v>
      </c>
      <c r="G81" s="4" t="s">
        <v>656</v>
      </c>
      <c r="H81" s="4" t="s">
        <v>657</v>
      </c>
      <c r="I81" s="3" t="s">
        <v>40</v>
      </c>
      <c r="J81" s="1" t="str">
        <f aca="false">AD81</f>
        <v>1.05</v>
      </c>
      <c r="K81" s="3" t="s">
        <v>658</v>
      </c>
      <c r="L81" s="3" t="s">
        <v>659</v>
      </c>
      <c r="M81" s="3" t="s">
        <v>62</v>
      </c>
      <c r="N81" s="3" t="s">
        <v>63</v>
      </c>
      <c r="O81" s="3" t="s">
        <v>660</v>
      </c>
      <c r="P81" s="3" t="s">
        <v>661</v>
      </c>
      <c r="Q81" s="3" t="s">
        <v>429</v>
      </c>
      <c r="R81" s="3" t="s">
        <v>662</v>
      </c>
      <c r="S81" s="3" t="s">
        <v>67</v>
      </c>
      <c r="T81" s="3" t="s">
        <v>383</v>
      </c>
      <c r="U81" s="3" t="n">
        <v>-1</v>
      </c>
      <c r="V81" s="3" t="n">
        <v>-1</v>
      </c>
      <c r="W81" s="3" t="n">
        <v>-1</v>
      </c>
      <c r="X81" s="3" t="n">
        <v>-1</v>
      </c>
      <c r="Y81" s="3" t="n">
        <f aca="false">30*24*60</f>
        <v>43200</v>
      </c>
      <c r="Z81" s="3" t="s">
        <v>376</v>
      </c>
      <c r="AA81" s="3" t="s">
        <v>670</v>
      </c>
      <c r="AB81" s="3" t="s">
        <v>50</v>
      </c>
      <c r="AC81" s="3" t="s">
        <v>50</v>
      </c>
      <c r="AD81" s="3" t="s">
        <v>218</v>
      </c>
      <c r="AE81" s="3" t="s">
        <v>218</v>
      </c>
      <c r="AF81" s="3" t="s">
        <v>218</v>
      </c>
      <c r="AG81" s="3" t="n">
        <v>0</v>
      </c>
      <c r="AH81" s="3" t="s">
        <v>73</v>
      </c>
      <c r="AI81" s="3" t="s">
        <v>218</v>
      </c>
      <c r="AJ81" s="3" t="s">
        <v>218</v>
      </c>
      <c r="AK81" s="3" t="s">
        <v>218</v>
      </c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</row>
    <row r="82" customFormat="false" ht="13.8" hidden="false" customHeight="false" outlineLevel="0" collapsed="false">
      <c r="A82" s="3" t="n">
        <v>50</v>
      </c>
      <c r="B82" s="3" t="s">
        <v>538</v>
      </c>
      <c r="C82" s="3" t="s">
        <v>671</v>
      </c>
      <c r="D82" s="3" t="s">
        <v>654</v>
      </c>
      <c r="E82" s="3" t="s">
        <v>298</v>
      </c>
      <c r="F82" s="3" t="s">
        <v>655</v>
      </c>
      <c r="G82" s="4" t="s">
        <v>656</v>
      </c>
      <c r="H82" s="4" t="s">
        <v>657</v>
      </c>
      <c r="I82" s="3" t="s">
        <v>40</v>
      </c>
      <c r="J82" s="1" t="str">
        <f aca="false">AD82</f>
        <v>1.099</v>
      </c>
      <c r="K82" s="3" t="s">
        <v>658</v>
      </c>
      <c r="L82" s="3" t="s">
        <v>659</v>
      </c>
      <c r="M82" s="3" t="s">
        <v>62</v>
      </c>
      <c r="N82" s="3" t="s">
        <v>63</v>
      </c>
      <c r="O82" s="3" t="s">
        <v>660</v>
      </c>
      <c r="P82" s="3" t="s">
        <v>661</v>
      </c>
      <c r="Q82" s="3" t="s">
        <v>429</v>
      </c>
      <c r="R82" s="3" t="s">
        <v>662</v>
      </c>
      <c r="S82" s="3" t="s">
        <v>67</v>
      </c>
      <c r="T82" s="3" t="s">
        <v>383</v>
      </c>
      <c r="U82" s="3" t="n">
        <v>-1</v>
      </c>
      <c r="V82" s="3" t="n">
        <v>-1</v>
      </c>
      <c r="W82" s="3" t="n">
        <v>-1</v>
      </c>
      <c r="X82" s="3"/>
      <c r="Y82" s="3" t="n">
        <f aca="false">2*30*24*60</f>
        <v>86400</v>
      </c>
      <c r="Z82" s="3" t="s">
        <v>376</v>
      </c>
      <c r="AA82" s="3"/>
      <c r="AB82" s="3" t="s">
        <v>664</v>
      </c>
      <c r="AC82" s="3" t="s">
        <v>329</v>
      </c>
      <c r="AD82" s="3" t="s">
        <v>665</v>
      </c>
      <c r="AE82" s="3" t="s">
        <v>672</v>
      </c>
      <c r="AF82" s="3" t="s">
        <v>673</v>
      </c>
      <c r="AG82" s="3" t="s">
        <v>674</v>
      </c>
      <c r="AH82" s="3" t="s">
        <v>73</v>
      </c>
      <c r="AI82" s="3" t="s">
        <v>665</v>
      </c>
      <c r="AJ82" s="3" t="s">
        <v>672</v>
      </c>
      <c r="AK82" s="3" t="s">
        <v>673</v>
      </c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</row>
    <row r="83" customFormat="false" ht="13.8" hidden="false" customHeight="false" outlineLevel="0" collapsed="false">
      <c r="A83" s="3" t="n">
        <v>51</v>
      </c>
      <c r="B83" s="3" t="s">
        <v>295</v>
      </c>
      <c r="C83" s="3" t="s">
        <v>675</v>
      </c>
      <c r="D83" s="3" t="s">
        <v>676</v>
      </c>
      <c r="E83" s="3" t="s">
        <v>298</v>
      </c>
      <c r="F83" s="3" t="s">
        <v>655</v>
      </c>
      <c r="G83" s="4" t="s">
        <v>677</v>
      </c>
      <c r="H83" s="4" t="s">
        <v>678</v>
      </c>
      <c r="I83" s="3" t="s">
        <v>40</v>
      </c>
      <c r="J83" s="1" t="str">
        <f aca="false">AD83</f>
        <v>1.05</v>
      </c>
      <c r="K83" s="3" t="s">
        <v>679</v>
      </c>
      <c r="L83" s="3" t="s">
        <v>680</v>
      </c>
      <c r="M83" s="3" t="s">
        <v>62</v>
      </c>
      <c r="N83" s="3" t="s">
        <v>63</v>
      </c>
      <c r="O83" s="3" t="s">
        <v>103</v>
      </c>
      <c r="P83" s="3" t="s">
        <v>681</v>
      </c>
      <c r="Q83" s="3" t="s">
        <v>114</v>
      </c>
      <c r="R83" s="3" t="s">
        <v>682</v>
      </c>
      <c r="S83" s="3" t="s">
        <v>45</v>
      </c>
      <c r="T83" s="3" t="s">
        <v>374</v>
      </c>
      <c r="U83" s="3" t="n">
        <v>-1</v>
      </c>
      <c r="V83" s="3" t="s">
        <v>683</v>
      </c>
      <c r="W83" s="3" t="n">
        <v>-1</v>
      </c>
      <c r="X83" s="3" t="n">
        <v>-1</v>
      </c>
      <c r="Y83" s="3" t="n">
        <f aca="false">5*30*24*60</f>
        <v>216000</v>
      </c>
      <c r="Z83" s="3" t="s">
        <v>684</v>
      </c>
      <c r="AA83" s="3" t="n">
        <v>-1</v>
      </c>
      <c r="AB83" s="3" t="s">
        <v>685</v>
      </c>
      <c r="AC83" s="3" t="s">
        <v>329</v>
      </c>
      <c r="AD83" s="3" t="s">
        <v>218</v>
      </c>
      <c r="AE83" s="3" t="s">
        <v>218</v>
      </c>
      <c r="AF83" s="3" t="s">
        <v>218</v>
      </c>
      <c r="AG83" s="3" t="n">
        <v>0</v>
      </c>
      <c r="AH83" s="3" t="s">
        <v>73</v>
      </c>
      <c r="AI83" s="3" t="s">
        <v>218</v>
      </c>
      <c r="AJ83" s="3" t="s">
        <v>218</v>
      </c>
      <c r="AK83" s="3" t="s">
        <v>218</v>
      </c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</row>
    <row r="84" customFormat="false" ht="13.8" hidden="false" customHeight="false" outlineLevel="0" collapsed="false">
      <c r="A84" s="3" t="n">
        <v>51</v>
      </c>
      <c r="B84" s="3" t="s">
        <v>295</v>
      </c>
      <c r="C84" s="3" t="s">
        <v>671</v>
      </c>
      <c r="D84" s="3" t="s">
        <v>676</v>
      </c>
      <c r="E84" s="3" t="s">
        <v>298</v>
      </c>
      <c r="F84" s="3" t="s">
        <v>655</v>
      </c>
      <c r="G84" s="4" t="s">
        <v>677</v>
      </c>
      <c r="H84" s="4" t="s">
        <v>678</v>
      </c>
      <c r="I84" s="3" t="s">
        <v>40</v>
      </c>
      <c r="J84" s="1" t="str">
        <f aca="false">AD84</f>
        <v>1.028</v>
      </c>
      <c r="K84" s="3" t="s">
        <v>679</v>
      </c>
      <c r="L84" s="3" t="s">
        <v>680</v>
      </c>
      <c r="M84" s="3" t="s">
        <v>62</v>
      </c>
      <c r="N84" s="3" t="s">
        <v>63</v>
      </c>
      <c r="O84" s="3" t="s">
        <v>103</v>
      </c>
      <c r="P84" s="3" t="s">
        <v>681</v>
      </c>
      <c r="Q84" s="3" t="s">
        <v>114</v>
      </c>
      <c r="R84" s="3" t="s">
        <v>682</v>
      </c>
      <c r="S84" s="3" t="s">
        <v>45</v>
      </c>
      <c r="T84" s="3" t="s">
        <v>374</v>
      </c>
      <c r="U84" s="3" t="n">
        <v>-1</v>
      </c>
      <c r="V84" s="3" t="s">
        <v>683</v>
      </c>
      <c r="W84" s="3" t="n">
        <v>-1</v>
      </c>
      <c r="X84" s="3" t="n">
        <v>-1</v>
      </c>
      <c r="Y84" s="3" t="n">
        <f aca="false">5*30*24*60</f>
        <v>216000</v>
      </c>
      <c r="Z84" s="3" t="s">
        <v>684</v>
      </c>
      <c r="AA84" s="3" t="n">
        <v>-1</v>
      </c>
      <c r="AB84" s="3" t="s">
        <v>685</v>
      </c>
      <c r="AC84" s="3" t="s">
        <v>329</v>
      </c>
      <c r="AD84" s="3" t="s">
        <v>686</v>
      </c>
      <c r="AE84" s="3" t="s">
        <v>687</v>
      </c>
      <c r="AF84" s="3" t="s">
        <v>688</v>
      </c>
      <c r="AG84" s="3" t="s">
        <v>689</v>
      </c>
      <c r="AH84" s="3" t="s">
        <v>73</v>
      </c>
      <c r="AI84" s="3" t="s">
        <v>686</v>
      </c>
      <c r="AJ84" s="3" t="s">
        <v>687</v>
      </c>
      <c r="AK84" s="3" t="s">
        <v>688</v>
      </c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</row>
    <row r="85" customFormat="false" ht="13.8" hidden="false" customHeight="false" outlineLevel="0" collapsed="false">
      <c r="A85" s="3" t="n">
        <v>52</v>
      </c>
      <c r="B85" s="3" t="s">
        <v>538</v>
      </c>
      <c r="C85" s="3" t="s">
        <v>690</v>
      </c>
      <c r="D85" s="3" t="s">
        <v>691</v>
      </c>
      <c r="E85" s="3" t="s">
        <v>298</v>
      </c>
      <c r="F85" s="3" t="s">
        <v>692</v>
      </c>
      <c r="G85" s="4" t="s">
        <v>693</v>
      </c>
      <c r="H85" s="4" t="s">
        <v>694</v>
      </c>
      <c r="I85" s="3" t="s">
        <v>40</v>
      </c>
      <c r="J85" s="1" t="str">
        <f aca="false">AD85</f>
        <v>0.989</v>
      </c>
      <c r="K85" s="3" t="n">
        <v>54</v>
      </c>
      <c r="L85" s="3" t="n">
        <v>26</v>
      </c>
      <c r="M85" s="3" t="s">
        <v>42</v>
      </c>
      <c r="N85" s="3" t="s">
        <v>63</v>
      </c>
      <c r="O85" s="3" t="s">
        <v>695</v>
      </c>
      <c r="P85" s="3" t="s">
        <v>696</v>
      </c>
      <c r="Q85" s="3" t="s">
        <v>697</v>
      </c>
      <c r="R85" s="3" t="s">
        <v>698</v>
      </c>
      <c r="S85" s="3" t="s">
        <v>67</v>
      </c>
      <c r="T85" s="3" t="n">
        <v>1227</v>
      </c>
      <c r="U85" s="3" t="n">
        <v>-1</v>
      </c>
      <c r="V85" s="3" t="s">
        <v>211</v>
      </c>
      <c r="W85" s="3" t="s">
        <v>501</v>
      </c>
      <c r="X85" s="3" t="s">
        <v>699</v>
      </c>
      <c r="Y85" s="3" t="n">
        <f aca="false">28*60</f>
        <v>1680</v>
      </c>
      <c r="Z85" s="3" t="s">
        <v>68</v>
      </c>
      <c r="AA85" s="3" t="n">
        <v>-1</v>
      </c>
      <c r="AB85" s="3" t="s">
        <v>363</v>
      </c>
      <c r="AC85" s="3" t="s">
        <v>329</v>
      </c>
      <c r="AD85" s="3" t="s">
        <v>700</v>
      </c>
      <c r="AE85" s="3" t="s">
        <v>701</v>
      </c>
      <c r="AF85" s="3" t="s">
        <v>702</v>
      </c>
      <c r="AG85" s="3" t="s">
        <v>703</v>
      </c>
      <c r="AH85" s="3" t="s">
        <v>73</v>
      </c>
      <c r="AI85" s="3" t="s">
        <v>700</v>
      </c>
      <c r="AJ85" s="3" t="s">
        <v>701</v>
      </c>
      <c r="AK85" s="3" t="s">
        <v>702</v>
      </c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</row>
    <row r="86" customFormat="false" ht="13.8" hidden="false" customHeight="false" outlineLevel="0" collapsed="false">
      <c r="A86" s="3" t="n">
        <v>52</v>
      </c>
      <c r="B86" s="3" t="s">
        <v>538</v>
      </c>
      <c r="C86" s="3" t="s">
        <v>690</v>
      </c>
      <c r="D86" s="3" t="s">
        <v>691</v>
      </c>
      <c r="E86" s="3" t="s">
        <v>298</v>
      </c>
      <c r="F86" s="3" t="s">
        <v>692</v>
      </c>
      <c r="G86" s="4" t="s">
        <v>693</v>
      </c>
      <c r="H86" s="4" t="s">
        <v>694</v>
      </c>
      <c r="I86" s="3" t="s">
        <v>40</v>
      </c>
      <c r="J86" s="1" t="str">
        <f aca="false">AD86</f>
        <v>0.918</v>
      </c>
      <c r="K86" s="3" t="n">
        <v>54</v>
      </c>
      <c r="L86" s="3" t="n">
        <v>26</v>
      </c>
      <c r="M86" s="3" t="s">
        <v>42</v>
      </c>
      <c r="N86" s="3" t="s">
        <v>63</v>
      </c>
      <c r="O86" s="3" t="s">
        <v>695</v>
      </c>
      <c r="P86" s="3" t="s">
        <v>696</v>
      </c>
      <c r="Q86" s="3" t="s">
        <v>697</v>
      </c>
      <c r="R86" s="3" t="s">
        <v>698</v>
      </c>
      <c r="S86" s="3" t="s">
        <v>67</v>
      </c>
      <c r="T86" s="3" t="n">
        <v>1227</v>
      </c>
      <c r="U86" s="3" t="n">
        <v>-1</v>
      </c>
      <c r="V86" s="3" t="s">
        <v>704</v>
      </c>
      <c r="W86" s="3" t="s">
        <v>501</v>
      </c>
      <c r="X86" s="3" t="s">
        <v>699</v>
      </c>
      <c r="Y86" s="3" t="n">
        <v>120</v>
      </c>
      <c r="Z86" s="3" t="s">
        <v>68</v>
      </c>
      <c r="AA86" s="3" t="n">
        <v>-1</v>
      </c>
      <c r="AB86" s="3" t="s">
        <v>363</v>
      </c>
      <c r="AC86" s="3" t="s">
        <v>329</v>
      </c>
      <c r="AD86" s="3" t="s">
        <v>705</v>
      </c>
      <c r="AE86" s="3" t="s">
        <v>705</v>
      </c>
      <c r="AF86" s="3" t="s">
        <v>705</v>
      </c>
      <c r="AG86" s="3" t="n">
        <v>0</v>
      </c>
      <c r="AH86" s="3" t="s">
        <v>73</v>
      </c>
      <c r="AI86" s="3" t="s">
        <v>705</v>
      </c>
      <c r="AJ86" s="3" t="s">
        <v>705</v>
      </c>
      <c r="AK86" s="3" t="s">
        <v>705</v>
      </c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</row>
    <row r="87" customFormat="false" ht="13.8" hidden="false" customHeight="false" outlineLevel="0" collapsed="false">
      <c r="A87" s="3" t="n">
        <v>52</v>
      </c>
      <c r="B87" s="3" t="s">
        <v>538</v>
      </c>
      <c r="C87" s="3" t="s">
        <v>706</v>
      </c>
      <c r="D87" s="3" t="s">
        <v>691</v>
      </c>
      <c r="E87" s="3" t="s">
        <v>298</v>
      </c>
      <c r="F87" s="3" t="s">
        <v>692</v>
      </c>
      <c r="G87" s="4" t="s">
        <v>693</v>
      </c>
      <c r="H87" s="4" t="s">
        <v>694</v>
      </c>
      <c r="I87" s="3" t="s">
        <v>40</v>
      </c>
      <c r="J87" s="1" t="str">
        <f aca="false">AD87</f>
        <v>0.981</v>
      </c>
      <c r="K87" s="3" t="n">
        <v>54</v>
      </c>
      <c r="L87" s="3" t="n">
        <v>26</v>
      </c>
      <c r="M87" s="3" t="s">
        <v>42</v>
      </c>
      <c r="N87" s="3" t="s">
        <v>63</v>
      </c>
      <c r="O87" s="3" t="s">
        <v>695</v>
      </c>
      <c r="P87" s="3" t="s">
        <v>696</v>
      </c>
      <c r="Q87" s="3" t="s">
        <v>697</v>
      </c>
      <c r="R87" s="3" t="s">
        <v>698</v>
      </c>
      <c r="S87" s="3" t="s">
        <v>67</v>
      </c>
      <c r="T87" s="3" t="n">
        <v>1227</v>
      </c>
      <c r="U87" s="3" t="n">
        <v>-1</v>
      </c>
      <c r="V87" s="3" t="s">
        <v>704</v>
      </c>
      <c r="W87" s="3" t="s">
        <v>501</v>
      </c>
      <c r="X87" s="3" t="s">
        <v>699</v>
      </c>
      <c r="Y87" s="3" t="n">
        <f aca="false">28*60</f>
        <v>1680</v>
      </c>
      <c r="Z87" s="3" t="s">
        <v>68</v>
      </c>
      <c r="AA87" s="3" t="n">
        <v>-1</v>
      </c>
      <c r="AB87" s="3" t="s">
        <v>363</v>
      </c>
      <c r="AC87" s="3" t="s">
        <v>329</v>
      </c>
      <c r="AD87" s="3" t="s">
        <v>707</v>
      </c>
      <c r="AE87" s="3" t="s">
        <v>708</v>
      </c>
      <c r="AF87" s="3" t="s">
        <v>709</v>
      </c>
      <c r="AG87" s="3" t="s">
        <v>710</v>
      </c>
      <c r="AH87" s="3" t="s">
        <v>73</v>
      </c>
      <c r="AI87" s="3" t="s">
        <v>707</v>
      </c>
      <c r="AJ87" s="3" t="s">
        <v>708</v>
      </c>
      <c r="AK87" s="3" t="s">
        <v>709</v>
      </c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</row>
    <row r="88" customFormat="false" ht="13.8" hidden="false" customHeight="false" outlineLevel="0" collapsed="false">
      <c r="A88" s="3" t="n">
        <v>52</v>
      </c>
      <c r="B88" s="3" t="s">
        <v>538</v>
      </c>
      <c r="C88" s="3" t="s">
        <v>711</v>
      </c>
      <c r="D88" s="3" t="s">
        <v>691</v>
      </c>
      <c r="E88" s="3" t="s">
        <v>298</v>
      </c>
      <c r="F88" s="3" t="s">
        <v>692</v>
      </c>
      <c r="G88" s="4" t="s">
        <v>693</v>
      </c>
      <c r="H88" s="4" t="s">
        <v>694</v>
      </c>
      <c r="I88" s="3" t="s">
        <v>40</v>
      </c>
      <c r="J88" s="1" t="str">
        <f aca="false">AD88</f>
        <v>0.985</v>
      </c>
      <c r="K88" s="3" t="n">
        <v>54</v>
      </c>
      <c r="L88" s="3" t="n">
        <v>26</v>
      </c>
      <c r="M88" s="3" t="s">
        <v>42</v>
      </c>
      <c r="N88" s="3" t="s">
        <v>63</v>
      </c>
      <c r="O88" s="3" t="s">
        <v>695</v>
      </c>
      <c r="P88" s="3" t="s">
        <v>696</v>
      </c>
      <c r="Q88" s="3" t="s">
        <v>697</v>
      </c>
      <c r="R88" s="3" t="s">
        <v>698</v>
      </c>
      <c r="S88" s="3" t="s">
        <v>67</v>
      </c>
      <c r="T88" s="3" t="n">
        <v>1227</v>
      </c>
      <c r="U88" s="3" t="n">
        <v>-1</v>
      </c>
      <c r="V88" s="3" t="s">
        <v>704</v>
      </c>
      <c r="W88" s="3" t="s">
        <v>501</v>
      </c>
      <c r="X88" s="3" t="s">
        <v>699</v>
      </c>
      <c r="Y88" s="3" t="n">
        <f aca="false">6*30*24*60</f>
        <v>259200</v>
      </c>
      <c r="Z88" s="3" t="s">
        <v>68</v>
      </c>
      <c r="AA88" s="3" t="s">
        <v>712</v>
      </c>
      <c r="AB88" s="3" t="s">
        <v>363</v>
      </c>
      <c r="AC88" s="3" t="s">
        <v>329</v>
      </c>
      <c r="AD88" s="3" t="s">
        <v>713</v>
      </c>
      <c r="AE88" s="3" t="s">
        <v>701</v>
      </c>
      <c r="AF88" s="3" t="s">
        <v>702</v>
      </c>
      <c r="AG88" s="3" t="s">
        <v>714</v>
      </c>
      <c r="AH88" s="3" t="s">
        <v>73</v>
      </c>
      <c r="AI88" s="3" t="s">
        <v>713</v>
      </c>
      <c r="AJ88" s="3" t="s">
        <v>701</v>
      </c>
      <c r="AK88" s="3" t="s">
        <v>702</v>
      </c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</row>
    <row r="89" customFormat="false" ht="13.8" hidden="false" customHeight="false" outlineLevel="0" collapsed="false">
      <c r="A89" s="3" t="n">
        <v>52</v>
      </c>
      <c r="B89" s="3" t="s">
        <v>538</v>
      </c>
      <c r="C89" s="3" t="s">
        <v>715</v>
      </c>
      <c r="D89" s="3" t="s">
        <v>691</v>
      </c>
      <c r="E89" s="3" t="s">
        <v>298</v>
      </c>
      <c r="F89" s="3" t="s">
        <v>692</v>
      </c>
      <c r="G89" s="4" t="s">
        <v>693</v>
      </c>
      <c r="H89" s="4" t="s">
        <v>694</v>
      </c>
      <c r="I89" s="3" t="s">
        <v>40</v>
      </c>
      <c r="J89" s="1" t="str">
        <f aca="false">AD89</f>
        <v>0.968</v>
      </c>
      <c r="K89" s="3" t="n">
        <v>54</v>
      </c>
      <c r="L89" s="3" t="n">
        <v>26</v>
      </c>
      <c r="M89" s="3" t="s">
        <v>42</v>
      </c>
      <c r="N89" s="3" t="s">
        <v>63</v>
      </c>
      <c r="O89" s="3" t="s">
        <v>695</v>
      </c>
      <c r="P89" s="3" t="s">
        <v>696</v>
      </c>
      <c r="Q89" s="3" t="s">
        <v>697</v>
      </c>
      <c r="R89" s="3" t="s">
        <v>698</v>
      </c>
      <c r="S89" s="3" t="s">
        <v>67</v>
      </c>
      <c r="T89" s="3" t="n">
        <v>1227</v>
      </c>
      <c r="U89" s="3" t="n">
        <v>-1</v>
      </c>
      <c r="V89" s="3" t="s">
        <v>704</v>
      </c>
      <c r="W89" s="3" t="s">
        <v>501</v>
      </c>
      <c r="X89" s="3" t="s">
        <v>699</v>
      </c>
      <c r="Y89" s="3" t="n">
        <f aca="false">6*30*24*60</f>
        <v>259200</v>
      </c>
      <c r="Z89" s="3" t="s">
        <v>68</v>
      </c>
      <c r="AA89" s="3" t="s">
        <v>716</v>
      </c>
      <c r="AB89" s="3" t="s">
        <v>363</v>
      </c>
      <c r="AC89" s="3" t="s">
        <v>329</v>
      </c>
      <c r="AD89" s="3" t="s">
        <v>717</v>
      </c>
      <c r="AE89" s="3" t="s">
        <v>718</v>
      </c>
      <c r="AF89" s="3" t="s">
        <v>719</v>
      </c>
      <c r="AG89" s="3" t="s">
        <v>720</v>
      </c>
      <c r="AH89" s="3" t="s">
        <v>73</v>
      </c>
      <c r="AI89" s="3" t="s">
        <v>717</v>
      </c>
      <c r="AJ89" s="3" t="s">
        <v>718</v>
      </c>
      <c r="AK89" s="3" t="s">
        <v>719</v>
      </c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3"/>
      <c r="LW89" s="3"/>
      <c r="LX89" s="3"/>
      <c r="LY89" s="3"/>
      <c r="LZ89" s="3"/>
      <c r="MA89" s="3"/>
      <c r="MB89" s="3"/>
      <c r="MC89" s="3"/>
      <c r="MD89" s="3"/>
      <c r="ME89" s="3"/>
      <c r="MF89" s="3"/>
      <c r="MG89" s="3"/>
      <c r="MH89" s="3"/>
      <c r="MI89" s="3"/>
      <c r="MJ89" s="3"/>
      <c r="MK89" s="3"/>
      <c r="ML89" s="3"/>
      <c r="MM89" s="3"/>
      <c r="MN89" s="3"/>
      <c r="MO89" s="3"/>
      <c r="MP89" s="3"/>
      <c r="MQ89" s="3"/>
      <c r="MR89" s="3"/>
      <c r="MS89" s="3"/>
      <c r="MT89" s="3"/>
      <c r="MU89" s="3"/>
      <c r="MV89" s="3"/>
      <c r="MW89" s="3"/>
    </row>
    <row r="90" customFormat="false" ht="13.8" hidden="false" customHeight="false" outlineLevel="0" collapsed="false">
      <c r="A90" s="3" t="n">
        <v>53</v>
      </c>
      <c r="B90" s="3" t="s">
        <v>577</v>
      </c>
      <c r="C90" s="3" t="s">
        <v>721</v>
      </c>
      <c r="D90" s="3" t="s">
        <v>722</v>
      </c>
      <c r="E90" s="3" t="s">
        <v>298</v>
      </c>
      <c r="F90" s="3" t="s">
        <v>692</v>
      </c>
      <c r="G90" s="4" t="s">
        <v>723</v>
      </c>
      <c r="H90" s="4" t="s">
        <v>724</v>
      </c>
      <c r="I90" s="3" t="s">
        <v>40</v>
      </c>
      <c r="J90" s="1" t="str">
        <f aca="false">AD90</f>
        <v>1.135</v>
      </c>
      <c r="K90" s="3" t="s">
        <v>725</v>
      </c>
      <c r="L90" s="3" t="s">
        <v>726</v>
      </c>
      <c r="M90" s="3" t="s">
        <v>42</v>
      </c>
      <c r="N90" s="3" t="s">
        <v>63</v>
      </c>
      <c r="O90" s="3" t="s">
        <v>727</v>
      </c>
      <c r="P90" s="3" t="s">
        <v>728</v>
      </c>
      <c r="Q90" s="3" t="s">
        <v>729</v>
      </c>
      <c r="R90" s="3" t="s">
        <v>730</v>
      </c>
      <c r="S90" s="3" t="s">
        <v>45</v>
      </c>
      <c r="T90" s="3" t="n">
        <v>-1</v>
      </c>
      <c r="U90" s="3" t="n">
        <v>-1</v>
      </c>
      <c r="V90" s="3" t="n">
        <v>-1</v>
      </c>
      <c r="W90" s="3" t="n">
        <v>-1</v>
      </c>
      <c r="X90" s="3" t="n">
        <v>-1</v>
      </c>
      <c r="Y90" s="3" t="n">
        <f aca="false">2400/60</f>
        <v>40</v>
      </c>
      <c r="Z90" s="3" t="s">
        <v>68</v>
      </c>
      <c r="AA90" s="3" t="n">
        <v>-1</v>
      </c>
      <c r="AB90" s="3" t="s">
        <v>731</v>
      </c>
      <c r="AC90" s="3" t="s">
        <v>732</v>
      </c>
      <c r="AD90" s="3" t="s">
        <v>733</v>
      </c>
      <c r="AE90" s="3" t="s">
        <v>733</v>
      </c>
      <c r="AF90" s="3" t="s">
        <v>733</v>
      </c>
      <c r="AG90" s="3" t="n">
        <v>0</v>
      </c>
      <c r="AH90" s="3" t="n">
        <v>-1</v>
      </c>
      <c r="AI90" s="3" t="s">
        <v>733</v>
      </c>
      <c r="AJ90" s="3" t="s">
        <v>733</v>
      </c>
      <c r="AK90" s="3" t="s">
        <v>733</v>
      </c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3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3"/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3"/>
      <c r="MK90" s="3"/>
      <c r="ML90" s="3"/>
      <c r="MM90" s="3"/>
      <c r="MN90" s="3"/>
      <c r="MO90" s="3"/>
      <c r="MP90" s="3"/>
      <c r="MQ90" s="3"/>
      <c r="MR90" s="3"/>
      <c r="MS90" s="3"/>
      <c r="MT90" s="3"/>
      <c r="MU90" s="3"/>
      <c r="MV90" s="3"/>
      <c r="MW90" s="3"/>
    </row>
    <row r="91" customFormat="false" ht="13.8" hidden="false" customHeight="false" outlineLevel="0" collapsed="false">
      <c r="A91" s="3" t="n">
        <v>54</v>
      </c>
      <c r="B91" s="3" t="s">
        <v>295</v>
      </c>
      <c r="C91" s="3" t="s">
        <v>734</v>
      </c>
      <c r="D91" s="3" t="s">
        <v>735</v>
      </c>
      <c r="E91" s="3" t="s">
        <v>298</v>
      </c>
      <c r="F91" s="3" t="s">
        <v>692</v>
      </c>
      <c r="G91" s="4" t="s">
        <v>736</v>
      </c>
      <c r="H91" s="4" t="s">
        <v>737</v>
      </c>
      <c r="I91" s="3" t="s">
        <v>40</v>
      </c>
      <c r="J91" s="1" t="str">
        <f aca="false">AD91</f>
        <v>1.23</v>
      </c>
      <c r="K91" s="3" t="s">
        <v>738</v>
      </c>
      <c r="L91" s="3" t="s">
        <v>739</v>
      </c>
      <c r="M91" s="3" t="s">
        <v>42</v>
      </c>
      <c r="N91" s="3" t="s">
        <v>63</v>
      </c>
      <c r="O91" s="3" t="s">
        <v>740</v>
      </c>
      <c r="P91" s="3" t="s">
        <v>741</v>
      </c>
      <c r="Q91" s="3" t="n">
        <v>1</v>
      </c>
      <c r="R91" s="3" t="n">
        <v>1</v>
      </c>
      <c r="S91" s="3" t="s">
        <v>67</v>
      </c>
      <c r="T91" s="3" t="s">
        <v>339</v>
      </c>
      <c r="U91" s="3" t="n">
        <v>-1</v>
      </c>
      <c r="V91" s="3" t="n">
        <v>-1</v>
      </c>
      <c r="W91" s="3" t="n">
        <v>-1</v>
      </c>
      <c r="X91" s="3" t="n">
        <v>-1</v>
      </c>
      <c r="Y91" s="3" t="n">
        <f aca="false">2*24*60</f>
        <v>2880</v>
      </c>
      <c r="Z91" s="3" t="s">
        <v>68</v>
      </c>
      <c r="AA91" s="3" t="n">
        <v>1</v>
      </c>
      <c r="AB91" s="3" t="s">
        <v>742</v>
      </c>
      <c r="AC91" s="3" t="s">
        <v>358</v>
      </c>
      <c r="AD91" s="3" t="s">
        <v>261</v>
      </c>
      <c r="AE91" s="3" t="s">
        <v>261</v>
      </c>
      <c r="AF91" s="3" t="s">
        <v>261</v>
      </c>
      <c r="AG91" s="3" t="n">
        <v>0</v>
      </c>
      <c r="AH91" s="3" t="s">
        <v>73</v>
      </c>
      <c r="AI91" s="3" t="s">
        <v>261</v>
      </c>
      <c r="AJ91" s="3" t="s">
        <v>261</v>
      </c>
      <c r="AK91" s="3" t="s">
        <v>261</v>
      </c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</row>
    <row r="92" customFormat="false" ht="13.8" hidden="false" customHeight="false" outlineLevel="0" collapsed="false">
      <c r="A92" s="3" t="n">
        <v>55</v>
      </c>
      <c r="B92" s="3" t="s">
        <v>538</v>
      </c>
      <c r="C92" s="3" t="s">
        <v>743</v>
      </c>
      <c r="D92" s="3" t="s">
        <v>744</v>
      </c>
      <c r="E92" s="3" t="s">
        <v>298</v>
      </c>
      <c r="F92" s="3" t="s">
        <v>745</v>
      </c>
      <c r="G92" s="4" t="s">
        <v>746</v>
      </c>
      <c r="H92" s="4" t="s">
        <v>747</v>
      </c>
      <c r="I92" s="3" t="s">
        <v>40</v>
      </c>
      <c r="J92" s="1" t="str">
        <f aca="false">AD92</f>
        <v>0.68</v>
      </c>
      <c r="K92" s="3" t="n">
        <v>48</v>
      </c>
      <c r="L92" s="3" t="n">
        <v>30</v>
      </c>
      <c r="M92" s="3" t="s">
        <v>42</v>
      </c>
      <c r="N92" s="3" t="s">
        <v>63</v>
      </c>
      <c r="O92" s="3" t="s">
        <v>748</v>
      </c>
      <c r="P92" s="3" t="s">
        <v>748</v>
      </c>
      <c r="Q92" s="3" t="s">
        <v>338</v>
      </c>
      <c r="R92" s="3" t="s">
        <v>338</v>
      </c>
      <c r="S92" s="3" t="s">
        <v>67</v>
      </c>
      <c r="T92" s="3" t="s">
        <v>575</v>
      </c>
      <c r="U92" s="3" t="n">
        <v>-1</v>
      </c>
      <c r="V92" s="3" t="n">
        <v>-1</v>
      </c>
      <c r="W92" s="3" t="n">
        <v>-1</v>
      </c>
      <c r="X92" s="3" t="n">
        <v>-1</v>
      </c>
      <c r="Y92" s="3" t="n">
        <f aca="false">300/60</f>
        <v>5</v>
      </c>
      <c r="Z92" s="3" t="s">
        <v>749</v>
      </c>
      <c r="AA92" s="3" t="s">
        <v>750</v>
      </c>
      <c r="AB92" s="3" t="s">
        <v>751</v>
      </c>
      <c r="AC92" s="3" t="s">
        <v>284</v>
      </c>
      <c r="AD92" s="3" t="s">
        <v>752</v>
      </c>
      <c r="AE92" s="3" t="s">
        <v>752</v>
      </c>
      <c r="AF92" s="3" t="s">
        <v>752</v>
      </c>
      <c r="AG92" s="3" t="n">
        <v>0</v>
      </c>
      <c r="AH92" s="3" t="s">
        <v>73</v>
      </c>
      <c r="AI92" s="3" t="s">
        <v>752</v>
      </c>
      <c r="AJ92" s="3" t="s">
        <v>752</v>
      </c>
      <c r="AK92" s="3" t="s">
        <v>752</v>
      </c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</row>
    <row r="93" customFormat="false" ht="13.8" hidden="false" customHeight="false" outlineLevel="0" collapsed="false">
      <c r="A93" s="3" t="n">
        <v>56</v>
      </c>
      <c r="B93" s="3" t="s">
        <v>295</v>
      </c>
      <c r="C93" s="3" t="s">
        <v>743</v>
      </c>
      <c r="D93" s="3" t="s">
        <v>744</v>
      </c>
      <c r="E93" s="3" t="s">
        <v>298</v>
      </c>
      <c r="F93" s="3" t="s">
        <v>745</v>
      </c>
      <c r="G93" s="4" t="s">
        <v>746</v>
      </c>
      <c r="H93" s="4" t="s">
        <v>747</v>
      </c>
      <c r="I93" s="3" t="s">
        <v>40</v>
      </c>
      <c r="J93" s="1" t="str">
        <f aca="false">AD93</f>
        <v>0.79</v>
      </c>
      <c r="K93" s="3" t="n">
        <v>48</v>
      </c>
      <c r="L93" s="3" t="n">
        <v>30</v>
      </c>
      <c r="M93" s="3" t="s">
        <v>42</v>
      </c>
      <c r="N93" s="3" t="s">
        <v>63</v>
      </c>
      <c r="O93" s="3" t="s">
        <v>748</v>
      </c>
      <c r="P93" s="3" t="s">
        <v>748</v>
      </c>
      <c r="Q93" s="3" t="s">
        <v>338</v>
      </c>
      <c r="R93" s="3" t="s">
        <v>338</v>
      </c>
      <c r="S93" s="3" t="s">
        <v>67</v>
      </c>
      <c r="T93" s="3" t="s">
        <v>575</v>
      </c>
      <c r="U93" s="3" t="n">
        <v>-1</v>
      </c>
      <c r="V93" s="3" t="n">
        <v>-1</v>
      </c>
      <c r="W93" s="3" t="n">
        <v>-1</v>
      </c>
      <c r="X93" s="3" t="n">
        <v>-1</v>
      </c>
      <c r="Y93" s="3" t="n">
        <v>5</v>
      </c>
      <c r="Z93" s="3" t="s">
        <v>749</v>
      </c>
      <c r="AA93" s="3" t="s">
        <v>753</v>
      </c>
      <c r="AB93" s="3" t="s">
        <v>751</v>
      </c>
      <c r="AC93" s="3" t="s">
        <v>284</v>
      </c>
      <c r="AD93" s="3" t="s">
        <v>754</v>
      </c>
      <c r="AE93" s="3" t="s">
        <v>754</v>
      </c>
      <c r="AF93" s="3" t="s">
        <v>754</v>
      </c>
      <c r="AG93" s="3" t="n">
        <v>0</v>
      </c>
      <c r="AH93" s="3" t="s">
        <v>73</v>
      </c>
      <c r="AI93" s="3" t="s">
        <v>754</v>
      </c>
      <c r="AJ93" s="3" t="s">
        <v>754</v>
      </c>
      <c r="AK93" s="3" t="s">
        <v>754</v>
      </c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3"/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3"/>
      <c r="MK93" s="3"/>
      <c r="ML93" s="3"/>
      <c r="MM93" s="3"/>
      <c r="MN93" s="3"/>
      <c r="MO93" s="3"/>
      <c r="MP93" s="3"/>
      <c r="MQ93" s="3"/>
      <c r="MR93" s="3"/>
      <c r="MS93" s="3"/>
      <c r="MT93" s="3"/>
      <c r="MU93" s="3"/>
      <c r="MV93" s="3"/>
      <c r="MW93" s="3"/>
    </row>
    <row r="94" customFormat="false" ht="13.8" hidden="false" customHeight="false" outlineLevel="0" collapsed="false">
      <c r="A94" s="3" t="n">
        <v>57</v>
      </c>
      <c r="B94" s="3" t="s">
        <v>577</v>
      </c>
      <c r="C94" s="3" t="s">
        <v>755</v>
      </c>
      <c r="D94" s="3" t="s">
        <v>756</v>
      </c>
      <c r="E94" s="3" t="s">
        <v>298</v>
      </c>
      <c r="F94" s="3" t="s">
        <v>757</v>
      </c>
      <c r="G94" s="4" t="s">
        <v>758</v>
      </c>
      <c r="H94" s="4" t="s">
        <v>759</v>
      </c>
      <c r="I94" s="3" t="s">
        <v>40</v>
      </c>
      <c r="J94" s="1" t="str">
        <f aca="false">AD94</f>
        <v>0.740</v>
      </c>
      <c r="K94" s="3" t="s">
        <v>760</v>
      </c>
      <c r="L94" s="3" t="n">
        <v>49</v>
      </c>
      <c r="M94" s="3" t="s">
        <v>42</v>
      </c>
      <c r="N94" s="3" t="s">
        <v>43</v>
      </c>
      <c r="O94" s="3" t="n">
        <v>11</v>
      </c>
      <c r="P94" s="3" t="n">
        <v>11</v>
      </c>
      <c r="Q94" s="3" t="n">
        <v>3</v>
      </c>
      <c r="R94" s="3" t="n">
        <v>3</v>
      </c>
      <c r="S94" s="3" t="s">
        <v>67</v>
      </c>
      <c r="T94" s="3" t="n">
        <v>1319</v>
      </c>
      <c r="U94" s="3" t="n">
        <v>-1</v>
      </c>
      <c r="V94" s="3" t="s">
        <v>761</v>
      </c>
      <c r="W94" s="3" t="n">
        <v>-1</v>
      </c>
      <c r="X94" s="3" t="n">
        <v>-1</v>
      </c>
      <c r="Y94" s="3" t="n">
        <f aca="false">160/60</f>
        <v>2.66666666666667</v>
      </c>
      <c r="Z94" s="3" t="s">
        <v>68</v>
      </c>
      <c r="AA94" s="3" t="n">
        <v>-1</v>
      </c>
      <c r="AB94" s="3" t="s">
        <v>284</v>
      </c>
      <c r="AC94" s="3" t="s">
        <v>284</v>
      </c>
      <c r="AD94" s="3" t="s">
        <v>762</v>
      </c>
      <c r="AE94" s="3" t="s">
        <v>762</v>
      </c>
      <c r="AF94" s="3" t="s">
        <v>762</v>
      </c>
      <c r="AG94" s="3" t="n">
        <v>0</v>
      </c>
      <c r="AH94" s="3"/>
      <c r="AI94" s="3" t="s">
        <v>762</v>
      </c>
      <c r="AJ94" s="3" t="s">
        <v>762</v>
      </c>
      <c r="AK94" s="3" t="s">
        <v>762</v>
      </c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</row>
    <row r="95" customFormat="false" ht="13.8" hidden="false" customHeight="false" outlineLevel="0" collapsed="false">
      <c r="A95" s="3" t="n">
        <v>58</v>
      </c>
      <c r="B95" s="3" t="s">
        <v>536</v>
      </c>
      <c r="C95" s="3" t="s">
        <v>763</v>
      </c>
      <c r="D95" s="3" t="s">
        <v>764</v>
      </c>
      <c r="E95" s="3" t="s">
        <v>298</v>
      </c>
      <c r="F95" s="3" t="s">
        <v>765</v>
      </c>
      <c r="G95" s="4" t="s">
        <v>766</v>
      </c>
      <c r="H95" s="4" t="s">
        <v>767</v>
      </c>
      <c r="I95" s="3" t="s">
        <v>40</v>
      </c>
      <c r="J95" s="1" t="str">
        <f aca="false">AD95</f>
        <v>4.57</v>
      </c>
      <c r="K95" s="3" t="s">
        <v>768</v>
      </c>
      <c r="L95" s="3" t="s">
        <v>769</v>
      </c>
      <c r="M95" s="3" t="s">
        <v>42</v>
      </c>
      <c r="N95" s="3" t="s">
        <v>43</v>
      </c>
      <c r="O95" s="3" t="s">
        <v>770</v>
      </c>
      <c r="P95" s="3" t="s">
        <v>771</v>
      </c>
      <c r="Q95" s="3" t="s">
        <v>772</v>
      </c>
      <c r="R95" s="3" t="s">
        <v>218</v>
      </c>
      <c r="S95" s="3" t="s">
        <v>67</v>
      </c>
      <c r="T95" s="3" t="s">
        <v>165</v>
      </c>
      <c r="U95" s="3" t="n">
        <v>-1</v>
      </c>
      <c r="V95" s="3" t="n">
        <v>-1</v>
      </c>
      <c r="W95" s="3" t="n">
        <v>-1</v>
      </c>
      <c r="X95" s="3" t="n">
        <v>-1</v>
      </c>
      <c r="Y95" s="3" t="n">
        <v>15</v>
      </c>
      <c r="Z95" s="3" t="s">
        <v>773</v>
      </c>
      <c r="AA95" s="3" t="n">
        <v>-1</v>
      </c>
      <c r="AB95" s="3" t="s">
        <v>774</v>
      </c>
      <c r="AC95" s="3" t="s">
        <v>50</v>
      </c>
      <c r="AD95" s="3" t="s">
        <v>775</v>
      </c>
      <c r="AE95" s="3" t="s">
        <v>775</v>
      </c>
      <c r="AF95" s="3" t="s">
        <v>775</v>
      </c>
      <c r="AG95" s="3" t="n">
        <v>0</v>
      </c>
      <c r="AH95" s="3" t="s">
        <v>73</v>
      </c>
      <c r="AI95" s="3" t="s">
        <v>775</v>
      </c>
      <c r="AJ95" s="3" t="s">
        <v>775</v>
      </c>
      <c r="AK95" s="3" t="s">
        <v>775</v>
      </c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</row>
    <row r="96" customFormat="false" ht="13.8" hidden="false" customHeight="false" outlineLevel="0" collapsed="false">
      <c r="A96" s="3" t="n">
        <v>59</v>
      </c>
      <c r="B96" s="3" t="s">
        <v>577</v>
      </c>
      <c r="C96" s="3" t="s">
        <v>776</v>
      </c>
      <c r="D96" s="3" t="s">
        <v>777</v>
      </c>
      <c r="E96" s="3" t="s">
        <v>298</v>
      </c>
      <c r="F96" s="3" t="s">
        <v>765</v>
      </c>
      <c r="G96" s="4" t="s">
        <v>778</v>
      </c>
      <c r="H96" s="4" t="s">
        <v>779</v>
      </c>
      <c r="I96" s="3" t="s">
        <v>40</v>
      </c>
      <c r="J96" s="1" t="str">
        <f aca="false">AD96</f>
        <v>1.70</v>
      </c>
      <c r="K96" s="3" t="s">
        <v>780</v>
      </c>
      <c r="L96" s="3" t="s">
        <v>781</v>
      </c>
      <c r="M96" s="3" t="s">
        <v>42</v>
      </c>
      <c r="N96" s="3" t="s">
        <v>43</v>
      </c>
      <c r="O96" s="3" t="s">
        <v>782</v>
      </c>
      <c r="P96" s="3" t="s">
        <v>782</v>
      </c>
      <c r="Q96" s="3" t="s">
        <v>783</v>
      </c>
      <c r="R96" s="3" t="s">
        <v>628</v>
      </c>
      <c r="S96" s="3" t="s">
        <v>67</v>
      </c>
      <c r="T96" s="3" t="s">
        <v>157</v>
      </c>
      <c r="U96" s="3" t="n">
        <v>-1</v>
      </c>
      <c r="V96" s="3" t="n">
        <v>-1</v>
      </c>
      <c r="W96" s="3" t="n">
        <v>-1</v>
      </c>
      <c r="X96" s="3" t="n">
        <v>-1</v>
      </c>
      <c r="Y96" s="3" t="n">
        <f aca="false">900/60</f>
        <v>15</v>
      </c>
      <c r="Z96" s="3" t="s">
        <v>784</v>
      </c>
      <c r="AA96" s="3" t="n">
        <v>-1</v>
      </c>
      <c r="AB96" s="3" t="s">
        <v>598</v>
      </c>
      <c r="AC96" s="3" t="s">
        <v>599</v>
      </c>
      <c r="AD96" s="3" t="s">
        <v>785</v>
      </c>
      <c r="AE96" s="3" t="s">
        <v>785</v>
      </c>
      <c r="AF96" s="3" t="s">
        <v>785</v>
      </c>
      <c r="AG96" s="3" t="n">
        <v>0</v>
      </c>
      <c r="AH96" s="3" t="s">
        <v>73</v>
      </c>
      <c r="AI96" s="3" t="s">
        <v>785</v>
      </c>
      <c r="AJ96" s="3" t="s">
        <v>785</v>
      </c>
      <c r="AK96" s="3" t="s">
        <v>785</v>
      </c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</row>
    <row r="97" customFormat="false" ht="13.8" hidden="false" customHeight="false" outlineLevel="0" collapsed="false">
      <c r="A97" s="3" t="n">
        <v>60</v>
      </c>
      <c r="B97" s="3" t="s">
        <v>577</v>
      </c>
      <c r="C97" s="3" t="s">
        <v>786</v>
      </c>
      <c r="D97" s="3" t="s">
        <v>787</v>
      </c>
      <c r="E97" s="3" t="s">
        <v>298</v>
      </c>
      <c r="F97" s="3" t="s">
        <v>788</v>
      </c>
      <c r="G97" s="4" t="s">
        <v>789</v>
      </c>
      <c r="H97" s="4" t="s">
        <v>790</v>
      </c>
      <c r="I97" s="3" t="s">
        <v>40</v>
      </c>
      <c r="J97" s="1" t="str">
        <f aca="false">AD97</f>
        <v>1.491</v>
      </c>
      <c r="K97" s="3" t="s">
        <v>791</v>
      </c>
      <c r="L97" s="3" t="n">
        <v>21</v>
      </c>
      <c r="M97" s="3" t="s">
        <v>42</v>
      </c>
      <c r="N97" s="3" t="s">
        <v>63</v>
      </c>
      <c r="O97" s="3" t="n">
        <v>6</v>
      </c>
      <c r="P97" s="3" t="n">
        <v>6</v>
      </c>
      <c r="Q97" s="3" t="s">
        <v>513</v>
      </c>
      <c r="R97" s="3" t="s">
        <v>792</v>
      </c>
      <c r="S97" s="3" t="s">
        <v>67</v>
      </c>
      <c r="T97" s="3" t="s">
        <v>617</v>
      </c>
      <c r="U97" s="3" t="n">
        <v>1521</v>
      </c>
      <c r="V97" s="3" t="s">
        <v>595</v>
      </c>
      <c r="W97" s="3" t="s">
        <v>501</v>
      </c>
      <c r="X97" s="3" t="s">
        <v>441</v>
      </c>
      <c r="Y97" s="3" t="n">
        <v>40</v>
      </c>
      <c r="Z97" s="3" t="s">
        <v>793</v>
      </c>
      <c r="AA97" s="3" t="n">
        <v>-1</v>
      </c>
      <c r="AB97" s="3" t="s">
        <v>363</v>
      </c>
      <c r="AC97" s="3" t="s">
        <v>329</v>
      </c>
      <c r="AD97" s="3" t="s">
        <v>794</v>
      </c>
      <c r="AE97" s="3" t="s">
        <v>794</v>
      </c>
      <c r="AF97" s="3" t="s">
        <v>794</v>
      </c>
      <c r="AG97" s="3" t="n">
        <v>0</v>
      </c>
      <c r="AH97" s="3" t="s">
        <v>73</v>
      </c>
      <c r="AI97" s="3" t="s">
        <v>794</v>
      </c>
      <c r="AJ97" s="3" t="s">
        <v>794</v>
      </c>
      <c r="AK97" s="3" t="s">
        <v>794</v>
      </c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</row>
    <row r="98" customFormat="false" ht="13.8" hidden="false" customHeight="false" outlineLevel="0" collapsed="false">
      <c r="A98" s="3" t="n">
        <v>61</v>
      </c>
      <c r="B98" s="3" t="s">
        <v>538</v>
      </c>
      <c r="C98" s="3" t="s">
        <v>795</v>
      </c>
      <c r="D98" s="3" t="s">
        <v>796</v>
      </c>
      <c r="E98" s="3" t="s">
        <v>298</v>
      </c>
      <c r="F98" s="3" t="s">
        <v>797</v>
      </c>
      <c r="G98" s="4" t="s">
        <v>798</v>
      </c>
      <c r="H98" s="4" t="s">
        <v>799</v>
      </c>
      <c r="I98" s="3" t="s">
        <v>40</v>
      </c>
      <c r="J98" s="1" t="str">
        <f aca="false">AD98</f>
        <v>1.910</v>
      </c>
      <c r="K98" s="3" t="s">
        <v>800</v>
      </c>
      <c r="L98" s="3" t="s">
        <v>801</v>
      </c>
      <c r="M98" s="3" t="s">
        <v>42</v>
      </c>
      <c r="N98" s="3" t="s">
        <v>63</v>
      </c>
      <c r="O98" s="3" t="s">
        <v>802</v>
      </c>
      <c r="P98" s="3" t="s">
        <v>803</v>
      </c>
      <c r="Q98" s="3" t="s">
        <v>584</v>
      </c>
      <c r="R98" s="3" t="s">
        <v>804</v>
      </c>
      <c r="S98" s="3" t="s">
        <v>67</v>
      </c>
      <c r="T98" s="3" t="n">
        <v>1339</v>
      </c>
      <c r="U98" s="3" t="n">
        <v>-1</v>
      </c>
      <c r="V98" s="3" t="n">
        <v>-1</v>
      </c>
      <c r="W98" s="3"/>
      <c r="X98" s="3" t="n">
        <v>-1</v>
      </c>
      <c r="Y98" s="3" t="n">
        <f aca="false">365.25*60*24</f>
        <v>525960</v>
      </c>
      <c r="Z98" s="3" t="s">
        <v>805</v>
      </c>
      <c r="AA98" s="3" t="n">
        <v>-1</v>
      </c>
      <c r="AB98" s="3" t="s">
        <v>806</v>
      </c>
      <c r="AC98" s="3" t="s">
        <v>807</v>
      </c>
      <c r="AD98" s="3" t="s">
        <v>808</v>
      </c>
      <c r="AE98" s="3" t="s">
        <v>809</v>
      </c>
      <c r="AF98" s="3" t="s">
        <v>810</v>
      </c>
      <c r="AG98" s="3" t="s">
        <v>811</v>
      </c>
      <c r="AH98" s="3" t="s">
        <v>73</v>
      </c>
      <c r="AI98" s="3" t="s">
        <v>808</v>
      </c>
      <c r="AJ98" s="3" t="s">
        <v>809</v>
      </c>
      <c r="AK98" s="3" t="s">
        <v>810</v>
      </c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</row>
    <row r="99" customFormat="false" ht="13.8" hidden="false" customHeight="false" outlineLevel="0" collapsed="false">
      <c r="A99" s="3" t="n">
        <v>62</v>
      </c>
      <c r="B99" s="3" t="s">
        <v>269</v>
      </c>
      <c r="C99" s="3" t="s">
        <v>812</v>
      </c>
      <c r="D99" s="3" t="s">
        <v>813</v>
      </c>
      <c r="E99" s="3" t="s">
        <v>298</v>
      </c>
      <c r="F99" s="3" t="s">
        <v>797</v>
      </c>
      <c r="G99" s="4" t="s">
        <v>814</v>
      </c>
      <c r="H99" s="4" t="s">
        <v>815</v>
      </c>
      <c r="I99" s="3" t="s">
        <v>40</v>
      </c>
      <c r="J99" s="1" t="str">
        <f aca="false">AD99</f>
        <v>0.586</v>
      </c>
      <c r="K99" s="3" t="s">
        <v>816</v>
      </c>
      <c r="L99" s="3" t="n">
        <v>54</v>
      </c>
      <c r="M99" s="3" t="s">
        <v>42</v>
      </c>
      <c r="N99" s="3" t="s">
        <v>63</v>
      </c>
      <c r="O99" s="3" t="n">
        <v>10</v>
      </c>
      <c r="P99" s="3" t="n">
        <v>10</v>
      </c>
      <c r="Q99" s="3" t="s">
        <v>209</v>
      </c>
      <c r="R99" s="3" t="s">
        <v>209</v>
      </c>
      <c r="S99" s="3" t="s">
        <v>67</v>
      </c>
      <c r="T99" s="3" t="s">
        <v>817</v>
      </c>
      <c r="U99" s="3" t="n">
        <v>-1</v>
      </c>
      <c r="V99" s="3" t="s">
        <v>818</v>
      </c>
      <c r="W99" s="3" t="n">
        <v>-1</v>
      </c>
      <c r="X99" s="3" t="n">
        <v>-1</v>
      </c>
      <c r="Y99" s="3" t="n">
        <f aca="false">2280/60</f>
        <v>38</v>
      </c>
      <c r="Z99" s="3" t="s">
        <v>819</v>
      </c>
      <c r="AA99" s="3" t="n">
        <v>-1</v>
      </c>
      <c r="AB99" s="3" t="s">
        <v>49</v>
      </c>
      <c r="AC99" s="3" t="s">
        <v>50</v>
      </c>
      <c r="AD99" s="3" t="s">
        <v>820</v>
      </c>
      <c r="AE99" s="3" t="s">
        <v>820</v>
      </c>
      <c r="AF99" s="3" t="s">
        <v>820</v>
      </c>
      <c r="AG99" s="3" t="n">
        <v>0</v>
      </c>
      <c r="AH99" s="3" t="s">
        <v>73</v>
      </c>
      <c r="AI99" s="3" t="s">
        <v>820</v>
      </c>
      <c r="AJ99" s="3" t="s">
        <v>820</v>
      </c>
      <c r="AK99" s="3" t="s">
        <v>820</v>
      </c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</row>
    <row r="100" customFormat="false" ht="13.8" hidden="false" customHeight="false" outlineLevel="0" collapsed="false">
      <c r="A100" s="3" t="n">
        <v>62</v>
      </c>
      <c r="B100" s="3" t="s">
        <v>269</v>
      </c>
      <c r="C100" s="3" t="s">
        <v>812</v>
      </c>
      <c r="D100" s="3" t="s">
        <v>813</v>
      </c>
      <c r="E100" s="3" t="s">
        <v>298</v>
      </c>
      <c r="F100" s="3" t="s">
        <v>797</v>
      </c>
      <c r="G100" s="4" t="s">
        <v>814</v>
      </c>
      <c r="H100" s="4" t="s">
        <v>815</v>
      </c>
      <c r="I100" s="3" t="s">
        <v>40</v>
      </c>
      <c r="J100" s="1" t="str">
        <f aca="false">AD100</f>
        <v>0.598</v>
      </c>
      <c r="K100" s="3" t="s">
        <v>816</v>
      </c>
      <c r="L100" s="3" t="n">
        <v>54</v>
      </c>
      <c r="M100" s="3" t="s">
        <v>42</v>
      </c>
      <c r="N100" s="3" t="s">
        <v>63</v>
      </c>
      <c r="O100" s="3" t="n">
        <v>10</v>
      </c>
      <c r="P100" s="3" t="n">
        <v>10</v>
      </c>
      <c r="Q100" s="3" t="s">
        <v>209</v>
      </c>
      <c r="R100" s="3" t="s">
        <v>209</v>
      </c>
      <c r="S100" s="3" t="s">
        <v>67</v>
      </c>
      <c r="T100" s="3" t="s">
        <v>817</v>
      </c>
      <c r="U100" s="3" t="n">
        <v>-1</v>
      </c>
      <c r="V100" s="3" t="n">
        <v>-1</v>
      </c>
      <c r="W100" s="3" t="n">
        <v>-1</v>
      </c>
      <c r="X100" s="3" t="n">
        <v>-1</v>
      </c>
      <c r="Y100" s="3" t="n">
        <v>38</v>
      </c>
      <c r="Z100" s="3" t="s">
        <v>819</v>
      </c>
      <c r="AA100" s="3" t="n">
        <v>-1</v>
      </c>
      <c r="AB100" s="3" t="s">
        <v>71</v>
      </c>
      <c r="AC100" s="3" t="s">
        <v>71</v>
      </c>
      <c r="AD100" s="3" t="s">
        <v>821</v>
      </c>
      <c r="AE100" s="3" t="s">
        <v>821</v>
      </c>
      <c r="AF100" s="3" t="s">
        <v>821</v>
      </c>
      <c r="AG100" s="3" t="n">
        <v>0</v>
      </c>
      <c r="AH100" s="3" t="s">
        <v>73</v>
      </c>
      <c r="AI100" s="3" t="s">
        <v>821</v>
      </c>
      <c r="AJ100" s="3" t="s">
        <v>821</v>
      </c>
      <c r="AK100" s="3" t="s">
        <v>821</v>
      </c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</row>
    <row r="101" customFormat="false" ht="13.8" hidden="false" customHeight="false" outlineLevel="0" collapsed="false">
      <c r="A101" s="3" t="n">
        <v>63</v>
      </c>
      <c r="B101" s="3" t="s">
        <v>577</v>
      </c>
      <c r="C101" s="3" t="s">
        <v>822</v>
      </c>
      <c r="D101" s="3" t="s">
        <v>823</v>
      </c>
      <c r="E101" s="3" t="s">
        <v>298</v>
      </c>
      <c r="F101" s="3" t="s">
        <v>824</v>
      </c>
      <c r="G101" s="4" t="s">
        <v>825</v>
      </c>
      <c r="H101" s="4" t="s">
        <v>826</v>
      </c>
      <c r="I101" s="3" t="n">
        <v>-1</v>
      </c>
      <c r="J101" s="1" t="str">
        <f aca="false">AD101</f>
        <v>1.96</v>
      </c>
      <c r="K101" s="3" t="n">
        <v>35</v>
      </c>
      <c r="L101" s="3" t="n">
        <v>20</v>
      </c>
      <c r="M101" s="3" t="s">
        <v>42</v>
      </c>
      <c r="N101" s="3" t="s">
        <v>63</v>
      </c>
      <c r="O101" s="3" t="s">
        <v>827</v>
      </c>
      <c r="P101" s="3" t="s">
        <v>696</v>
      </c>
      <c r="Q101" s="3" t="n">
        <v>-1</v>
      </c>
      <c r="R101" s="3" t="n">
        <v>-1</v>
      </c>
      <c r="S101" s="3" t="s">
        <v>67</v>
      </c>
      <c r="T101" s="3" t="n">
        <v>1720</v>
      </c>
      <c r="U101" s="3" t="n">
        <v>-1</v>
      </c>
      <c r="V101" s="3" t="n">
        <v>-1</v>
      </c>
      <c r="W101" s="3" t="n">
        <v>-1</v>
      </c>
      <c r="X101" s="3" t="n">
        <v>-1</v>
      </c>
      <c r="Y101" s="3" t="n">
        <v>-1</v>
      </c>
      <c r="Z101" s="3" t="n">
        <v>-1</v>
      </c>
      <c r="AA101" s="3" t="n">
        <v>-1</v>
      </c>
      <c r="AB101" s="3" t="n">
        <v>-1</v>
      </c>
      <c r="AC101" s="3" t="n">
        <v>-1</v>
      </c>
      <c r="AD101" s="3" t="s">
        <v>46</v>
      </c>
      <c r="AE101" s="3" t="s">
        <v>46</v>
      </c>
      <c r="AF101" s="3" t="s">
        <v>46</v>
      </c>
      <c r="AG101" s="3" t="n">
        <v>0</v>
      </c>
      <c r="AH101" s="3" t="s">
        <v>73</v>
      </c>
      <c r="AI101" s="3" t="s">
        <v>46</v>
      </c>
      <c r="AJ101" s="3" t="s">
        <v>46</v>
      </c>
      <c r="AK101" s="3" t="s">
        <v>46</v>
      </c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</row>
    <row r="102" customFormat="false" ht="13.8" hidden="false" customHeight="false" outlineLevel="0" collapsed="false">
      <c r="A102" s="3" t="n">
        <v>64</v>
      </c>
      <c r="B102" s="3" t="s">
        <v>33</v>
      </c>
      <c r="C102" s="3" t="s">
        <v>828</v>
      </c>
      <c r="D102" s="3" t="s">
        <v>829</v>
      </c>
      <c r="E102" s="3" t="s">
        <v>298</v>
      </c>
      <c r="F102" s="3" t="s">
        <v>830</v>
      </c>
      <c r="G102" s="4" t="s">
        <v>831</v>
      </c>
      <c r="H102" s="4" t="s">
        <v>832</v>
      </c>
      <c r="I102" s="3" t="s">
        <v>40</v>
      </c>
      <c r="J102" s="1" t="str">
        <f aca="false">AD102</f>
        <v>0.69</v>
      </c>
      <c r="K102" s="3" t="n">
        <v>68</v>
      </c>
      <c r="L102" s="3" t="n">
        <v>35</v>
      </c>
      <c r="M102" s="3" t="s">
        <v>42</v>
      </c>
      <c r="N102" s="3" t="s">
        <v>43</v>
      </c>
      <c r="O102" s="3" t="s">
        <v>833</v>
      </c>
      <c r="P102" s="3" t="s">
        <v>834</v>
      </c>
      <c r="Q102" s="3" t="s">
        <v>835</v>
      </c>
      <c r="R102" s="3" t="s">
        <v>154</v>
      </c>
      <c r="S102" s="3" t="s">
        <v>67</v>
      </c>
      <c r="T102" s="3" t="s">
        <v>817</v>
      </c>
      <c r="U102" s="3" t="n">
        <v>-1</v>
      </c>
      <c r="V102" s="3" t="s">
        <v>836</v>
      </c>
      <c r="W102" s="3" t="n">
        <v>-1</v>
      </c>
      <c r="X102" s="3" t="s">
        <v>837</v>
      </c>
      <c r="Y102" s="3" t="n">
        <f aca="false">32*60</f>
        <v>1920</v>
      </c>
      <c r="Z102" s="3" t="n">
        <v>-1</v>
      </c>
      <c r="AA102" s="3" t="n">
        <v>-1</v>
      </c>
      <c r="AB102" s="3" t="n">
        <v>-1</v>
      </c>
      <c r="AC102" s="3" t="n">
        <v>-1</v>
      </c>
      <c r="AD102" s="3" t="s">
        <v>838</v>
      </c>
      <c r="AE102" s="3" t="s">
        <v>838</v>
      </c>
      <c r="AF102" s="3" t="s">
        <v>838</v>
      </c>
      <c r="AG102" s="3" t="n">
        <v>0</v>
      </c>
      <c r="AH102" s="3" t="s">
        <v>73</v>
      </c>
      <c r="AI102" s="3" t="s">
        <v>838</v>
      </c>
      <c r="AJ102" s="3" t="s">
        <v>838</v>
      </c>
      <c r="AK102" s="3" t="s">
        <v>838</v>
      </c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</row>
    <row r="103" customFormat="false" ht="13.8" hidden="false" customHeight="false" outlineLevel="0" collapsed="false">
      <c r="A103" s="3" t="n">
        <v>65</v>
      </c>
      <c r="B103" s="3"/>
      <c r="C103" s="3" t="s">
        <v>410</v>
      </c>
      <c r="D103" s="3" t="s">
        <v>839</v>
      </c>
      <c r="E103" s="3" t="s">
        <v>298</v>
      </c>
      <c r="F103" s="3" t="s">
        <v>840</v>
      </c>
      <c r="G103" s="4" t="s">
        <v>841</v>
      </c>
      <c r="H103" s="4" t="s">
        <v>842</v>
      </c>
      <c r="I103" s="3" t="s">
        <v>40</v>
      </c>
      <c r="J103" s="1" t="str">
        <f aca="false">AD103</f>
        <v>2.082</v>
      </c>
      <c r="K103" s="3" t="s">
        <v>843</v>
      </c>
      <c r="L103" s="3" t="s">
        <v>843</v>
      </c>
      <c r="M103" s="3" t="s">
        <v>42</v>
      </c>
      <c r="N103" s="3" t="s">
        <v>63</v>
      </c>
      <c r="O103" s="3" t="s">
        <v>844</v>
      </c>
      <c r="P103" s="3" t="s">
        <v>845</v>
      </c>
      <c r="Q103" s="3" t="s">
        <v>846</v>
      </c>
      <c r="R103" s="3" t="s">
        <v>847</v>
      </c>
      <c r="S103" s="3" t="s">
        <v>45</v>
      </c>
      <c r="T103" s="3" t="s">
        <v>848</v>
      </c>
      <c r="U103" s="3" t="n">
        <v>-1</v>
      </c>
      <c r="V103" s="3" t="n">
        <v>-1</v>
      </c>
      <c r="W103" s="3" t="n">
        <v>-1</v>
      </c>
      <c r="X103" s="3" t="n">
        <v>-1</v>
      </c>
      <c r="Y103" s="3" t="n">
        <v>40</v>
      </c>
      <c r="Z103" s="3" t="s">
        <v>784</v>
      </c>
      <c r="AA103" s="3" t="n">
        <v>-1</v>
      </c>
      <c r="AB103" s="3" t="s">
        <v>284</v>
      </c>
      <c r="AC103" s="3" t="s">
        <v>284</v>
      </c>
      <c r="AD103" s="3" t="s">
        <v>849</v>
      </c>
      <c r="AE103" s="3" t="s">
        <v>849</v>
      </c>
      <c r="AF103" s="3" t="s">
        <v>849</v>
      </c>
      <c r="AG103" s="3" t="n">
        <v>0</v>
      </c>
      <c r="AH103" s="3" t="s">
        <v>73</v>
      </c>
      <c r="AI103" s="3" t="s">
        <v>849</v>
      </c>
      <c r="AJ103" s="3" t="s">
        <v>849</v>
      </c>
      <c r="AK103" s="3" t="s">
        <v>849</v>
      </c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</row>
    <row r="104" customFormat="false" ht="13.8" hidden="false" customHeight="false" outlineLevel="0" collapsed="false">
      <c r="A104" s="3" t="n">
        <v>65</v>
      </c>
      <c r="B104" s="3"/>
      <c r="C104" s="3" t="s">
        <v>410</v>
      </c>
      <c r="D104" s="3" t="s">
        <v>839</v>
      </c>
      <c r="E104" s="3" t="s">
        <v>298</v>
      </c>
      <c r="F104" s="3" t="s">
        <v>840</v>
      </c>
      <c r="G104" s="4" t="s">
        <v>841</v>
      </c>
      <c r="H104" s="4" t="s">
        <v>842</v>
      </c>
      <c r="I104" s="3" t="s">
        <v>40</v>
      </c>
      <c r="J104" s="1" t="str">
        <f aca="false">AD104</f>
        <v>2.082</v>
      </c>
      <c r="K104" s="3" t="s">
        <v>843</v>
      </c>
      <c r="L104" s="3" t="s">
        <v>843</v>
      </c>
      <c r="M104" s="3" t="s">
        <v>42</v>
      </c>
      <c r="N104" s="3" t="s">
        <v>63</v>
      </c>
      <c r="O104" s="3" t="s">
        <v>844</v>
      </c>
      <c r="P104" s="3" t="s">
        <v>845</v>
      </c>
      <c r="Q104" s="3" t="s">
        <v>846</v>
      </c>
      <c r="R104" s="3" t="s">
        <v>847</v>
      </c>
      <c r="S104" s="3" t="s">
        <v>45</v>
      </c>
      <c r="T104" s="3" t="s">
        <v>848</v>
      </c>
      <c r="U104" s="3" t="n">
        <v>-1</v>
      </c>
      <c r="V104" s="3" t="n">
        <v>-1</v>
      </c>
      <c r="W104" s="3" t="n">
        <v>-1</v>
      </c>
      <c r="X104" s="3" t="n">
        <v>-1</v>
      </c>
      <c r="Y104" s="3" t="n">
        <v>40</v>
      </c>
      <c r="Z104" s="3" t="s">
        <v>784</v>
      </c>
      <c r="AA104" s="3" t="n">
        <v>-1</v>
      </c>
      <c r="AB104" s="3" t="s">
        <v>130</v>
      </c>
      <c r="AC104" s="3" t="s">
        <v>130</v>
      </c>
      <c r="AD104" s="3" t="s">
        <v>849</v>
      </c>
      <c r="AE104" s="3" t="s">
        <v>849</v>
      </c>
      <c r="AF104" s="3" t="s">
        <v>849</v>
      </c>
      <c r="AG104" s="3" t="n">
        <v>0</v>
      </c>
      <c r="AH104" s="3" t="s">
        <v>73</v>
      </c>
      <c r="AI104" s="3" t="s">
        <v>849</v>
      </c>
      <c r="AJ104" s="3" t="s">
        <v>849</v>
      </c>
      <c r="AK104" s="3" t="s">
        <v>849</v>
      </c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</row>
    <row r="105" customFormat="false" ht="13.8" hidden="false" customHeight="false" outlineLevel="0" collapsed="false">
      <c r="A105" s="1" t="n">
        <v>66</v>
      </c>
      <c r="B105" s="3"/>
      <c r="C105" s="3" t="s">
        <v>850</v>
      </c>
      <c r="D105" s="3" t="s">
        <v>851</v>
      </c>
      <c r="E105" s="3" t="s">
        <v>298</v>
      </c>
      <c r="F105" s="3" t="s">
        <v>852</v>
      </c>
      <c r="G105" s="4" t="s">
        <v>853</v>
      </c>
      <c r="H105" s="4" t="s">
        <v>854</v>
      </c>
      <c r="I105" s="3" t="s">
        <v>40</v>
      </c>
      <c r="J105" s="1" t="str">
        <f aca="false">AD105</f>
        <v>1.72</v>
      </c>
      <c r="K105" s="3" t="n">
        <v>55</v>
      </c>
      <c r="L105" s="3" t="s">
        <v>855</v>
      </c>
      <c r="M105" s="3" t="s">
        <v>42</v>
      </c>
      <c r="N105" s="3" t="s">
        <v>63</v>
      </c>
      <c r="O105" s="3" t="n">
        <v>18</v>
      </c>
      <c r="P105" s="3" t="n">
        <v>9</v>
      </c>
      <c r="Q105" s="3" t="s">
        <v>114</v>
      </c>
      <c r="R105" s="3" t="s">
        <v>856</v>
      </c>
      <c r="S105" s="3" t="s">
        <v>67</v>
      </c>
      <c r="T105" s="3" t="s">
        <v>857</v>
      </c>
      <c r="U105" s="3" t="n">
        <v>-1</v>
      </c>
      <c r="V105" s="3" t="n">
        <v>-1</v>
      </c>
      <c r="W105" s="3" t="n">
        <v>-1</v>
      </c>
      <c r="X105" s="3" t="n">
        <v>-1</v>
      </c>
      <c r="Y105" s="3" t="n">
        <v>-1</v>
      </c>
      <c r="Z105" s="3" t="n">
        <v>-1</v>
      </c>
      <c r="AA105" s="3" t="n">
        <v>-1</v>
      </c>
      <c r="AB105" s="3" t="s">
        <v>50</v>
      </c>
      <c r="AC105" s="3" t="s">
        <v>50</v>
      </c>
      <c r="AD105" s="3" t="s">
        <v>858</v>
      </c>
      <c r="AE105" s="3" t="s">
        <v>858</v>
      </c>
      <c r="AF105" s="3" t="s">
        <v>858</v>
      </c>
      <c r="AG105" s="3" t="n">
        <v>0</v>
      </c>
      <c r="AH105" s="3" t="s">
        <v>73</v>
      </c>
      <c r="AI105" s="3" t="s">
        <v>858</v>
      </c>
      <c r="AJ105" s="3" t="s">
        <v>858</v>
      </c>
      <c r="AK105" s="3" t="s">
        <v>858</v>
      </c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</row>
    <row r="106" customFormat="false" ht="13.8" hidden="false" customHeight="false" outlineLevel="0" collapsed="false">
      <c r="A106" s="3" t="n">
        <v>67</v>
      </c>
      <c r="B106" s="3" t="s">
        <v>538</v>
      </c>
      <c r="C106" s="3" t="s">
        <v>859</v>
      </c>
      <c r="D106" s="3" t="s">
        <v>860</v>
      </c>
      <c r="E106" s="3" t="s">
        <v>298</v>
      </c>
      <c r="F106" s="3" t="s">
        <v>861</v>
      </c>
      <c r="G106" s="4" t="s">
        <v>862</v>
      </c>
      <c r="H106" s="4" t="s">
        <v>863</v>
      </c>
      <c r="I106" s="3" t="s">
        <v>40</v>
      </c>
      <c r="J106" s="1" t="str">
        <f aca="false">AD106</f>
        <v>1.449</v>
      </c>
      <c r="K106" s="3" t="s">
        <v>864</v>
      </c>
      <c r="L106" s="3" t="s">
        <v>865</v>
      </c>
      <c r="M106" s="3" t="s">
        <v>866</v>
      </c>
      <c r="N106" s="3" t="s">
        <v>43</v>
      </c>
      <c r="O106" s="3" t="n">
        <v>8</v>
      </c>
      <c r="P106" s="3" t="n">
        <v>8</v>
      </c>
      <c r="Q106" s="3" t="s">
        <v>867</v>
      </c>
      <c r="R106" s="3" t="s">
        <v>868</v>
      </c>
      <c r="S106" s="3" t="s">
        <v>67</v>
      </c>
      <c r="T106" s="3" t="s">
        <v>575</v>
      </c>
      <c r="U106" s="3" t="n">
        <v>-1</v>
      </c>
      <c r="V106" s="3" t="n">
        <v>-1</v>
      </c>
      <c r="W106" s="3" t="n">
        <v>-1</v>
      </c>
      <c r="X106" s="3" t="n">
        <v>-1</v>
      </c>
      <c r="Y106" s="3" t="n">
        <f aca="false">9*24*30*60</f>
        <v>388800</v>
      </c>
      <c r="Z106" s="3" t="s">
        <v>869</v>
      </c>
      <c r="AA106" s="3" t="n">
        <v>-1</v>
      </c>
      <c r="AB106" s="3" t="s">
        <v>870</v>
      </c>
      <c r="AC106" s="3" t="s">
        <v>871</v>
      </c>
      <c r="AD106" s="3" t="s">
        <v>872</v>
      </c>
      <c r="AE106" s="3" t="s">
        <v>872</v>
      </c>
      <c r="AF106" s="3" t="s">
        <v>872</v>
      </c>
      <c r="AG106" s="3" t="n">
        <v>0</v>
      </c>
      <c r="AH106" s="1" t="s">
        <v>73</v>
      </c>
      <c r="AI106" s="3" t="s">
        <v>872</v>
      </c>
      <c r="AJ106" s="3" t="s">
        <v>872</v>
      </c>
      <c r="AK106" s="3" t="s">
        <v>872</v>
      </c>
      <c r="AL106" s="3"/>
      <c r="AN106" s="3"/>
      <c r="AO106" s="3"/>
      <c r="AP106" s="3"/>
      <c r="AQ106" s="3"/>
      <c r="AS106" s="3"/>
      <c r="AT106" s="3"/>
      <c r="AU106" s="3"/>
      <c r="AV106" s="3"/>
      <c r="AX106" s="3"/>
      <c r="AY106" s="3"/>
      <c r="AZ106" s="3"/>
      <c r="BA106" s="3"/>
      <c r="BC106" s="3"/>
      <c r="BD106" s="3"/>
      <c r="BE106" s="3"/>
      <c r="BF106" s="3"/>
      <c r="BH106" s="3"/>
      <c r="BI106" s="3"/>
      <c r="BJ106" s="3"/>
      <c r="BK106" s="3"/>
      <c r="BM106" s="3"/>
      <c r="BN106" s="3"/>
      <c r="BO106" s="3"/>
      <c r="BP106" s="3"/>
      <c r="BR106" s="3"/>
      <c r="BS106" s="3"/>
      <c r="BT106" s="3"/>
      <c r="BU106" s="3"/>
      <c r="BW106" s="3"/>
      <c r="BX106" s="3"/>
      <c r="BY106" s="3"/>
      <c r="BZ106" s="3"/>
      <c r="CB106" s="3"/>
      <c r="CC106" s="3"/>
      <c r="CD106" s="3"/>
      <c r="CE106" s="3"/>
      <c r="CG106" s="3"/>
      <c r="CH106" s="3"/>
      <c r="CI106" s="3"/>
      <c r="CJ106" s="3"/>
      <c r="CL106" s="3"/>
      <c r="CM106" s="3"/>
      <c r="CN106" s="3"/>
      <c r="CO106" s="3"/>
      <c r="CQ106" s="3"/>
      <c r="CR106" s="3"/>
      <c r="CS106" s="3"/>
      <c r="CT106" s="3"/>
      <c r="CV106" s="3"/>
      <c r="CW106" s="3"/>
      <c r="CX106" s="3"/>
      <c r="CY106" s="3"/>
      <c r="DA106" s="3"/>
      <c r="DB106" s="3"/>
      <c r="DC106" s="3"/>
      <c r="DD106" s="3"/>
      <c r="DF106" s="3"/>
      <c r="DG106" s="3"/>
      <c r="DH106" s="3"/>
      <c r="DI106" s="3"/>
      <c r="DK106" s="3"/>
      <c r="DL106" s="3"/>
      <c r="DM106" s="3"/>
      <c r="DN106" s="3"/>
      <c r="DP106" s="3"/>
      <c r="DQ106" s="3"/>
      <c r="DR106" s="3"/>
      <c r="DS106" s="3"/>
      <c r="DU106" s="3"/>
      <c r="DV106" s="3"/>
      <c r="DW106" s="3"/>
      <c r="DX106" s="3"/>
      <c r="DZ106" s="3"/>
      <c r="EA106" s="3"/>
      <c r="EB106" s="3"/>
      <c r="EC106" s="3"/>
      <c r="EE106" s="3"/>
      <c r="EF106" s="3"/>
      <c r="EG106" s="3"/>
      <c r="EH106" s="3"/>
      <c r="EJ106" s="3"/>
      <c r="EK106" s="3"/>
      <c r="EL106" s="3"/>
      <c r="EM106" s="3"/>
      <c r="EO106" s="3"/>
      <c r="EP106" s="3"/>
      <c r="EQ106" s="3"/>
      <c r="ER106" s="3"/>
      <c r="ET106" s="3"/>
      <c r="EU106" s="3"/>
      <c r="EV106" s="3"/>
      <c r="EW106" s="3"/>
      <c r="EY106" s="3"/>
      <c r="EZ106" s="3"/>
      <c r="FA106" s="3"/>
      <c r="FB106" s="3"/>
      <c r="FD106" s="3"/>
      <c r="FE106" s="3"/>
      <c r="FF106" s="3"/>
      <c r="FG106" s="3"/>
      <c r="FI106" s="3"/>
      <c r="FJ106" s="3"/>
      <c r="FK106" s="3"/>
      <c r="FL106" s="3"/>
      <c r="FN106" s="3"/>
      <c r="FO106" s="3"/>
      <c r="FP106" s="3"/>
      <c r="FQ106" s="3"/>
      <c r="FS106" s="3"/>
      <c r="FT106" s="3"/>
      <c r="FU106" s="3"/>
      <c r="FV106" s="3"/>
      <c r="FX106" s="3"/>
      <c r="FY106" s="3"/>
      <c r="FZ106" s="3"/>
      <c r="GA106" s="3"/>
      <c r="GC106" s="3"/>
      <c r="GD106" s="3"/>
      <c r="GE106" s="3"/>
      <c r="GF106" s="3"/>
      <c r="GH106" s="3"/>
      <c r="GI106" s="3"/>
      <c r="GJ106" s="3"/>
      <c r="GK106" s="3"/>
      <c r="GM106" s="3"/>
      <c r="GN106" s="3"/>
      <c r="GO106" s="3"/>
      <c r="GP106" s="3"/>
      <c r="GR106" s="3"/>
      <c r="GS106" s="3"/>
      <c r="GT106" s="3"/>
      <c r="GU106" s="3"/>
      <c r="GW106" s="3"/>
      <c r="GX106" s="3"/>
      <c r="GY106" s="3"/>
      <c r="GZ106" s="3"/>
      <c r="HB106" s="3"/>
      <c r="HC106" s="3"/>
      <c r="HD106" s="3"/>
      <c r="HE106" s="3"/>
      <c r="HG106" s="3"/>
      <c r="HH106" s="3"/>
      <c r="HI106" s="3"/>
      <c r="HJ106" s="3"/>
      <c r="HL106" s="3"/>
      <c r="HM106" s="3"/>
      <c r="HN106" s="3"/>
      <c r="HO106" s="3"/>
      <c r="HQ106" s="3"/>
      <c r="HR106" s="3"/>
      <c r="HS106" s="3"/>
      <c r="HT106" s="3"/>
      <c r="HV106" s="3"/>
      <c r="HW106" s="3"/>
      <c r="HX106" s="3"/>
      <c r="HY106" s="3"/>
      <c r="IA106" s="3"/>
      <c r="IB106" s="3"/>
      <c r="IC106" s="3"/>
      <c r="ID106" s="3"/>
      <c r="IF106" s="3"/>
      <c r="IG106" s="3"/>
      <c r="IH106" s="3"/>
      <c r="II106" s="3"/>
      <c r="IK106" s="3"/>
      <c r="IL106" s="3"/>
      <c r="IM106" s="3"/>
      <c r="IN106" s="3"/>
      <c r="IP106" s="3"/>
      <c r="IQ106" s="3"/>
      <c r="IR106" s="3"/>
      <c r="IS106" s="3"/>
      <c r="IU106" s="3"/>
      <c r="IV106" s="3"/>
      <c r="IW106" s="3"/>
      <c r="IX106" s="3"/>
      <c r="IZ106" s="3"/>
      <c r="JA106" s="3"/>
      <c r="JB106" s="3"/>
      <c r="JC106" s="3"/>
      <c r="JE106" s="3"/>
      <c r="JF106" s="3"/>
      <c r="JG106" s="3"/>
      <c r="JH106" s="3"/>
      <c r="JJ106" s="3"/>
      <c r="JK106" s="3"/>
      <c r="JL106" s="3"/>
      <c r="JM106" s="3"/>
      <c r="JO106" s="3"/>
      <c r="JP106" s="3"/>
      <c r="JQ106" s="3"/>
      <c r="JR106" s="3"/>
      <c r="JT106" s="3"/>
      <c r="JU106" s="3"/>
      <c r="JV106" s="3"/>
      <c r="JW106" s="3"/>
      <c r="JY106" s="3"/>
      <c r="JZ106" s="3"/>
      <c r="KA106" s="3"/>
      <c r="KB106" s="3"/>
      <c r="KD106" s="3"/>
      <c r="KE106" s="3"/>
      <c r="KF106" s="3"/>
      <c r="KG106" s="3"/>
      <c r="KI106" s="3"/>
      <c r="KJ106" s="3"/>
      <c r="KK106" s="3"/>
      <c r="KL106" s="3"/>
      <c r="KN106" s="3"/>
      <c r="KO106" s="3"/>
      <c r="KP106" s="3"/>
      <c r="KQ106" s="3"/>
      <c r="KS106" s="3"/>
      <c r="KT106" s="3"/>
      <c r="KU106" s="3"/>
      <c r="KV106" s="3"/>
      <c r="KX106" s="3"/>
      <c r="KY106" s="3"/>
      <c r="KZ106" s="3"/>
      <c r="LA106" s="3"/>
      <c r="LC106" s="3"/>
      <c r="LD106" s="3"/>
      <c r="LE106" s="3"/>
      <c r="LF106" s="3"/>
      <c r="LH106" s="3"/>
      <c r="LI106" s="3"/>
      <c r="LJ106" s="3"/>
      <c r="LK106" s="3"/>
      <c r="LM106" s="3"/>
      <c r="LN106" s="3"/>
      <c r="LO106" s="3"/>
      <c r="LP106" s="3"/>
      <c r="LR106" s="3"/>
      <c r="LS106" s="3"/>
      <c r="LT106" s="3"/>
      <c r="LU106" s="3"/>
      <c r="LW106" s="3"/>
      <c r="LX106" s="3"/>
      <c r="LY106" s="3"/>
      <c r="LZ106" s="3"/>
      <c r="MB106" s="3"/>
      <c r="MC106" s="3"/>
      <c r="MD106" s="3"/>
      <c r="ME106" s="3"/>
      <c r="MG106" s="3"/>
      <c r="MH106" s="3"/>
      <c r="MI106" s="3"/>
      <c r="MJ106" s="3"/>
      <c r="ML106" s="3"/>
      <c r="MM106" s="3"/>
      <c r="MN106" s="3"/>
      <c r="MO106" s="3"/>
      <c r="MQ106" s="3"/>
      <c r="MR106" s="3"/>
      <c r="MS106" s="3"/>
      <c r="MT106" s="3"/>
      <c r="MV106" s="3"/>
      <c r="MW106" s="3"/>
    </row>
    <row r="107" customFormat="false" ht="13.8" hidden="false" customHeight="false" outlineLevel="0" collapsed="false">
      <c r="A107" s="3" t="n">
        <v>67</v>
      </c>
      <c r="B107" s="3" t="s">
        <v>538</v>
      </c>
      <c r="C107" s="3" t="s">
        <v>873</v>
      </c>
      <c r="D107" s="3" t="s">
        <v>860</v>
      </c>
      <c r="E107" s="3" t="s">
        <v>298</v>
      </c>
      <c r="F107" s="3" t="s">
        <v>861</v>
      </c>
      <c r="G107" s="4" t="s">
        <v>862</v>
      </c>
      <c r="H107" s="4" t="s">
        <v>863</v>
      </c>
      <c r="I107" s="3" t="s">
        <v>40</v>
      </c>
      <c r="J107" s="1" t="str">
        <f aca="false">AD107</f>
        <v>1.47</v>
      </c>
      <c r="K107" s="3" t="s">
        <v>864</v>
      </c>
      <c r="L107" s="3" t="s">
        <v>865</v>
      </c>
      <c r="M107" s="3" t="s">
        <v>866</v>
      </c>
      <c r="N107" s="3" t="s">
        <v>43</v>
      </c>
      <c r="O107" s="3" t="n">
        <v>8</v>
      </c>
      <c r="P107" s="3" t="n">
        <v>8</v>
      </c>
      <c r="Q107" s="3" t="s">
        <v>867</v>
      </c>
      <c r="R107" s="3" t="s">
        <v>868</v>
      </c>
      <c r="S107" s="3" t="s">
        <v>67</v>
      </c>
      <c r="T107" s="3" t="s">
        <v>575</v>
      </c>
      <c r="U107" s="3" t="n">
        <v>-1</v>
      </c>
      <c r="V107" s="3" t="n">
        <v>-1</v>
      </c>
      <c r="W107" s="3" t="n">
        <v>-1</v>
      </c>
      <c r="X107" s="3" t="n">
        <v>-1</v>
      </c>
      <c r="Y107" s="3" t="n">
        <f aca="false">5*30*24*60</f>
        <v>216000</v>
      </c>
      <c r="Z107" s="3" t="s">
        <v>546</v>
      </c>
      <c r="AA107" s="3" t="n">
        <v>-1</v>
      </c>
      <c r="AB107" s="3" t="s">
        <v>284</v>
      </c>
      <c r="AC107" s="3" t="s">
        <v>284</v>
      </c>
      <c r="AD107" s="3" t="s">
        <v>874</v>
      </c>
      <c r="AE107" s="3" t="s">
        <v>874</v>
      </c>
      <c r="AF107" s="3" t="s">
        <v>874</v>
      </c>
      <c r="AG107" s="3" t="n">
        <v>0</v>
      </c>
      <c r="AH107" s="1" t="s">
        <v>73</v>
      </c>
      <c r="AI107" s="3" t="s">
        <v>874</v>
      </c>
      <c r="AJ107" s="3" t="s">
        <v>874</v>
      </c>
      <c r="AK107" s="3" t="s">
        <v>874</v>
      </c>
      <c r="AL107" s="3"/>
      <c r="AN107" s="3"/>
      <c r="AO107" s="3"/>
      <c r="AP107" s="3"/>
      <c r="AQ107" s="3"/>
      <c r="AS107" s="3"/>
      <c r="AT107" s="3"/>
      <c r="AU107" s="3"/>
      <c r="AV107" s="3"/>
      <c r="AX107" s="3"/>
      <c r="AY107" s="3"/>
      <c r="AZ107" s="3"/>
      <c r="BA107" s="3"/>
      <c r="BC107" s="3"/>
      <c r="BD107" s="3"/>
      <c r="BE107" s="3"/>
      <c r="BF107" s="3"/>
      <c r="BH107" s="3"/>
      <c r="BI107" s="3"/>
      <c r="BJ107" s="3"/>
      <c r="BK107" s="3"/>
      <c r="BM107" s="3"/>
      <c r="BN107" s="3"/>
      <c r="BO107" s="3"/>
      <c r="BP107" s="3"/>
      <c r="BR107" s="3"/>
      <c r="BS107" s="3"/>
      <c r="BT107" s="3"/>
      <c r="BU107" s="3"/>
      <c r="BW107" s="3"/>
      <c r="BX107" s="3"/>
      <c r="BY107" s="3"/>
      <c r="BZ107" s="3"/>
      <c r="CB107" s="3"/>
      <c r="CC107" s="3"/>
      <c r="CD107" s="3"/>
      <c r="CE107" s="3"/>
      <c r="CG107" s="3"/>
      <c r="CH107" s="3"/>
      <c r="CI107" s="3"/>
      <c r="CJ107" s="3"/>
      <c r="CL107" s="3"/>
      <c r="CM107" s="3"/>
      <c r="CN107" s="3"/>
      <c r="CO107" s="3"/>
      <c r="CQ107" s="3"/>
      <c r="CR107" s="3"/>
      <c r="CS107" s="3"/>
      <c r="CT107" s="3"/>
      <c r="CV107" s="3"/>
      <c r="CW107" s="3"/>
      <c r="CX107" s="3"/>
      <c r="CY107" s="3"/>
      <c r="DA107" s="3"/>
      <c r="DB107" s="3"/>
      <c r="DC107" s="3"/>
      <c r="DD107" s="3"/>
      <c r="DF107" s="3"/>
      <c r="DG107" s="3"/>
      <c r="DH107" s="3"/>
      <c r="DI107" s="3"/>
      <c r="DK107" s="3"/>
      <c r="DL107" s="3"/>
      <c r="DM107" s="3"/>
      <c r="DN107" s="3"/>
      <c r="DP107" s="3"/>
      <c r="DQ107" s="3"/>
      <c r="DR107" s="3"/>
      <c r="DS107" s="3"/>
      <c r="DU107" s="3"/>
      <c r="DV107" s="3"/>
      <c r="DW107" s="3"/>
      <c r="DX107" s="3"/>
      <c r="DZ107" s="3"/>
      <c r="EA107" s="3"/>
      <c r="EB107" s="3"/>
      <c r="EC107" s="3"/>
      <c r="EE107" s="3"/>
      <c r="EF107" s="3"/>
      <c r="EG107" s="3"/>
      <c r="EH107" s="3"/>
      <c r="EJ107" s="3"/>
      <c r="EK107" s="3"/>
      <c r="EL107" s="3"/>
      <c r="EM107" s="3"/>
      <c r="EO107" s="3"/>
      <c r="EP107" s="3"/>
      <c r="EQ107" s="3"/>
      <c r="ER107" s="3"/>
      <c r="ET107" s="3"/>
      <c r="EU107" s="3"/>
      <c r="EV107" s="3"/>
      <c r="EW107" s="3"/>
      <c r="EY107" s="3"/>
      <c r="EZ107" s="3"/>
      <c r="FA107" s="3"/>
      <c r="FB107" s="3"/>
      <c r="FD107" s="3"/>
      <c r="FE107" s="3"/>
      <c r="FF107" s="3"/>
      <c r="FG107" s="3"/>
      <c r="FI107" s="3"/>
      <c r="FJ107" s="3"/>
      <c r="FK107" s="3"/>
      <c r="FL107" s="3"/>
      <c r="FN107" s="3"/>
      <c r="FO107" s="3"/>
      <c r="FP107" s="3"/>
      <c r="FQ107" s="3"/>
      <c r="FS107" s="3"/>
      <c r="FT107" s="3"/>
      <c r="FU107" s="3"/>
      <c r="FV107" s="3"/>
      <c r="FX107" s="3"/>
      <c r="FY107" s="3"/>
      <c r="FZ107" s="3"/>
      <c r="GA107" s="3"/>
      <c r="GC107" s="3"/>
      <c r="GD107" s="3"/>
      <c r="GE107" s="3"/>
      <c r="GF107" s="3"/>
      <c r="GH107" s="3"/>
      <c r="GI107" s="3"/>
      <c r="GJ107" s="3"/>
      <c r="GK107" s="3"/>
      <c r="GM107" s="3"/>
      <c r="GN107" s="3"/>
      <c r="GO107" s="3"/>
      <c r="GP107" s="3"/>
      <c r="GR107" s="3"/>
      <c r="GS107" s="3"/>
      <c r="GT107" s="3"/>
      <c r="GU107" s="3"/>
      <c r="GW107" s="3"/>
      <c r="GX107" s="3"/>
      <c r="GY107" s="3"/>
      <c r="GZ107" s="3"/>
      <c r="HB107" s="3"/>
      <c r="HC107" s="3"/>
      <c r="HD107" s="3"/>
      <c r="HE107" s="3"/>
      <c r="HG107" s="3"/>
      <c r="HH107" s="3"/>
      <c r="HI107" s="3"/>
      <c r="HJ107" s="3"/>
      <c r="HL107" s="3"/>
      <c r="HM107" s="3"/>
      <c r="HN107" s="3"/>
      <c r="HO107" s="3"/>
      <c r="HQ107" s="3"/>
      <c r="HR107" s="3"/>
      <c r="HS107" s="3"/>
      <c r="HT107" s="3"/>
      <c r="HV107" s="3"/>
      <c r="HW107" s="3"/>
      <c r="HX107" s="3"/>
      <c r="HY107" s="3"/>
      <c r="IA107" s="3"/>
      <c r="IB107" s="3"/>
      <c r="IC107" s="3"/>
      <c r="ID107" s="3"/>
      <c r="IF107" s="3"/>
      <c r="IG107" s="3"/>
      <c r="IH107" s="3"/>
      <c r="II107" s="3"/>
      <c r="IK107" s="3"/>
      <c r="IL107" s="3"/>
      <c r="IM107" s="3"/>
      <c r="IN107" s="3"/>
      <c r="IP107" s="3"/>
      <c r="IQ107" s="3"/>
      <c r="IR107" s="3"/>
      <c r="IS107" s="3"/>
      <c r="IU107" s="3"/>
      <c r="IV107" s="3"/>
      <c r="IW107" s="3"/>
      <c r="IX107" s="3"/>
      <c r="IZ107" s="3"/>
      <c r="JA107" s="3"/>
      <c r="JB107" s="3"/>
      <c r="JC107" s="3"/>
      <c r="JE107" s="3"/>
      <c r="JF107" s="3"/>
      <c r="JG107" s="3"/>
      <c r="JH107" s="3"/>
      <c r="JJ107" s="3"/>
      <c r="JK107" s="3"/>
      <c r="JL107" s="3"/>
      <c r="JM107" s="3"/>
      <c r="JO107" s="3"/>
      <c r="JP107" s="3"/>
      <c r="JQ107" s="3"/>
      <c r="JR107" s="3"/>
      <c r="JT107" s="3"/>
      <c r="JU107" s="3"/>
      <c r="JV107" s="3"/>
      <c r="JW107" s="3"/>
      <c r="JY107" s="3"/>
      <c r="JZ107" s="3"/>
      <c r="KA107" s="3"/>
      <c r="KB107" s="3"/>
      <c r="KD107" s="3"/>
      <c r="KE107" s="3"/>
      <c r="KF107" s="3"/>
      <c r="KG107" s="3"/>
      <c r="KI107" s="3"/>
      <c r="KJ107" s="3"/>
      <c r="KK107" s="3"/>
      <c r="KL107" s="3"/>
      <c r="KN107" s="3"/>
      <c r="KO107" s="3"/>
      <c r="KP107" s="3"/>
      <c r="KQ107" s="3"/>
      <c r="KS107" s="3"/>
      <c r="KT107" s="3"/>
      <c r="KU107" s="3"/>
      <c r="KV107" s="3"/>
      <c r="KX107" s="3"/>
      <c r="KY107" s="3"/>
      <c r="KZ107" s="3"/>
      <c r="LA107" s="3"/>
      <c r="LC107" s="3"/>
      <c r="LD107" s="3"/>
      <c r="LE107" s="3"/>
      <c r="LF107" s="3"/>
      <c r="LH107" s="3"/>
      <c r="LI107" s="3"/>
      <c r="LJ107" s="3"/>
      <c r="LK107" s="3"/>
      <c r="LM107" s="3"/>
      <c r="LN107" s="3"/>
      <c r="LO107" s="3"/>
      <c r="LP107" s="3"/>
      <c r="LR107" s="3"/>
      <c r="LS107" s="3"/>
      <c r="LT107" s="3"/>
      <c r="LU107" s="3"/>
      <c r="LW107" s="3"/>
      <c r="LX107" s="3"/>
      <c r="LY107" s="3"/>
      <c r="LZ107" s="3"/>
      <c r="MB107" s="3"/>
      <c r="MC107" s="3"/>
      <c r="MD107" s="3"/>
      <c r="ME107" s="3"/>
      <c r="MG107" s="3"/>
      <c r="MH107" s="3"/>
      <c r="MI107" s="3"/>
      <c r="MJ107" s="3"/>
      <c r="ML107" s="3"/>
      <c r="MM107" s="3"/>
      <c r="MN107" s="3"/>
      <c r="MO107" s="3"/>
      <c r="MQ107" s="3"/>
      <c r="MR107" s="3"/>
      <c r="MS107" s="3"/>
      <c r="MT107" s="3"/>
      <c r="MV107" s="3"/>
      <c r="MW107" s="3"/>
    </row>
    <row r="108" customFormat="false" ht="13.8" hidden="false" customHeight="false" outlineLevel="0" collapsed="false">
      <c r="A108" s="3" t="n">
        <v>67</v>
      </c>
      <c r="B108" s="3" t="s">
        <v>538</v>
      </c>
      <c r="C108" s="3" t="s">
        <v>873</v>
      </c>
      <c r="D108" s="3" t="s">
        <v>860</v>
      </c>
      <c r="E108" s="3" t="s">
        <v>298</v>
      </c>
      <c r="F108" s="3" t="s">
        <v>861</v>
      </c>
      <c r="G108" s="4" t="s">
        <v>862</v>
      </c>
      <c r="H108" s="4" t="s">
        <v>863</v>
      </c>
      <c r="I108" s="3" t="s">
        <v>40</v>
      </c>
      <c r="J108" s="1" t="str">
        <f aca="false">AD108</f>
        <v>1.46</v>
      </c>
      <c r="K108" s="3" t="s">
        <v>864</v>
      </c>
      <c r="L108" s="3" t="s">
        <v>865</v>
      </c>
      <c r="M108" s="3" t="s">
        <v>866</v>
      </c>
      <c r="N108" s="3" t="s">
        <v>43</v>
      </c>
      <c r="O108" s="3" t="n">
        <v>8</v>
      </c>
      <c r="P108" s="3" t="n">
        <v>8</v>
      </c>
      <c r="Q108" s="3" t="s">
        <v>867</v>
      </c>
      <c r="R108" s="3" t="s">
        <v>868</v>
      </c>
      <c r="S108" s="3" t="s">
        <v>67</v>
      </c>
      <c r="T108" s="3" t="s">
        <v>575</v>
      </c>
      <c r="U108" s="3" t="n">
        <v>-1</v>
      </c>
      <c r="V108" s="3" t="n">
        <v>-1</v>
      </c>
      <c r="W108" s="3" t="n">
        <v>-1</v>
      </c>
      <c r="X108" s="3" t="n">
        <v>-1</v>
      </c>
      <c r="Y108" s="3" t="n">
        <f aca="false">5*30*24*60</f>
        <v>216000</v>
      </c>
      <c r="Z108" s="3" t="s">
        <v>546</v>
      </c>
      <c r="AA108" s="3" t="n">
        <v>-1</v>
      </c>
      <c r="AB108" s="3" t="s">
        <v>875</v>
      </c>
      <c r="AC108" s="3" t="s">
        <v>875</v>
      </c>
      <c r="AD108" s="3" t="s">
        <v>632</v>
      </c>
      <c r="AE108" s="3" t="s">
        <v>632</v>
      </c>
      <c r="AF108" s="3" t="s">
        <v>632</v>
      </c>
      <c r="AG108" s="3" t="n">
        <v>0</v>
      </c>
      <c r="AH108" s="1" t="s">
        <v>73</v>
      </c>
      <c r="AI108" s="3" t="s">
        <v>632</v>
      </c>
      <c r="AJ108" s="3" t="s">
        <v>632</v>
      </c>
      <c r="AK108" s="3" t="s">
        <v>632</v>
      </c>
      <c r="AL108" s="3"/>
      <c r="AN108" s="3"/>
      <c r="AO108" s="3"/>
      <c r="AP108" s="3"/>
      <c r="AQ108" s="3"/>
      <c r="AS108" s="3"/>
      <c r="AT108" s="3"/>
      <c r="AU108" s="3"/>
      <c r="AV108" s="3"/>
      <c r="AX108" s="3"/>
      <c r="AY108" s="3"/>
      <c r="AZ108" s="3"/>
      <c r="BA108" s="3"/>
      <c r="BC108" s="3"/>
      <c r="BD108" s="3"/>
      <c r="BE108" s="3"/>
      <c r="BF108" s="3"/>
      <c r="BH108" s="3"/>
      <c r="BI108" s="3"/>
      <c r="BJ108" s="3"/>
      <c r="BK108" s="3"/>
      <c r="BM108" s="3"/>
      <c r="BN108" s="3"/>
      <c r="BO108" s="3"/>
      <c r="BP108" s="3"/>
      <c r="BR108" s="3"/>
      <c r="BS108" s="3"/>
      <c r="BT108" s="3"/>
      <c r="BU108" s="3"/>
      <c r="BW108" s="3"/>
      <c r="BX108" s="3"/>
      <c r="BY108" s="3"/>
      <c r="BZ108" s="3"/>
      <c r="CB108" s="3"/>
      <c r="CC108" s="3"/>
      <c r="CD108" s="3"/>
      <c r="CE108" s="3"/>
      <c r="CG108" s="3"/>
      <c r="CH108" s="3"/>
      <c r="CI108" s="3"/>
      <c r="CJ108" s="3"/>
      <c r="CL108" s="3"/>
      <c r="CM108" s="3"/>
      <c r="CN108" s="3"/>
      <c r="CO108" s="3"/>
      <c r="CQ108" s="3"/>
      <c r="CR108" s="3"/>
      <c r="CS108" s="3"/>
      <c r="CT108" s="3"/>
      <c r="CV108" s="3"/>
      <c r="CW108" s="3"/>
      <c r="CX108" s="3"/>
      <c r="CY108" s="3"/>
      <c r="DA108" s="3"/>
      <c r="DB108" s="3"/>
      <c r="DC108" s="3"/>
      <c r="DD108" s="3"/>
      <c r="DF108" s="3"/>
      <c r="DG108" s="3"/>
      <c r="DH108" s="3"/>
      <c r="DI108" s="3"/>
      <c r="DK108" s="3"/>
      <c r="DL108" s="3"/>
      <c r="DM108" s="3"/>
      <c r="DN108" s="3"/>
      <c r="DP108" s="3"/>
      <c r="DQ108" s="3"/>
      <c r="DR108" s="3"/>
      <c r="DS108" s="3"/>
      <c r="DU108" s="3"/>
      <c r="DV108" s="3"/>
      <c r="DW108" s="3"/>
      <c r="DX108" s="3"/>
      <c r="DZ108" s="3"/>
      <c r="EA108" s="3"/>
      <c r="EB108" s="3"/>
      <c r="EC108" s="3"/>
      <c r="EE108" s="3"/>
      <c r="EF108" s="3"/>
      <c r="EG108" s="3"/>
      <c r="EH108" s="3"/>
      <c r="EJ108" s="3"/>
      <c r="EK108" s="3"/>
      <c r="EL108" s="3"/>
      <c r="EM108" s="3"/>
      <c r="EO108" s="3"/>
      <c r="EP108" s="3"/>
      <c r="EQ108" s="3"/>
      <c r="ER108" s="3"/>
      <c r="ET108" s="3"/>
      <c r="EU108" s="3"/>
      <c r="EV108" s="3"/>
      <c r="EW108" s="3"/>
      <c r="EY108" s="3"/>
      <c r="EZ108" s="3"/>
      <c r="FA108" s="3"/>
      <c r="FB108" s="3"/>
      <c r="FD108" s="3"/>
      <c r="FE108" s="3"/>
      <c r="FF108" s="3"/>
      <c r="FG108" s="3"/>
      <c r="FI108" s="3"/>
      <c r="FJ108" s="3"/>
      <c r="FK108" s="3"/>
      <c r="FL108" s="3"/>
      <c r="FN108" s="3"/>
      <c r="FO108" s="3"/>
      <c r="FP108" s="3"/>
      <c r="FQ108" s="3"/>
      <c r="FS108" s="3"/>
      <c r="FT108" s="3"/>
      <c r="FU108" s="3"/>
      <c r="FV108" s="3"/>
      <c r="FX108" s="3"/>
      <c r="FY108" s="3"/>
      <c r="FZ108" s="3"/>
      <c r="GA108" s="3"/>
      <c r="GC108" s="3"/>
      <c r="GD108" s="3"/>
      <c r="GE108" s="3"/>
      <c r="GF108" s="3"/>
      <c r="GH108" s="3"/>
      <c r="GI108" s="3"/>
      <c r="GJ108" s="3"/>
      <c r="GK108" s="3"/>
      <c r="GM108" s="3"/>
      <c r="GN108" s="3"/>
      <c r="GO108" s="3"/>
      <c r="GP108" s="3"/>
      <c r="GR108" s="3"/>
      <c r="GS108" s="3"/>
      <c r="GT108" s="3"/>
      <c r="GU108" s="3"/>
      <c r="GW108" s="3"/>
      <c r="GX108" s="3"/>
      <c r="GY108" s="3"/>
      <c r="GZ108" s="3"/>
      <c r="HB108" s="3"/>
      <c r="HC108" s="3"/>
      <c r="HD108" s="3"/>
      <c r="HE108" s="3"/>
      <c r="HG108" s="3"/>
      <c r="HH108" s="3"/>
      <c r="HI108" s="3"/>
      <c r="HJ108" s="3"/>
      <c r="HL108" s="3"/>
      <c r="HM108" s="3"/>
      <c r="HN108" s="3"/>
      <c r="HO108" s="3"/>
      <c r="HQ108" s="3"/>
      <c r="HR108" s="3"/>
      <c r="HS108" s="3"/>
      <c r="HT108" s="3"/>
      <c r="HV108" s="3"/>
      <c r="HW108" s="3"/>
      <c r="HX108" s="3"/>
      <c r="HY108" s="3"/>
      <c r="IA108" s="3"/>
      <c r="IB108" s="3"/>
      <c r="IC108" s="3"/>
      <c r="ID108" s="3"/>
      <c r="IF108" s="3"/>
      <c r="IG108" s="3"/>
      <c r="IH108" s="3"/>
      <c r="II108" s="3"/>
      <c r="IK108" s="3"/>
      <c r="IL108" s="3"/>
      <c r="IM108" s="3"/>
      <c r="IN108" s="3"/>
      <c r="IP108" s="3"/>
      <c r="IQ108" s="3"/>
      <c r="IR108" s="3"/>
      <c r="IS108" s="3"/>
      <c r="IU108" s="3"/>
      <c r="IV108" s="3"/>
      <c r="IW108" s="3"/>
      <c r="IX108" s="3"/>
      <c r="IZ108" s="3"/>
      <c r="JA108" s="3"/>
      <c r="JB108" s="3"/>
      <c r="JC108" s="3"/>
      <c r="JE108" s="3"/>
      <c r="JF108" s="3"/>
      <c r="JG108" s="3"/>
      <c r="JH108" s="3"/>
      <c r="JJ108" s="3"/>
      <c r="JK108" s="3"/>
      <c r="JL108" s="3"/>
      <c r="JM108" s="3"/>
      <c r="JO108" s="3"/>
      <c r="JP108" s="3"/>
      <c r="JQ108" s="3"/>
      <c r="JR108" s="3"/>
      <c r="JT108" s="3"/>
      <c r="JU108" s="3"/>
      <c r="JV108" s="3"/>
      <c r="JW108" s="3"/>
      <c r="JY108" s="3"/>
      <c r="JZ108" s="3"/>
      <c r="KA108" s="3"/>
      <c r="KB108" s="3"/>
      <c r="KD108" s="3"/>
      <c r="KE108" s="3"/>
      <c r="KF108" s="3"/>
      <c r="KG108" s="3"/>
      <c r="KI108" s="3"/>
      <c r="KJ108" s="3"/>
      <c r="KK108" s="3"/>
      <c r="KL108" s="3"/>
      <c r="KN108" s="3"/>
      <c r="KO108" s="3"/>
      <c r="KP108" s="3"/>
      <c r="KQ108" s="3"/>
      <c r="KS108" s="3"/>
      <c r="KT108" s="3"/>
      <c r="KU108" s="3"/>
      <c r="KV108" s="3"/>
      <c r="KX108" s="3"/>
      <c r="KY108" s="3"/>
      <c r="KZ108" s="3"/>
      <c r="LA108" s="3"/>
      <c r="LC108" s="3"/>
      <c r="LD108" s="3"/>
      <c r="LE108" s="3"/>
      <c r="LF108" s="3"/>
      <c r="LH108" s="3"/>
      <c r="LI108" s="3"/>
      <c r="LJ108" s="3"/>
      <c r="LK108" s="3"/>
      <c r="LM108" s="3"/>
      <c r="LN108" s="3"/>
      <c r="LO108" s="3"/>
      <c r="LP108" s="3"/>
      <c r="LR108" s="3"/>
      <c r="LS108" s="3"/>
      <c r="LT108" s="3"/>
      <c r="LU108" s="3"/>
      <c r="LW108" s="3"/>
      <c r="LX108" s="3"/>
      <c r="LY108" s="3"/>
      <c r="LZ108" s="3"/>
      <c r="MB108" s="3"/>
      <c r="MC108" s="3"/>
      <c r="MD108" s="3"/>
      <c r="ME108" s="3"/>
      <c r="MG108" s="3"/>
      <c r="MH108" s="3"/>
      <c r="MI108" s="3"/>
      <c r="MJ108" s="3"/>
      <c r="ML108" s="3"/>
      <c r="MM108" s="3"/>
      <c r="MN108" s="3"/>
      <c r="MO108" s="3"/>
      <c r="MQ108" s="3"/>
      <c r="MR108" s="3"/>
      <c r="MS108" s="3"/>
      <c r="MT108" s="3"/>
      <c r="MV108" s="3"/>
      <c r="MW108" s="3"/>
    </row>
    <row r="109" customFormat="false" ht="13.8" hidden="false" customHeight="false" outlineLevel="0" collapsed="false">
      <c r="A109" s="3" t="n">
        <v>67</v>
      </c>
      <c r="B109" s="3" t="s">
        <v>538</v>
      </c>
      <c r="C109" s="3" t="s">
        <v>876</v>
      </c>
      <c r="D109" s="3" t="s">
        <v>860</v>
      </c>
      <c r="E109" s="3" t="s">
        <v>298</v>
      </c>
      <c r="F109" s="3" t="s">
        <v>861</v>
      </c>
      <c r="G109" s="4" t="s">
        <v>862</v>
      </c>
      <c r="H109" s="4" t="s">
        <v>863</v>
      </c>
      <c r="I109" s="3" t="s">
        <v>40</v>
      </c>
      <c r="J109" s="1" t="str">
        <f aca="false">AD109</f>
        <v>1.449</v>
      </c>
      <c r="K109" s="3" t="s">
        <v>864</v>
      </c>
      <c r="L109" s="3" t="s">
        <v>865</v>
      </c>
      <c r="M109" s="3" t="s">
        <v>866</v>
      </c>
      <c r="N109" s="3" t="s">
        <v>43</v>
      </c>
      <c r="O109" s="3" t="n">
        <v>2</v>
      </c>
      <c r="P109" s="3" t="s">
        <v>211</v>
      </c>
      <c r="Q109" s="3" t="s">
        <v>867</v>
      </c>
      <c r="R109" s="3" t="s">
        <v>868</v>
      </c>
      <c r="S109" s="3" t="s">
        <v>67</v>
      </c>
      <c r="T109" s="3" t="s">
        <v>575</v>
      </c>
      <c r="U109" s="3" t="n">
        <v>-1</v>
      </c>
      <c r="V109" s="3" t="n">
        <v>-1</v>
      </c>
      <c r="W109" s="3" t="n">
        <v>-1</v>
      </c>
      <c r="X109" s="3" t="n">
        <v>-1</v>
      </c>
      <c r="Y109" s="3" t="n">
        <v>30</v>
      </c>
      <c r="Z109" s="3" t="s">
        <v>376</v>
      </c>
      <c r="AA109" s="3" t="s">
        <v>83</v>
      </c>
      <c r="AB109" s="3" t="s">
        <v>870</v>
      </c>
      <c r="AC109" s="3" t="s">
        <v>871</v>
      </c>
      <c r="AD109" s="3" t="s">
        <v>872</v>
      </c>
      <c r="AE109" s="3" t="n">
        <v>-1</v>
      </c>
      <c r="AF109" s="3" t="n">
        <v>-1</v>
      </c>
      <c r="AG109" s="3" t="s">
        <v>877</v>
      </c>
      <c r="AH109" s="3" t="s">
        <v>73</v>
      </c>
      <c r="AI109" s="3" t="s">
        <v>872</v>
      </c>
      <c r="AJ109" s="3" t="n">
        <v>-1</v>
      </c>
      <c r="AK109" s="3" t="n">
        <v>-1</v>
      </c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</row>
    <row r="110" customFormat="false" ht="13.8" hidden="false" customHeight="false" outlineLevel="0" collapsed="false">
      <c r="A110" s="3" t="n">
        <v>68</v>
      </c>
      <c r="B110" s="3" t="s">
        <v>295</v>
      </c>
      <c r="C110" s="3" t="s">
        <v>878</v>
      </c>
      <c r="D110" s="3" t="s">
        <v>879</v>
      </c>
      <c r="E110" s="3" t="s">
        <v>298</v>
      </c>
      <c r="F110" s="3" t="s">
        <v>861</v>
      </c>
      <c r="G110" s="4" t="s">
        <v>880</v>
      </c>
      <c r="H110" s="4" t="s">
        <v>881</v>
      </c>
      <c r="I110" s="3" t="s">
        <v>40</v>
      </c>
      <c r="J110" s="1" t="str">
        <f aca="false">AD110</f>
        <v>1.716</v>
      </c>
      <c r="K110" s="3" t="n">
        <v>41</v>
      </c>
      <c r="L110" s="3" t="s">
        <v>882</v>
      </c>
      <c r="M110" s="3" t="s">
        <v>62</v>
      </c>
      <c r="N110" s="3" t="s">
        <v>63</v>
      </c>
      <c r="O110" s="3" t="s">
        <v>696</v>
      </c>
      <c r="P110" s="3" t="s">
        <v>883</v>
      </c>
      <c r="Q110" s="3" t="s">
        <v>884</v>
      </c>
      <c r="R110" s="3" t="s">
        <v>662</v>
      </c>
      <c r="S110" s="3" t="s">
        <v>67</v>
      </c>
      <c r="T110" s="3" t="s">
        <v>303</v>
      </c>
      <c r="U110" s="3" t="n">
        <v>-1</v>
      </c>
      <c r="V110" s="3" t="n">
        <v>-1</v>
      </c>
      <c r="W110" s="3" t="n">
        <v>-1</v>
      </c>
      <c r="X110" s="3" t="n">
        <v>-1</v>
      </c>
      <c r="Y110" s="3" t="n">
        <v>90</v>
      </c>
      <c r="Z110" s="3" t="s">
        <v>885</v>
      </c>
      <c r="AA110" s="3" t="n">
        <v>-1</v>
      </c>
      <c r="AB110" s="3" t="s">
        <v>284</v>
      </c>
      <c r="AC110" s="3" t="s">
        <v>284</v>
      </c>
      <c r="AD110" s="3" t="s">
        <v>886</v>
      </c>
      <c r="AE110" s="3" t="s">
        <v>886</v>
      </c>
      <c r="AF110" s="3" t="s">
        <v>886</v>
      </c>
      <c r="AG110" s="3" t="n">
        <v>0</v>
      </c>
      <c r="AH110" s="3" t="s">
        <v>73</v>
      </c>
      <c r="AI110" s="3" t="s">
        <v>886</v>
      </c>
      <c r="AJ110" s="3" t="s">
        <v>886</v>
      </c>
      <c r="AK110" s="3" t="s">
        <v>886</v>
      </c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</row>
    <row r="111" customFormat="false" ht="13.8" hidden="false" customHeight="false" outlineLevel="0" collapsed="false">
      <c r="A111" s="3" t="n">
        <v>69</v>
      </c>
      <c r="B111" s="3" t="s">
        <v>295</v>
      </c>
      <c r="C111" s="3" t="s">
        <v>887</v>
      </c>
      <c r="D111" s="3" t="s">
        <v>888</v>
      </c>
      <c r="E111" s="3" t="s">
        <v>298</v>
      </c>
      <c r="F111" s="3" t="s">
        <v>889</v>
      </c>
      <c r="G111" s="4" t="s">
        <v>890</v>
      </c>
      <c r="H111" s="4" t="s">
        <v>891</v>
      </c>
      <c r="I111" s="3" t="s">
        <v>40</v>
      </c>
      <c r="J111" s="1" t="str">
        <f aca="false">AD111</f>
        <v>1.01</v>
      </c>
      <c r="K111" s="3" t="n">
        <v>55</v>
      </c>
      <c r="L111" s="3" t="n">
        <v>55</v>
      </c>
      <c r="M111" s="3" t="s">
        <v>648</v>
      </c>
      <c r="N111" s="3" t="s">
        <v>63</v>
      </c>
      <c r="O111" s="3" t="n">
        <v>-1</v>
      </c>
      <c r="P111" s="3" t="s">
        <v>892</v>
      </c>
      <c r="Q111" s="3" t="n">
        <v>-1</v>
      </c>
      <c r="R111" s="3" t="n">
        <v>-1</v>
      </c>
      <c r="S111" s="3" t="s">
        <v>45</v>
      </c>
      <c r="T111" s="3" t="s">
        <v>575</v>
      </c>
      <c r="U111" s="3" t="n">
        <v>-1</v>
      </c>
      <c r="V111" s="3" t="n">
        <v>-1</v>
      </c>
      <c r="W111" s="3" t="n">
        <v>-1</v>
      </c>
      <c r="X111" s="3" t="n">
        <v>-1</v>
      </c>
      <c r="Y111" s="3" t="n">
        <f aca="false">1800/60</f>
        <v>30</v>
      </c>
      <c r="Z111" s="3" t="s">
        <v>893</v>
      </c>
      <c r="AA111" s="3" t="n">
        <v>-1</v>
      </c>
      <c r="AB111" s="3" t="s">
        <v>894</v>
      </c>
      <c r="AC111" s="3" t="s">
        <v>71</v>
      </c>
      <c r="AD111" s="3" t="s">
        <v>895</v>
      </c>
      <c r="AE111" s="3" t="s">
        <v>895</v>
      </c>
      <c r="AF111" s="3" t="s">
        <v>895</v>
      </c>
      <c r="AG111" s="3" t="n">
        <v>0</v>
      </c>
      <c r="AH111" s="3" t="s">
        <v>73</v>
      </c>
      <c r="AI111" s="3" t="s">
        <v>895</v>
      </c>
      <c r="AJ111" s="3" t="s">
        <v>895</v>
      </c>
      <c r="AK111" s="3" t="s">
        <v>895</v>
      </c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</row>
    <row r="112" customFormat="false" ht="13.8" hidden="false" customHeight="false" outlineLevel="0" collapsed="false">
      <c r="A112" s="3" t="n">
        <v>70</v>
      </c>
      <c r="B112" s="3" t="s">
        <v>295</v>
      </c>
      <c r="C112" s="3" t="s">
        <v>896</v>
      </c>
      <c r="D112" s="3" t="s">
        <v>897</v>
      </c>
      <c r="E112" s="3" t="s">
        <v>298</v>
      </c>
      <c r="F112" s="3" t="s">
        <v>898</v>
      </c>
      <c r="G112" s="4" t="s">
        <v>899</v>
      </c>
      <c r="H112" s="4" t="s">
        <v>900</v>
      </c>
      <c r="I112" s="3" t="s">
        <v>40</v>
      </c>
      <c r="J112" s="1" t="str">
        <f aca="false">AD112</f>
        <v>2.979</v>
      </c>
      <c r="K112" s="3" t="s">
        <v>901</v>
      </c>
      <c r="L112" s="3" t="s">
        <v>901</v>
      </c>
      <c r="M112" s="3" t="s">
        <v>42</v>
      </c>
      <c r="N112" s="3" t="s">
        <v>63</v>
      </c>
      <c r="O112" s="3" t="s">
        <v>682</v>
      </c>
      <c r="P112" s="3" t="s">
        <v>902</v>
      </c>
      <c r="Q112" s="3" t="s">
        <v>682</v>
      </c>
      <c r="R112" s="3" t="s">
        <v>902</v>
      </c>
      <c r="S112" s="3" t="s">
        <v>45</v>
      </c>
      <c r="T112" s="3" t="n">
        <v>-10</v>
      </c>
      <c r="U112" s="3" t="n">
        <v>0</v>
      </c>
      <c r="V112" s="3" t="n">
        <v>-1</v>
      </c>
      <c r="W112" s="3" t="n">
        <v>-1</v>
      </c>
      <c r="X112" s="3" t="n">
        <v>-1</v>
      </c>
      <c r="Y112" s="3" t="n">
        <v>10</v>
      </c>
      <c r="Z112" s="3" t="s">
        <v>903</v>
      </c>
      <c r="AA112" s="3" t="s">
        <v>904</v>
      </c>
      <c r="AB112" s="3" t="s">
        <v>905</v>
      </c>
      <c r="AC112" s="3" t="s">
        <v>905</v>
      </c>
      <c r="AD112" s="3" t="s">
        <v>906</v>
      </c>
      <c r="AE112" s="3" t="s">
        <v>906</v>
      </c>
      <c r="AF112" s="3" t="s">
        <v>906</v>
      </c>
      <c r="AG112" s="3" t="n">
        <v>0</v>
      </c>
      <c r="AH112" s="3" t="s">
        <v>96</v>
      </c>
      <c r="AI112" s="3" t="s">
        <v>906</v>
      </c>
      <c r="AJ112" s="3" t="s">
        <v>906</v>
      </c>
      <c r="AK112" s="3" t="s">
        <v>906</v>
      </c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</row>
    <row r="113" customFormat="false" ht="13.8" hidden="false" customHeight="false" outlineLevel="0" collapsed="false">
      <c r="A113" s="3" t="n">
        <v>71</v>
      </c>
      <c r="B113" s="3" t="s">
        <v>295</v>
      </c>
      <c r="C113" s="3" t="s">
        <v>896</v>
      </c>
      <c r="D113" s="3" t="s">
        <v>907</v>
      </c>
      <c r="E113" s="3" t="s">
        <v>298</v>
      </c>
      <c r="F113" s="3" t="s">
        <v>898</v>
      </c>
      <c r="G113" s="4" t="s">
        <v>908</v>
      </c>
      <c r="H113" s="4" t="s">
        <v>909</v>
      </c>
      <c r="I113" s="3" t="s">
        <v>40</v>
      </c>
      <c r="J113" s="1" t="str">
        <f aca="false">AD113</f>
        <v>2.783</v>
      </c>
      <c r="K113" s="3" t="s">
        <v>910</v>
      </c>
      <c r="L113" s="3" t="s">
        <v>910</v>
      </c>
      <c r="M113" s="3" t="s">
        <v>42</v>
      </c>
      <c r="N113" s="3" t="s">
        <v>63</v>
      </c>
      <c r="O113" s="3" t="s">
        <v>911</v>
      </c>
      <c r="P113" s="3" t="s">
        <v>912</v>
      </c>
      <c r="Q113" s="3" t="s">
        <v>911</v>
      </c>
      <c r="R113" s="3" t="s">
        <v>912</v>
      </c>
      <c r="S113" s="3" t="s">
        <v>45</v>
      </c>
      <c r="T113" s="3" t="n">
        <v>-10</v>
      </c>
      <c r="U113" s="3" t="n">
        <v>0</v>
      </c>
      <c r="V113" s="3" t="n">
        <v>-1</v>
      </c>
      <c r="W113" s="3" t="n">
        <v>-1</v>
      </c>
      <c r="X113" s="3" t="n">
        <v>-1</v>
      </c>
      <c r="Y113" s="3" t="n">
        <v>10</v>
      </c>
      <c r="Z113" s="3" t="s">
        <v>903</v>
      </c>
      <c r="AA113" s="3" t="s">
        <v>904</v>
      </c>
      <c r="AB113" s="3" t="s">
        <v>905</v>
      </c>
      <c r="AC113" s="3" t="s">
        <v>905</v>
      </c>
      <c r="AD113" s="3" t="s">
        <v>913</v>
      </c>
      <c r="AE113" s="3" t="s">
        <v>913</v>
      </c>
      <c r="AF113" s="3" t="s">
        <v>913</v>
      </c>
      <c r="AG113" s="3" t="n">
        <v>0</v>
      </c>
      <c r="AH113" s="3" t="s">
        <v>52</v>
      </c>
      <c r="AI113" s="3" t="s">
        <v>913</v>
      </c>
      <c r="AJ113" s="3" t="s">
        <v>913</v>
      </c>
      <c r="AK113" s="3" t="s">
        <v>913</v>
      </c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</row>
    <row r="114" customFormat="false" ht="13.8" hidden="false" customHeight="false" outlineLevel="0" collapsed="false">
      <c r="A114" s="3" t="n">
        <v>72</v>
      </c>
      <c r="B114" s="3" t="s">
        <v>295</v>
      </c>
      <c r="C114" s="3" t="s">
        <v>896</v>
      </c>
      <c r="D114" s="3" t="s">
        <v>914</v>
      </c>
      <c r="E114" s="3" t="s">
        <v>298</v>
      </c>
      <c r="F114" s="3" t="s">
        <v>898</v>
      </c>
      <c r="G114" s="4" t="s">
        <v>915</v>
      </c>
      <c r="H114" s="4" t="s">
        <v>916</v>
      </c>
      <c r="I114" s="3" t="s">
        <v>40</v>
      </c>
      <c r="J114" s="1" t="str">
        <f aca="false">AD114</f>
        <v>2.686</v>
      </c>
      <c r="K114" s="3" t="s">
        <v>917</v>
      </c>
      <c r="L114" s="3" t="s">
        <v>917</v>
      </c>
      <c r="M114" s="3" t="s">
        <v>42</v>
      </c>
      <c r="N114" s="3" t="s">
        <v>63</v>
      </c>
      <c r="O114" s="3" t="s">
        <v>918</v>
      </c>
      <c r="P114" s="3" t="s">
        <v>919</v>
      </c>
      <c r="Q114" s="3" t="s">
        <v>918</v>
      </c>
      <c r="R114" s="3" t="s">
        <v>919</v>
      </c>
      <c r="S114" s="3" t="s">
        <v>45</v>
      </c>
      <c r="T114" s="3" t="n">
        <v>-10</v>
      </c>
      <c r="U114" s="3" t="n">
        <v>0</v>
      </c>
      <c r="V114" s="3" t="n">
        <v>-1</v>
      </c>
      <c r="W114" s="3" t="n">
        <v>-1</v>
      </c>
      <c r="X114" s="3" t="n">
        <v>-1</v>
      </c>
      <c r="Y114" s="3" t="n">
        <v>10</v>
      </c>
      <c r="Z114" s="3" t="s">
        <v>903</v>
      </c>
      <c r="AA114" s="3" t="s">
        <v>904</v>
      </c>
      <c r="AB114" s="3" t="s">
        <v>905</v>
      </c>
      <c r="AC114" s="3" t="s">
        <v>905</v>
      </c>
      <c r="AD114" s="3" t="s">
        <v>920</v>
      </c>
      <c r="AE114" s="3" t="s">
        <v>920</v>
      </c>
      <c r="AF114" s="3" t="s">
        <v>920</v>
      </c>
      <c r="AG114" s="3" t="n">
        <v>0</v>
      </c>
      <c r="AH114" s="3" t="s">
        <v>73</v>
      </c>
      <c r="AI114" s="3" t="s">
        <v>920</v>
      </c>
      <c r="AJ114" s="3" t="s">
        <v>920</v>
      </c>
      <c r="AK114" s="3" t="s">
        <v>920</v>
      </c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</row>
    <row r="115" customFormat="false" ht="13.8" hidden="false" customHeight="false" outlineLevel="0" collapsed="false">
      <c r="A115" s="3" t="n">
        <v>73</v>
      </c>
      <c r="B115" s="3" t="s">
        <v>295</v>
      </c>
      <c r="C115" s="3" t="s">
        <v>896</v>
      </c>
      <c r="D115" s="3" t="s">
        <v>921</v>
      </c>
      <c r="E115" s="3" t="s">
        <v>298</v>
      </c>
      <c r="F115" s="3" t="s">
        <v>898</v>
      </c>
      <c r="G115" s="4" t="s">
        <v>922</v>
      </c>
      <c r="H115" s="4" t="s">
        <v>923</v>
      </c>
      <c r="I115" s="3" t="s">
        <v>40</v>
      </c>
      <c r="J115" s="1" t="str">
        <f aca="false">AD115</f>
        <v>3.076</v>
      </c>
      <c r="K115" s="3" t="s">
        <v>924</v>
      </c>
      <c r="L115" s="3" t="s">
        <v>924</v>
      </c>
      <c r="M115" s="3" t="s">
        <v>42</v>
      </c>
      <c r="N115" s="3" t="s">
        <v>63</v>
      </c>
      <c r="O115" s="3" t="s">
        <v>925</v>
      </c>
      <c r="P115" s="3" t="s">
        <v>926</v>
      </c>
      <c r="Q115" s="3" t="s">
        <v>925</v>
      </c>
      <c r="R115" s="3" t="s">
        <v>926</v>
      </c>
      <c r="S115" s="3" t="s">
        <v>45</v>
      </c>
      <c r="T115" s="3" t="n">
        <v>-10</v>
      </c>
      <c r="U115" s="3" t="n">
        <v>0</v>
      </c>
      <c r="V115" s="3" t="n">
        <v>-1</v>
      </c>
      <c r="W115" s="3" t="n">
        <v>-1</v>
      </c>
      <c r="X115" s="3" t="n">
        <v>-1</v>
      </c>
      <c r="Y115" s="3" t="n">
        <v>10</v>
      </c>
      <c r="Z115" s="3" t="s">
        <v>903</v>
      </c>
      <c r="AA115" s="3" t="s">
        <v>904</v>
      </c>
      <c r="AB115" s="3" t="s">
        <v>905</v>
      </c>
      <c r="AC115" s="3" t="s">
        <v>905</v>
      </c>
      <c r="AD115" s="3" t="s">
        <v>927</v>
      </c>
      <c r="AE115" s="3" t="s">
        <v>927</v>
      </c>
      <c r="AF115" s="3" t="s">
        <v>927</v>
      </c>
      <c r="AG115" s="3" t="n">
        <v>0</v>
      </c>
      <c r="AH115" s="3" t="s">
        <v>73</v>
      </c>
      <c r="AI115" s="3" t="s">
        <v>927</v>
      </c>
      <c r="AJ115" s="3" t="s">
        <v>927</v>
      </c>
      <c r="AK115" s="3" t="s">
        <v>927</v>
      </c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</row>
    <row r="116" customFormat="false" ht="13.8" hidden="false" customHeight="false" outlineLevel="0" collapsed="false">
      <c r="A116" s="3" t="n">
        <v>74</v>
      </c>
      <c r="B116" s="3" t="s">
        <v>577</v>
      </c>
      <c r="C116" s="3" t="s">
        <v>928</v>
      </c>
      <c r="D116" s="3" t="s">
        <v>929</v>
      </c>
      <c r="E116" s="3" t="s">
        <v>298</v>
      </c>
      <c r="F116" s="3" t="s">
        <v>930</v>
      </c>
      <c r="G116" s="4" t="s">
        <v>931</v>
      </c>
      <c r="H116" s="4" t="s">
        <v>932</v>
      </c>
      <c r="I116" s="3" t="s">
        <v>933</v>
      </c>
      <c r="J116" s="1" t="str">
        <f aca="false">AD116</f>
        <v>2.45</v>
      </c>
      <c r="K116" s="3" t="n">
        <v>22</v>
      </c>
      <c r="L116" s="3" t="n">
        <v>15</v>
      </c>
      <c r="M116" s="3" t="s">
        <v>42</v>
      </c>
      <c r="N116" s="3" t="s">
        <v>63</v>
      </c>
      <c r="O116" s="3" t="s">
        <v>934</v>
      </c>
      <c r="P116" s="3" t="s">
        <v>935</v>
      </c>
      <c r="Q116" s="3" t="n">
        <v>-1</v>
      </c>
      <c r="R116" s="3" t="n">
        <v>-1</v>
      </c>
      <c r="S116" s="3" t="s">
        <v>67</v>
      </c>
      <c r="T116" s="3" t="s">
        <v>374</v>
      </c>
      <c r="U116" s="3" t="n">
        <v>-1</v>
      </c>
      <c r="V116" s="3" t="n">
        <v>-1</v>
      </c>
      <c r="W116" s="3" t="n">
        <v>-1</v>
      </c>
      <c r="X116" s="3" t="n">
        <v>-1</v>
      </c>
      <c r="Y116" s="3" t="n">
        <f aca="false">550/60</f>
        <v>9.16666666666667</v>
      </c>
      <c r="Z116" s="3" t="s">
        <v>936</v>
      </c>
      <c r="AA116" s="3" t="n">
        <v>-1</v>
      </c>
      <c r="AB116" s="3" t="s">
        <v>937</v>
      </c>
      <c r="AC116" s="3" t="s">
        <v>937</v>
      </c>
      <c r="AD116" s="3" t="s">
        <v>938</v>
      </c>
      <c r="AE116" s="3" t="s">
        <v>938</v>
      </c>
      <c r="AF116" s="3" t="s">
        <v>938</v>
      </c>
      <c r="AG116" s="3" t="n">
        <v>0</v>
      </c>
      <c r="AH116" s="3" t="s">
        <v>73</v>
      </c>
      <c r="AI116" s="3" t="s">
        <v>938</v>
      </c>
      <c r="AJ116" s="3" t="s">
        <v>938</v>
      </c>
      <c r="AK116" s="3" t="s">
        <v>938</v>
      </c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</row>
    <row r="117" customFormat="false" ht="13.8" hidden="false" customHeight="false" outlineLevel="0" collapsed="false">
      <c r="A117" s="3" t="n">
        <v>75</v>
      </c>
      <c r="B117" s="3" t="s">
        <v>295</v>
      </c>
      <c r="C117" s="3" t="s">
        <v>939</v>
      </c>
      <c r="D117" s="3" t="s">
        <v>940</v>
      </c>
      <c r="E117" s="3" t="s">
        <v>298</v>
      </c>
      <c r="F117" s="3" t="s">
        <v>941</v>
      </c>
      <c r="G117" s="4" t="s">
        <v>942</v>
      </c>
      <c r="H117" s="4" t="s">
        <v>943</v>
      </c>
      <c r="I117" s="3" t="s">
        <v>573</v>
      </c>
      <c r="J117" s="1" t="str">
        <f aca="false">AD117</f>
        <v>1.39</v>
      </c>
      <c r="K117" s="3" t="s">
        <v>944</v>
      </c>
      <c r="L117" s="3" t="s">
        <v>944</v>
      </c>
      <c r="M117" s="3" t="s">
        <v>945</v>
      </c>
      <c r="N117" s="3" t="s">
        <v>63</v>
      </c>
      <c r="O117" s="3" t="s">
        <v>946</v>
      </c>
      <c r="P117" s="3" t="s">
        <v>946</v>
      </c>
      <c r="Q117" s="3" t="s">
        <v>600</v>
      </c>
      <c r="R117" s="3" t="s">
        <v>919</v>
      </c>
      <c r="S117" s="3" t="s">
        <v>45</v>
      </c>
      <c r="T117" s="3" t="n">
        <v>1536</v>
      </c>
      <c r="U117" s="3" t="n">
        <v>4800</v>
      </c>
      <c r="V117" s="3" t="n">
        <v>-1</v>
      </c>
      <c r="W117" s="3" t="n">
        <v>-1</v>
      </c>
      <c r="X117" s="3" t="n">
        <v>-1</v>
      </c>
      <c r="Y117" s="3" t="n">
        <v>10</v>
      </c>
      <c r="Z117" s="3" t="s">
        <v>376</v>
      </c>
      <c r="AA117" s="3" t="s">
        <v>947</v>
      </c>
      <c r="AB117" s="3" t="s">
        <v>130</v>
      </c>
      <c r="AC117" s="3" t="s">
        <v>130</v>
      </c>
      <c r="AD117" s="3" t="s">
        <v>948</v>
      </c>
      <c r="AE117" s="3" t="s">
        <v>948</v>
      </c>
      <c r="AF117" s="3" t="s">
        <v>948</v>
      </c>
      <c r="AG117" s="3" t="n">
        <v>0</v>
      </c>
      <c r="AH117" s="3" t="s">
        <v>73</v>
      </c>
      <c r="AI117" s="3" t="s">
        <v>948</v>
      </c>
      <c r="AJ117" s="3" t="s">
        <v>948</v>
      </c>
      <c r="AK117" s="3" t="s">
        <v>948</v>
      </c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</row>
    <row r="118" customFormat="false" ht="13.8" hidden="false" customHeight="false" outlineLevel="0" collapsed="false">
      <c r="A118" s="3" t="n">
        <v>76</v>
      </c>
      <c r="B118" s="3" t="s">
        <v>577</v>
      </c>
      <c r="C118" s="3" t="s">
        <v>949</v>
      </c>
      <c r="D118" s="3" t="s">
        <v>950</v>
      </c>
      <c r="E118" s="3" t="s">
        <v>298</v>
      </c>
      <c r="F118" s="3" t="s">
        <v>951</v>
      </c>
      <c r="G118" s="4" t="s">
        <v>952</v>
      </c>
      <c r="H118" s="4" t="s">
        <v>953</v>
      </c>
      <c r="I118" s="3" t="s">
        <v>40</v>
      </c>
      <c r="J118" s="1" t="str">
        <f aca="false">AD118</f>
        <v>2.27</v>
      </c>
      <c r="K118" s="3" t="s">
        <v>954</v>
      </c>
      <c r="L118" s="3" t="n">
        <v>15</v>
      </c>
      <c r="M118" s="3" t="s">
        <v>42</v>
      </c>
      <c r="N118" s="3" t="s">
        <v>63</v>
      </c>
      <c r="O118" s="3" t="s">
        <v>955</v>
      </c>
      <c r="P118" s="3" t="s">
        <v>956</v>
      </c>
      <c r="Q118" s="3" t="n">
        <v>-1</v>
      </c>
      <c r="R118" s="3" t="n">
        <v>-1</v>
      </c>
      <c r="S118" s="3" t="s">
        <v>67</v>
      </c>
      <c r="T118" s="3" t="n">
        <v>-1</v>
      </c>
      <c r="U118" s="3" t="n">
        <v>-1</v>
      </c>
      <c r="V118" s="3" t="n">
        <v>-1</v>
      </c>
      <c r="W118" s="3" t="n">
        <v>-1</v>
      </c>
      <c r="X118" s="3" t="n">
        <v>-1</v>
      </c>
      <c r="Y118" s="3" t="n">
        <v>60</v>
      </c>
      <c r="Z118" s="3" t="s">
        <v>376</v>
      </c>
      <c r="AA118" s="3" t="n">
        <v>-1</v>
      </c>
      <c r="AB118" s="3" t="s">
        <v>957</v>
      </c>
      <c r="AC118" s="3" t="s">
        <v>957</v>
      </c>
      <c r="AD118" s="3" t="s">
        <v>958</v>
      </c>
      <c r="AE118" s="3" t="s">
        <v>958</v>
      </c>
      <c r="AF118" s="3" t="s">
        <v>958</v>
      </c>
      <c r="AG118" s="3" t="n">
        <v>0</v>
      </c>
      <c r="AH118" s="3" t="s">
        <v>73</v>
      </c>
      <c r="AI118" s="3" t="s">
        <v>958</v>
      </c>
      <c r="AJ118" s="3" t="s">
        <v>958</v>
      </c>
      <c r="AK118" s="3" t="s">
        <v>958</v>
      </c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</row>
    <row r="119" customFormat="false" ht="13.8" hidden="false" customHeight="false" outlineLevel="0" collapsed="false">
      <c r="A119" s="3" t="n">
        <v>77</v>
      </c>
      <c r="B119" s="3" t="s">
        <v>269</v>
      </c>
      <c r="C119" s="3" t="s">
        <v>959</v>
      </c>
      <c r="D119" s="3" t="s">
        <v>960</v>
      </c>
      <c r="E119" s="3" t="s">
        <v>298</v>
      </c>
      <c r="F119" s="3" t="s">
        <v>961</v>
      </c>
      <c r="G119" s="4" t="s">
        <v>962</v>
      </c>
      <c r="H119" s="4" t="s">
        <v>963</v>
      </c>
      <c r="I119" s="3" t="s">
        <v>573</v>
      </c>
      <c r="J119" s="1" t="str">
        <f aca="false">AD119</f>
        <v>1.66</v>
      </c>
      <c r="K119" s="3" t="s">
        <v>964</v>
      </c>
      <c r="L119" s="3" t="s">
        <v>965</v>
      </c>
      <c r="M119" s="3" t="s">
        <v>62</v>
      </c>
      <c r="N119" s="3" t="s">
        <v>63</v>
      </c>
      <c r="O119" s="3" t="s">
        <v>966</v>
      </c>
      <c r="P119" s="3" t="s">
        <v>967</v>
      </c>
      <c r="Q119" s="3" t="s">
        <v>697</v>
      </c>
      <c r="R119" s="3" t="s">
        <v>968</v>
      </c>
      <c r="S119" s="3" t="s">
        <v>67</v>
      </c>
      <c r="T119" s="3" t="s">
        <v>848</v>
      </c>
      <c r="U119" s="3" t="n">
        <v>-1</v>
      </c>
      <c r="V119" s="3" t="s">
        <v>261</v>
      </c>
      <c r="W119" s="3" t="n">
        <v>-1</v>
      </c>
      <c r="X119" s="3" t="n">
        <v>-1</v>
      </c>
      <c r="Y119" s="3" t="n">
        <v>-1</v>
      </c>
      <c r="Z119" s="3" t="n">
        <v>-1</v>
      </c>
      <c r="AA119" s="3" t="s">
        <v>969</v>
      </c>
      <c r="AB119" s="3" t="s">
        <v>306</v>
      </c>
      <c r="AC119" s="3" t="s">
        <v>306</v>
      </c>
      <c r="AD119" s="3" t="s">
        <v>970</v>
      </c>
      <c r="AE119" s="3" t="s">
        <v>970</v>
      </c>
      <c r="AF119" s="3" t="s">
        <v>970</v>
      </c>
      <c r="AG119" s="3" t="n">
        <v>0</v>
      </c>
      <c r="AH119" s="3" t="s">
        <v>73</v>
      </c>
      <c r="AI119" s="3" t="s">
        <v>970</v>
      </c>
      <c r="AJ119" s="3" t="s">
        <v>970</v>
      </c>
      <c r="AK119" s="3" t="s">
        <v>970</v>
      </c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</row>
    <row r="120" customFormat="false" ht="13.8" hidden="false" customHeight="false" outlineLevel="0" collapsed="false">
      <c r="A120" s="3" t="n">
        <v>77</v>
      </c>
      <c r="B120" s="3" t="s">
        <v>295</v>
      </c>
      <c r="C120" s="3" t="s">
        <v>971</v>
      </c>
      <c r="D120" s="3" t="s">
        <v>960</v>
      </c>
      <c r="E120" s="3" t="s">
        <v>298</v>
      </c>
      <c r="F120" s="3" t="s">
        <v>961</v>
      </c>
      <c r="G120" s="4" t="s">
        <v>962</v>
      </c>
      <c r="H120" s="4" t="s">
        <v>963</v>
      </c>
      <c r="I120" s="3" t="s">
        <v>573</v>
      </c>
      <c r="J120" s="1" t="str">
        <f aca="false">AD120</f>
        <v>1.97</v>
      </c>
      <c r="K120" s="3" t="s">
        <v>964</v>
      </c>
      <c r="L120" s="3" t="s">
        <v>965</v>
      </c>
      <c r="M120" s="3" t="s">
        <v>62</v>
      </c>
      <c r="N120" s="3" t="s">
        <v>63</v>
      </c>
      <c r="O120" s="3" t="s">
        <v>966</v>
      </c>
      <c r="P120" s="3" t="s">
        <v>967</v>
      </c>
      <c r="Q120" s="3" t="s">
        <v>697</v>
      </c>
      <c r="R120" s="3" t="s">
        <v>968</v>
      </c>
      <c r="S120" s="3" t="s">
        <v>67</v>
      </c>
      <c r="T120" s="3" t="s">
        <v>848</v>
      </c>
      <c r="U120" s="3" t="n">
        <v>-1</v>
      </c>
      <c r="V120" s="3" t="s">
        <v>972</v>
      </c>
      <c r="W120" s="3" t="n">
        <v>-1</v>
      </c>
      <c r="X120" s="3" t="n">
        <v>-1</v>
      </c>
      <c r="Y120" s="3" t="n">
        <v>-1</v>
      </c>
      <c r="Z120" s="3" t="n">
        <v>-1</v>
      </c>
      <c r="AA120" s="3" t="s">
        <v>753</v>
      </c>
      <c r="AB120" s="3" t="s">
        <v>306</v>
      </c>
      <c r="AC120" s="3" t="s">
        <v>306</v>
      </c>
      <c r="AD120" s="3" t="s">
        <v>973</v>
      </c>
      <c r="AE120" s="3" t="s">
        <v>973</v>
      </c>
      <c r="AF120" s="3" t="s">
        <v>973</v>
      </c>
      <c r="AG120" s="3" t="n">
        <v>0</v>
      </c>
      <c r="AH120" s="3" t="s">
        <v>73</v>
      </c>
      <c r="AI120" s="3" t="s">
        <v>973</v>
      </c>
      <c r="AJ120" s="3" t="s">
        <v>973</v>
      </c>
      <c r="AK120" s="3" t="s">
        <v>973</v>
      </c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</row>
    <row r="121" customFormat="false" ht="13.8" hidden="false" customHeight="false" outlineLevel="0" collapsed="false">
      <c r="A121" s="3" t="n">
        <v>79</v>
      </c>
      <c r="B121" s="3" t="s">
        <v>577</v>
      </c>
      <c r="C121" s="3" t="s">
        <v>974</v>
      </c>
      <c r="D121" s="3" t="s">
        <v>975</v>
      </c>
      <c r="E121" s="3" t="s">
        <v>298</v>
      </c>
      <c r="F121" s="3" t="s">
        <v>976</v>
      </c>
      <c r="G121" s="4" t="s">
        <v>977</v>
      </c>
      <c r="H121" s="4" t="s">
        <v>978</v>
      </c>
      <c r="I121" s="3" t="n">
        <v>-1</v>
      </c>
      <c r="J121" s="1" t="n">
        <f aca="false">AD121</f>
        <v>2</v>
      </c>
      <c r="K121" s="3" t="s">
        <v>979</v>
      </c>
      <c r="L121" s="3" t="s">
        <v>980</v>
      </c>
      <c r="M121" s="3" t="n">
        <v>-1</v>
      </c>
      <c r="N121" s="3" t="n">
        <v>-1</v>
      </c>
      <c r="O121" s="3" t="n">
        <v>2</v>
      </c>
      <c r="P121" s="3" t="n">
        <v>2</v>
      </c>
      <c r="Q121" s="3" t="n">
        <v>-1</v>
      </c>
      <c r="R121" s="3" t="n">
        <v>-1</v>
      </c>
      <c r="S121" s="3" t="s">
        <v>67</v>
      </c>
      <c r="T121" s="3" t="n">
        <v>-1</v>
      </c>
      <c r="U121" s="3" t="n">
        <v>-1</v>
      </c>
      <c r="V121" s="3" t="n">
        <v>-1</v>
      </c>
      <c r="W121" s="3" t="n">
        <v>-1</v>
      </c>
      <c r="X121" s="3" t="n">
        <v>-1</v>
      </c>
      <c r="Y121" s="3" t="n">
        <v>-1</v>
      </c>
      <c r="Z121" s="3" t="n">
        <v>-1</v>
      </c>
      <c r="AA121" s="3" t="n">
        <v>-1</v>
      </c>
      <c r="AB121" s="3" t="n">
        <v>-1</v>
      </c>
      <c r="AC121" s="3" t="n">
        <v>-1</v>
      </c>
      <c r="AD121" s="3" t="n">
        <v>2</v>
      </c>
      <c r="AE121" s="3" t="n">
        <v>2</v>
      </c>
      <c r="AF121" s="3" t="n">
        <v>2</v>
      </c>
      <c r="AG121" s="3" t="n">
        <v>0</v>
      </c>
      <c r="AH121" s="3" t="s">
        <v>73</v>
      </c>
      <c r="AI121" s="3" t="n">
        <v>2</v>
      </c>
      <c r="AJ121" s="3" t="n">
        <v>2</v>
      </c>
      <c r="AK121" s="3" t="n">
        <v>2</v>
      </c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</row>
    <row r="122" customFormat="false" ht="13.8" hidden="false" customHeight="false" outlineLevel="0" collapsed="false">
      <c r="A122" s="3" t="n">
        <v>80</v>
      </c>
      <c r="B122" s="3" t="s">
        <v>484</v>
      </c>
      <c r="C122" s="3" t="s">
        <v>485</v>
      </c>
      <c r="D122" s="3" t="s">
        <v>981</v>
      </c>
      <c r="E122" s="3" t="s">
        <v>298</v>
      </c>
      <c r="F122" s="3" t="s">
        <v>982</v>
      </c>
      <c r="G122" s="4" t="s">
        <v>983</v>
      </c>
      <c r="H122" s="4" t="s">
        <v>984</v>
      </c>
      <c r="I122" s="3" t="s">
        <v>40</v>
      </c>
      <c r="J122" s="1" t="str">
        <f aca="false">AD122</f>
        <v>2.11</v>
      </c>
      <c r="K122" s="3" t="s">
        <v>985</v>
      </c>
      <c r="L122" s="3" t="s">
        <v>986</v>
      </c>
      <c r="M122" s="3" t="s">
        <v>62</v>
      </c>
      <c r="N122" s="3" t="s">
        <v>63</v>
      </c>
      <c r="O122" s="3" t="s">
        <v>987</v>
      </c>
      <c r="P122" s="3" t="s">
        <v>988</v>
      </c>
      <c r="Q122" s="3" t="s">
        <v>729</v>
      </c>
      <c r="R122" s="3" t="s">
        <v>989</v>
      </c>
      <c r="S122" s="3" t="s">
        <v>67</v>
      </c>
      <c r="T122" s="3" t="n">
        <v>-1</v>
      </c>
      <c r="U122" s="3" t="n">
        <v>-1</v>
      </c>
      <c r="V122" s="3" t="n">
        <v>-1</v>
      </c>
      <c r="W122" s="3" t="n">
        <v>-1</v>
      </c>
      <c r="X122" s="3" t="n">
        <v>-1</v>
      </c>
      <c r="Y122" s="3" t="n">
        <v>60</v>
      </c>
      <c r="Z122" s="3" t="s">
        <v>819</v>
      </c>
      <c r="AA122" s="3" t="n">
        <v>-1</v>
      </c>
      <c r="AB122" s="3" t="s">
        <v>130</v>
      </c>
      <c r="AC122" s="3" t="s">
        <v>130</v>
      </c>
      <c r="AD122" s="3" t="s">
        <v>990</v>
      </c>
      <c r="AE122" s="3" t="s">
        <v>990</v>
      </c>
      <c r="AF122" s="3" t="s">
        <v>990</v>
      </c>
      <c r="AG122" s="3" t="n">
        <v>0</v>
      </c>
      <c r="AH122" s="3" t="s">
        <v>73</v>
      </c>
      <c r="AI122" s="3" t="s">
        <v>990</v>
      </c>
      <c r="AJ122" s="3" t="s">
        <v>990</v>
      </c>
      <c r="AK122" s="3" t="s">
        <v>990</v>
      </c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/>
      <c r="KR122" s="3"/>
      <c r="KS122" s="3"/>
      <c r="KT122" s="3"/>
      <c r="KU122" s="3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3"/>
      <c r="LK122" s="3"/>
      <c r="LL122" s="3"/>
      <c r="LM122" s="3"/>
      <c r="LN122" s="3"/>
      <c r="LO122" s="3"/>
      <c r="LP122" s="3"/>
      <c r="LQ122" s="3"/>
      <c r="LR122" s="3"/>
      <c r="LS122" s="3"/>
      <c r="LT122" s="3"/>
      <c r="LU122" s="3"/>
      <c r="LV122" s="3"/>
      <c r="LW122" s="3"/>
      <c r="LX122" s="3"/>
      <c r="LY122" s="3"/>
      <c r="LZ122" s="3"/>
      <c r="MA122" s="3"/>
      <c r="MB122" s="3"/>
      <c r="MC122" s="3"/>
      <c r="MD122" s="3"/>
      <c r="ME122" s="3"/>
      <c r="MF122" s="3"/>
      <c r="MG122" s="3"/>
      <c r="MH122" s="3"/>
      <c r="MI122" s="3"/>
      <c r="MJ122" s="3"/>
      <c r="MK122" s="3"/>
      <c r="ML122" s="3"/>
      <c r="MM122" s="3"/>
      <c r="MN122" s="3"/>
      <c r="MO122" s="3"/>
      <c r="MP122" s="3"/>
      <c r="MQ122" s="3"/>
      <c r="MR122" s="3"/>
      <c r="MS122" s="3"/>
      <c r="MT122" s="3"/>
      <c r="MU122" s="3"/>
      <c r="MV122" s="3"/>
      <c r="MW122" s="3"/>
    </row>
    <row r="123" customFormat="false" ht="13.8" hidden="false" customHeight="false" outlineLevel="0" collapsed="false">
      <c r="A123" s="3" t="n">
        <v>81</v>
      </c>
      <c r="B123" s="3"/>
      <c r="C123" s="3" t="s">
        <v>991</v>
      </c>
      <c r="D123" s="3" t="s">
        <v>992</v>
      </c>
      <c r="E123" s="3" t="s">
        <v>298</v>
      </c>
      <c r="F123" s="3" t="s">
        <v>993</v>
      </c>
      <c r="G123" s="4" t="s">
        <v>994</v>
      </c>
      <c r="H123" s="4" t="s">
        <v>995</v>
      </c>
      <c r="I123" s="3" t="s">
        <v>40</v>
      </c>
      <c r="J123" s="1" t="str">
        <f aca="false">AD123</f>
        <v>2.68</v>
      </c>
      <c r="K123" s="3" t="s">
        <v>996</v>
      </c>
      <c r="L123" s="3" t="s">
        <v>996</v>
      </c>
      <c r="M123" s="3" t="s">
        <v>42</v>
      </c>
      <c r="N123" s="3" t="s">
        <v>63</v>
      </c>
      <c r="O123" s="3" t="s">
        <v>91</v>
      </c>
      <c r="P123" s="3" t="s">
        <v>997</v>
      </c>
      <c r="Q123" s="3" t="s">
        <v>754</v>
      </c>
      <c r="R123" s="3" t="s">
        <v>772</v>
      </c>
      <c r="S123" s="3" t="s">
        <v>45</v>
      </c>
      <c r="T123" s="3" t="n">
        <v>-1</v>
      </c>
      <c r="U123" s="3" t="n">
        <v>-1</v>
      </c>
      <c r="V123" s="3" t="n">
        <v>-1</v>
      </c>
      <c r="W123" s="3" t="n">
        <v>-1</v>
      </c>
      <c r="X123" s="3" t="n">
        <v>-1</v>
      </c>
      <c r="Y123" s="3" t="n">
        <v>45</v>
      </c>
      <c r="Z123" s="3" t="s">
        <v>784</v>
      </c>
      <c r="AA123" s="3" t="n">
        <v>-1</v>
      </c>
      <c r="AB123" s="3" t="s">
        <v>130</v>
      </c>
      <c r="AC123" s="3" t="s">
        <v>130</v>
      </c>
      <c r="AD123" s="3" t="s">
        <v>998</v>
      </c>
      <c r="AE123" s="3" t="s">
        <v>998</v>
      </c>
      <c r="AF123" s="3" t="s">
        <v>998</v>
      </c>
      <c r="AG123" s="3" t="n">
        <v>0</v>
      </c>
      <c r="AH123" s="3" t="s">
        <v>73</v>
      </c>
      <c r="AI123" s="3" t="s">
        <v>998</v>
      </c>
      <c r="AJ123" s="3" t="s">
        <v>998</v>
      </c>
      <c r="AK123" s="3" t="s">
        <v>998</v>
      </c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3"/>
      <c r="LY123" s="3"/>
      <c r="LZ123" s="3"/>
      <c r="MA123" s="3"/>
      <c r="MB123" s="3"/>
      <c r="MC123" s="3"/>
      <c r="MD123" s="3"/>
      <c r="ME123" s="3"/>
      <c r="MF123" s="3"/>
      <c r="MG123" s="3"/>
      <c r="MH123" s="3"/>
      <c r="MI123" s="3"/>
      <c r="MJ123" s="3"/>
      <c r="MK123" s="3"/>
      <c r="ML123" s="3"/>
      <c r="MM123" s="3"/>
      <c r="MN123" s="3"/>
      <c r="MO123" s="3"/>
      <c r="MP123" s="3"/>
      <c r="MQ123" s="3"/>
      <c r="MR123" s="3"/>
      <c r="MS123" s="3"/>
      <c r="MT123" s="3"/>
      <c r="MU123" s="3"/>
      <c r="MV123" s="3"/>
      <c r="MW123" s="3"/>
    </row>
    <row r="124" customFormat="false" ht="13.8" hidden="false" customHeight="false" outlineLevel="0" collapsed="false">
      <c r="A124" s="3" t="n">
        <v>81</v>
      </c>
      <c r="B124" s="3"/>
      <c r="C124" s="3" t="s">
        <v>991</v>
      </c>
      <c r="D124" s="3" t="s">
        <v>992</v>
      </c>
      <c r="E124" s="3" t="s">
        <v>298</v>
      </c>
      <c r="F124" s="3" t="s">
        <v>993</v>
      </c>
      <c r="G124" s="4" t="s">
        <v>994</v>
      </c>
      <c r="H124" s="4" t="s">
        <v>995</v>
      </c>
      <c r="I124" s="3" t="s">
        <v>40</v>
      </c>
      <c r="J124" s="1" t="str">
        <f aca="false">AD124</f>
        <v>2.68</v>
      </c>
      <c r="K124" s="3" t="s">
        <v>996</v>
      </c>
      <c r="L124" s="3" t="s">
        <v>996</v>
      </c>
      <c r="M124" s="3" t="s">
        <v>42</v>
      </c>
      <c r="N124" s="3" t="s">
        <v>63</v>
      </c>
      <c r="O124" s="3" t="s">
        <v>91</v>
      </c>
      <c r="P124" s="3" t="s">
        <v>997</v>
      </c>
      <c r="Q124" s="3" t="s">
        <v>754</v>
      </c>
      <c r="R124" s="3" t="s">
        <v>772</v>
      </c>
      <c r="S124" s="3" t="s">
        <v>45</v>
      </c>
      <c r="T124" s="3" t="n">
        <v>-1</v>
      </c>
      <c r="U124" s="3" t="n">
        <v>-1</v>
      </c>
      <c r="V124" s="3" t="n">
        <v>-1</v>
      </c>
      <c r="W124" s="3" t="n">
        <v>-1</v>
      </c>
      <c r="X124" s="3" t="n">
        <v>-1</v>
      </c>
      <c r="Y124" s="3" t="n">
        <v>-1</v>
      </c>
      <c r="Z124" s="3" t="s">
        <v>784</v>
      </c>
      <c r="AA124" s="3" t="n">
        <v>-1</v>
      </c>
      <c r="AB124" s="3" t="s">
        <v>284</v>
      </c>
      <c r="AC124" s="3" t="s">
        <v>284</v>
      </c>
      <c r="AD124" s="3" t="s">
        <v>998</v>
      </c>
      <c r="AE124" s="3" t="s">
        <v>998</v>
      </c>
      <c r="AF124" s="3" t="s">
        <v>998</v>
      </c>
      <c r="AG124" s="3" t="n">
        <v>0</v>
      </c>
      <c r="AH124" s="3" t="s">
        <v>73</v>
      </c>
      <c r="AI124" s="3" t="s">
        <v>998</v>
      </c>
      <c r="AJ124" s="3" t="s">
        <v>998</v>
      </c>
      <c r="AK124" s="3" t="s">
        <v>998</v>
      </c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3"/>
      <c r="LY124" s="3"/>
      <c r="LZ124" s="3"/>
      <c r="MA124" s="3"/>
      <c r="MB124" s="3"/>
      <c r="MC124" s="3"/>
      <c r="MD124" s="3"/>
      <c r="ME124" s="3"/>
      <c r="MF124" s="3"/>
      <c r="MG124" s="3"/>
      <c r="MH124" s="3"/>
      <c r="MI124" s="3"/>
      <c r="MJ124" s="3"/>
      <c r="MK124" s="3"/>
      <c r="ML124" s="3"/>
      <c r="MM124" s="3"/>
      <c r="MN124" s="3"/>
      <c r="MO124" s="3"/>
      <c r="MP124" s="3"/>
      <c r="MQ124" s="3"/>
      <c r="MR124" s="3"/>
      <c r="MS124" s="3"/>
      <c r="MT124" s="3"/>
      <c r="MU124" s="3"/>
      <c r="MV124" s="3"/>
      <c r="MW124" s="3"/>
    </row>
    <row r="125" customFormat="false" ht="13.8" hidden="false" customHeight="false" outlineLevel="0" collapsed="false">
      <c r="A125" s="3" t="n">
        <v>82</v>
      </c>
      <c r="B125" s="3" t="s">
        <v>295</v>
      </c>
      <c r="C125" s="3" t="s">
        <v>999</v>
      </c>
      <c r="D125" s="3" t="s">
        <v>1000</v>
      </c>
      <c r="E125" s="3" t="s">
        <v>298</v>
      </c>
      <c r="F125" s="3" t="s">
        <v>1001</v>
      </c>
      <c r="G125" s="4" t="s">
        <v>1002</v>
      </c>
      <c r="H125" s="4" t="s">
        <v>1003</v>
      </c>
      <c r="I125" s="3" t="s">
        <v>40</v>
      </c>
      <c r="J125" s="1" t="str">
        <f aca="false">AD125</f>
        <v>0.9737</v>
      </c>
      <c r="K125" s="3" t="n">
        <v>34</v>
      </c>
      <c r="L125" s="3" t="n">
        <v>34</v>
      </c>
      <c r="M125" s="3" t="s">
        <v>42</v>
      </c>
      <c r="N125" s="3" t="s">
        <v>63</v>
      </c>
      <c r="O125" s="3" t="s">
        <v>1004</v>
      </c>
      <c r="P125" s="3" t="s">
        <v>1004</v>
      </c>
      <c r="Q125" s="3" t="n">
        <v>-1</v>
      </c>
      <c r="R125" s="3" t="n">
        <v>-1</v>
      </c>
      <c r="S125" s="3" t="s">
        <v>45</v>
      </c>
      <c r="T125" s="3" t="s">
        <v>339</v>
      </c>
      <c r="U125" s="3" t="n">
        <v>-1</v>
      </c>
      <c r="V125" s="3" t="n">
        <v>-1</v>
      </c>
      <c r="W125" s="3" t="n">
        <v>-1</v>
      </c>
      <c r="X125" s="3" t="n">
        <v>-1</v>
      </c>
      <c r="Y125" s="3" t="n">
        <v>15</v>
      </c>
      <c r="Z125" s="3" t="s">
        <v>1005</v>
      </c>
      <c r="AA125" s="3" t="n">
        <v>-1</v>
      </c>
      <c r="AB125" s="3" t="s">
        <v>1006</v>
      </c>
      <c r="AC125" s="3" t="s">
        <v>398</v>
      </c>
      <c r="AD125" s="3" t="s">
        <v>1007</v>
      </c>
      <c r="AE125" s="3" t="s">
        <v>1007</v>
      </c>
      <c r="AF125" s="3" t="s">
        <v>1007</v>
      </c>
      <c r="AG125" s="3" t="n">
        <v>0</v>
      </c>
      <c r="AH125" s="3" t="s">
        <v>73</v>
      </c>
      <c r="AI125" s="3" t="s">
        <v>1007</v>
      </c>
      <c r="AJ125" s="3" t="s">
        <v>1007</v>
      </c>
      <c r="AK125" s="3" t="s">
        <v>1007</v>
      </c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/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3"/>
      <c r="LY125" s="3"/>
      <c r="LZ125" s="3"/>
      <c r="MA125" s="3"/>
      <c r="MB125" s="3"/>
      <c r="MC125" s="3"/>
      <c r="MD125" s="3"/>
      <c r="ME125" s="3"/>
      <c r="MF125" s="3"/>
      <c r="MG125" s="3"/>
      <c r="MH125" s="3"/>
      <c r="MI125" s="3"/>
      <c r="MJ125" s="3"/>
      <c r="MK125" s="3"/>
      <c r="ML125" s="3"/>
      <c r="MM125" s="3"/>
      <c r="MN125" s="3"/>
      <c r="MO125" s="3"/>
      <c r="MP125" s="3"/>
      <c r="MQ125" s="3"/>
      <c r="MR125" s="3"/>
      <c r="MS125" s="3"/>
      <c r="MT125" s="3"/>
      <c r="MU125" s="3"/>
      <c r="MV125" s="3"/>
      <c r="MW125" s="3"/>
    </row>
    <row r="126" customFormat="false" ht="13.8" hidden="false" customHeight="false" outlineLevel="0" collapsed="false">
      <c r="A126" s="3" t="n">
        <v>83</v>
      </c>
      <c r="B126" s="3" t="s">
        <v>484</v>
      </c>
      <c r="C126" s="3" t="s">
        <v>485</v>
      </c>
      <c r="D126" s="3" t="s">
        <v>1008</v>
      </c>
      <c r="E126" s="3" t="s">
        <v>298</v>
      </c>
      <c r="F126" s="3" t="s">
        <v>1009</v>
      </c>
      <c r="G126" s="4" t="s">
        <v>1010</v>
      </c>
      <c r="H126" s="4" t="s">
        <v>1011</v>
      </c>
      <c r="I126" s="3" t="s">
        <v>40</v>
      </c>
      <c r="J126" s="1" t="n">
        <f aca="false">AD126</f>
        <v>-1</v>
      </c>
      <c r="K126" s="3" t="s">
        <v>1012</v>
      </c>
      <c r="L126" s="3" t="s">
        <v>1013</v>
      </c>
      <c r="M126" s="3" t="s">
        <v>62</v>
      </c>
      <c r="N126" s="3" t="s">
        <v>63</v>
      </c>
      <c r="O126" s="3" t="s">
        <v>1014</v>
      </c>
      <c r="P126" s="3" t="s">
        <v>997</v>
      </c>
      <c r="Q126" s="3" t="s">
        <v>1015</v>
      </c>
      <c r="R126" s="3" t="s">
        <v>730</v>
      </c>
      <c r="S126" s="3" t="s">
        <v>67</v>
      </c>
      <c r="T126" s="3" t="n">
        <v>-1</v>
      </c>
      <c r="U126" s="3" t="n">
        <v>-1</v>
      </c>
      <c r="V126" s="3" t="n">
        <v>-1</v>
      </c>
      <c r="W126" s="3" t="n">
        <v>-1</v>
      </c>
      <c r="X126" s="3" t="n">
        <v>-1</v>
      </c>
      <c r="Y126" s="3" t="n">
        <v>60</v>
      </c>
      <c r="Z126" s="3" t="s">
        <v>819</v>
      </c>
      <c r="AA126" s="3" t="n">
        <v>-1</v>
      </c>
      <c r="AB126" s="3" t="s">
        <v>130</v>
      </c>
      <c r="AC126" s="3" t="s">
        <v>130</v>
      </c>
      <c r="AD126" s="3" t="n">
        <v>-1</v>
      </c>
      <c r="AE126" s="3" t="n">
        <v>-1</v>
      </c>
      <c r="AF126" s="3" t="n">
        <v>-1</v>
      </c>
      <c r="AG126" s="3" t="n">
        <v>0</v>
      </c>
      <c r="AH126" s="3" t="s">
        <v>73</v>
      </c>
      <c r="AI126" s="3" t="n">
        <v>-1</v>
      </c>
      <c r="AJ126" s="3" t="n">
        <v>-1</v>
      </c>
      <c r="AK126" s="3" t="n">
        <v>-1</v>
      </c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/>
      <c r="KR126" s="3"/>
      <c r="KS126" s="3"/>
      <c r="KT126" s="3"/>
      <c r="KU126" s="3"/>
      <c r="KV126" s="3"/>
      <c r="KW126" s="3"/>
      <c r="KX126" s="3"/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3"/>
      <c r="LK126" s="3"/>
      <c r="LL126" s="3"/>
      <c r="LM126" s="3"/>
      <c r="LN126" s="3"/>
      <c r="LO126" s="3"/>
      <c r="LP126" s="3"/>
      <c r="LQ126" s="3"/>
      <c r="LR126" s="3"/>
      <c r="LS126" s="3"/>
      <c r="LT126" s="3"/>
      <c r="LU126" s="3"/>
      <c r="LV126" s="3"/>
      <c r="LW126" s="3"/>
      <c r="LX126" s="3"/>
      <c r="LY126" s="3"/>
      <c r="LZ126" s="3"/>
      <c r="MA126" s="3"/>
      <c r="MB126" s="3"/>
      <c r="MC126" s="3"/>
      <c r="MD126" s="3"/>
      <c r="ME126" s="3"/>
      <c r="MF126" s="3"/>
      <c r="MG126" s="3"/>
      <c r="MH126" s="3"/>
      <c r="MI126" s="3"/>
      <c r="MJ126" s="3"/>
      <c r="MK126" s="3"/>
      <c r="ML126" s="3"/>
      <c r="MM126" s="3"/>
      <c r="MN126" s="3"/>
      <c r="MO126" s="3"/>
      <c r="MP126" s="3"/>
      <c r="MQ126" s="3"/>
      <c r="MR126" s="3"/>
      <c r="MS126" s="3"/>
      <c r="MT126" s="3"/>
      <c r="MU126" s="3"/>
      <c r="MV126" s="3"/>
      <c r="MW126" s="3"/>
    </row>
    <row r="127" customFormat="false" ht="13.8" hidden="false" customHeight="false" outlineLevel="0" collapsed="false">
      <c r="A127" s="3" t="n">
        <v>84</v>
      </c>
      <c r="B127" s="3" t="s">
        <v>538</v>
      </c>
      <c r="C127" s="3" t="s">
        <v>1016</v>
      </c>
      <c r="D127" s="3" t="s">
        <v>1017</v>
      </c>
      <c r="E127" s="3" t="s">
        <v>298</v>
      </c>
      <c r="F127" s="3" t="s">
        <v>1018</v>
      </c>
      <c r="G127" s="4" t="s">
        <v>1019</v>
      </c>
      <c r="H127" s="4" t="s">
        <v>1020</v>
      </c>
      <c r="I127" s="3" t="s">
        <v>40</v>
      </c>
      <c r="J127" s="1" t="str">
        <f aca="false">AD127</f>
        <v>1.72</v>
      </c>
      <c r="K127" s="3" t="n">
        <v>28</v>
      </c>
      <c r="L127" s="3" t="s">
        <v>1021</v>
      </c>
      <c r="M127" s="3" t="s">
        <v>42</v>
      </c>
      <c r="N127" s="3" t="s">
        <v>63</v>
      </c>
      <c r="O127" s="3" t="n">
        <v>10</v>
      </c>
      <c r="P127" s="3" t="n">
        <v>10</v>
      </c>
      <c r="Q127" s="3" t="s">
        <v>137</v>
      </c>
      <c r="R127" s="3" t="s">
        <v>115</v>
      </c>
      <c r="S127" s="3" t="s">
        <v>67</v>
      </c>
      <c r="T127" s="3" t="s">
        <v>1022</v>
      </c>
      <c r="U127" s="3" t="n">
        <v>0</v>
      </c>
      <c r="V127" s="3" t="s">
        <v>1023</v>
      </c>
      <c r="W127" s="3" t="s">
        <v>501</v>
      </c>
      <c r="X127" s="3" t="s">
        <v>405</v>
      </c>
      <c r="Y127" s="3" t="n">
        <f aca="false">600/60</f>
        <v>10</v>
      </c>
      <c r="Z127" s="3" t="s">
        <v>819</v>
      </c>
      <c r="AA127" s="3" t="s">
        <v>1024</v>
      </c>
      <c r="AB127" s="3" t="s">
        <v>130</v>
      </c>
      <c r="AC127" s="3" t="s">
        <v>130</v>
      </c>
      <c r="AD127" s="3" t="s">
        <v>858</v>
      </c>
      <c r="AE127" s="3" t="s">
        <v>858</v>
      </c>
      <c r="AF127" s="3" t="s">
        <v>858</v>
      </c>
      <c r="AG127" s="3" t="n">
        <v>0</v>
      </c>
      <c r="AH127" s="3" t="s">
        <v>73</v>
      </c>
      <c r="AI127" s="3" t="s">
        <v>858</v>
      </c>
      <c r="AJ127" s="3" t="s">
        <v>858</v>
      </c>
      <c r="AK127" s="3" t="s">
        <v>858</v>
      </c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/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3"/>
      <c r="LK127" s="3"/>
      <c r="LL127" s="3"/>
      <c r="LM127" s="3"/>
      <c r="LN127" s="3"/>
      <c r="LO127" s="3"/>
      <c r="LP127" s="3"/>
      <c r="LQ127" s="3"/>
      <c r="LR127" s="3"/>
      <c r="LS127" s="3"/>
      <c r="LT127" s="3"/>
      <c r="LU127" s="3"/>
      <c r="LV127" s="3"/>
      <c r="LW127" s="3"/>
      <c r="LX127" s="3"/>
      <c r="LY127" s="3"/>
      <c r="LZ127" s="3"/>
      <c r="MA127" s="3"/>
      <c r="MB127" s="3"/>
      <c r="MC127" s="3"/>
      <c r="MD127" s="3"/>
      <c r="ME127" s="3"/>
      <c r="MF127" s="3"/>
      <c r="MG127" s="3"/>
      <c r="MH127" s="3"/>
      <c r="MI127" s="3"/>
      <c r="MJ127" s="3"/>
      <c r="MK127" s="3"/>
      <c r="ML127" s="3"/>
      <c r="MM127" s="3"/>
      <c r="MN127" s="3"/>
      <c r="MO127" s="3"/>
      <c r="MP127" s="3"/>
      <c r="MQ127" s="3"/>
      <c r="MR127" s="3"/>
      <c r="MS127" s="3"/>
      <c r="MT127" s="3"/>
      <c r="MU127" s="3"/>
      <c r="MV127" s="3"/>
      <c r="MW127" s="3"/>
    </row>
    <row r="128" customFormat="false" ht="13.8" hidden="false" customHeight="false" outlineLevel="0" collapsed="false">
      <c r="A128" s="3" t="n">
        <v>85</v>
      </c>
      <c r="B128" s="3" t="s">
        <v>295</v>
      </c>
      <c r="C128" s="3" t="s">
        <v>1025</v>
      </c>
      <c r="D128" s="3" t="s">
        <v>1026</v>
      </c>
      <c r="E128" s="3" t="s">
        <v>298</v>
      </c>
      <c r="F128" s="3" t="s">
        <v>1027</v>
      </c>
      <c r="G128" s="4" t="s">
        <v>1028</v>
      </c>
      <c r="H128" s="4" t="s">
        <v>1029</v>
      </c>
      <c r="I128" s="3" t="n">
        <v>-1</v>
      </c>
      <c r="J128" s="1" t="n">
        <f aca="false">AD128</f>
        <v>-1</v>
      </c>
      <c r="K128" s="3" t="n">
        <v>35</v>
      </c>
      <c r="L128" s="3" t="n">
        <v>35</v>
      </c>
      <c r="M128" s="3" t="s">
        <v>42</v>
      </c>
      <c r="N128" s="3" t="s">
        <v>63</v>
      </c>
      <c r="O128" s="3" t="s">
        <v>1030</v>
      </c>
      <c r="P128" s="3" t="s">
        <v>1030</v>
      </c>
      <c r="Q128" s="3" t="n">
        <v>-1</v>
      </c>
      <c r="R128" s="3" t="n">
        <v>-1</v>
      </c>
      <c r="S128" s="3" t="s">
        <v>67</v>
      </c>
      <c r="T128" s="3" t="n">
        <v>-1</v>
      </c>
      <c r="U128" s="3" t="n">
        <v>-1</v>
      </c>
      <c r="V128" s="3" t="n">
        <v>-1</v>
      </c>
      <c r="W128" s="3" t="n">
        <v>-1</v>
      </c>
      <c r="X128" s="3" t="n">
        <v>-1</v>
      </c>
      <c r="Y128" s="3" t="n">
        <v>-1</v>
      </c>
      <c r="Z128" s="3" t="n">
        <v>-1</v>
      </c>
      <c r="AA128" s="3" t="n">
        <v>-1</v>
      </c>
      <c r="AB128" s="3" t="n">
        <v>-1</v>
      </c>
      <c r="AC128" s="3" t="n">
        <v>-1</v>
      </c>
      <c r="AD128" s="3" t="n">
        <v>-1</v>
      </c>
      <c r="AE128" s="3" t="n">
        <v>-1</v>
      </c>
      <c r="AF128" s="3" t="n">
        <v>-1</v>
      </c>
      <c r="AG128" s="3" t="n">
        <v>-1</v>
      </c>
      <c r="AH128" s="3" t="n">
        <v>-1</v>
      </c>
      <c r="AI128" s="3" t="n">
        <v>-1</v>
      </c>
      <c r="AJ128" s="3" t="n">
        <v>-1</v>
      </c>
      <c r="AK128" s="3" t="n">
        <v>-1</v>
      </c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3"/>
      <c r="MK128" s="3"/>
      <c r="ML128" s="3"/>
      <c r="MM128" s="3"/>
      <c r="MN128" s="3"/>
      <c r="MO128" s="3"/>
      <c r="MP128" s="3"/>
      <c r="MQ128" s="3"/>
      <c r="MR128" s="3"/>
      <c r="MS128" s="3"/>
      <c r="MT128" s="3"/>
      <c r="MU128" s="3"/>
      <c r="MV128" s="3"/>
      <c r="MW128" s="3"/>
    </row>
    <row r="129" customFormat="false" ht="13.8" hidden="false" customHeight="false" outlineLevel="0" collapsed="false">
      <c r="A129" s="3" t="n">
        <v>86</v>
      </c>
      <c r="B129" s="3" t="s">
        <v>538</v>
      </c>
      <c r="C129" s="3" t="s">
        <v>1031</v>
      </c>
      <c r="D129" s="3" t="s">
        <v>1032</v>
      </c>
      <c r="E129" s="3" t="s">
        <v>298</v>
      </c>
      <c r="F129" s="3" t="s">
        <v>1033</v>
      </c>
      <c r="G129" s="4" t="s">
        <v>1034</v>
      </c>
      <c r="H129" s="4" t="s">
        <v>1035</v>
      </c>
      <c r="I129" s="3" t="s">
        <v>40</v>
      </c>
      <c r="J129" s="1" t="str">
        <f aca="false">AD129</f>
        <v>3.08</v>
      </c>
      <c r="K129" s="3" t="s">
        <v>1036</v>
      </c>
      <c r="L129" s="3" t="s">
        <v>1037</v>
      </c>
      <c r="M129" s="3" t="s">
        <v>62</v>
      </c>
      <c r="N129" s="3" t="s">
        <v>63</v>
      </c>
      <c r="O129" s="3" t="s">
        <v>80</v>
      </c>
      <c r="P129" s="3" t="s">
        <v>574</v>
      </c>
      <c r="Q129" s="3" t="n">
        <v>-1</v>
      </c>
      <c r="R129" s="3" t="s">
        <v>209</v>
      </c>
      <c r="S129" s="3" t="s">
        <v>67</v>
      </c>
      <c r="T129" s="3" t="s">
        <v>303</v>
      </c>
      <c r="U129" s="3" t="n">
        <v>-1</v>
      </c>
      <c r="V129" s="3" t="n">
        <v>-1</v>
      </c>
      <c r="W129" s="3" t="n">
        <v>-1</v>
      </c>
      <c r="X129" s="3" t="n">
        <v>-1</v>
      </c>
      <c r="Y129" s="3" t="n">
        <v>-1</v>
      </c>
      <c r="Z129" s="3" t="n">
        <v>-1</v>
      </c>
      <c r="AA129" s="3" t="n">
        <v>-1</v>
      </c>
      <c r="AB129" s="3" t="s">
        <v>1038</v>
      </c>
      <c r="AC129" s="3" t="s">
        <v>50</v>
      </c>
      <c r="AD129" s="3" t="s">
        <v>1039</v>
      </c>
      <c r="AE129" s="3" t="s">
        <v>1039</v>
      </c>
      <c r="AF129" s="3" t="s">
        <v>1039</v>
      </c>
      <c r="AG129" s="3" t="n">
        <v>0</v>
      </c>
      <c r="AH129" s="3" t="s">
        <v>73</v>
      </c>
      <c r="AI129" s="3" t="s">
        <v>1039</v>
      </c>
      <c r="AJ129" s="3" t="s">
        <v>1039</v>
      </c>
      <c r="AK129" s="3" t="s">
        <v>1039</v>
      </c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</row>
    <row r="130" customFormat="false" ht="13.8" hidden="false" customHeight="false" outlineLevel="0" collapsed="false">
      <c r="A130" s="3" t="n">
        <v>86</v>
      </c>
      <c r="B130" s="3" t="s">
        <v>538</v>
      </c>
      <c r="C130" s="3" t="s">
        <v>1040</v>
      </c>
      <c r="D130" s="3" t="s">
        <v>1032</v>
      </c>
      <c r="E130" s="3" t="s">
        <v>298</v>
      </c>
      <c r="F130" s="3" t="s">
        <v>1033</v>
      </c>
      <c r="G130" s="4" t="s">
        <v>1034</v>
      </c>
      <c r="H130" s="4" t="s">
        <v>1035</v>
      </c>
      <c r="I130" s="3" t="s">
        <v>40</v>
      </c>
      <c r="J130" s="1" t="str">
        <f aca="false">AD130</f>
        <v>2.85</v>
      </c>
      <c r="K130" s="3" t="s">
        <v>1036</v>
      </c>
      <c r="L130" s="3" t="s">
        <v>1037</v>
      </c>
      <c r="M130" s="3" t="s">
        <v>62</v>
      </c>
      <c r="N130" s="3" t="s">
        <v>63</v>
      </c>
      <c r="O130" s="3" t="s">
        <v>80</v>
      </c>
      <c r="P130" s="3" t="s">
        <v>574</v>
      </c>
      <c r="Q130" s="3" t="n">
        <v>-1</v>
      </c>
      <c r="R130" s="3" t="s">
        <v>209</v>
      </c>
      <c r="S130" s="3" t="s">
        <v>67</v>
      </c>
      <c r="T130" s="3" t="s">
        <v>303</v>
      </c>
      <c r="U130" s="3" t="n">
        <v>-1</v>
      </c>
      <c r="V130" s="3" t="n">
        <v>-1</v>
      </c>
      <c r="W130" s="3" t="n">
        <v>-1</v>
      </c>
      <c r="X130" s="3" t="n">
        <v>-1</v>
      </c>
      <c r="Y130" s="3" t="n">
        <v>-1</v>
      </c>
      <c r="Z130" s="3" t="n">
        <v>-1</v>
      </c>
      <c r="AA130" s="3" t="n">
        <v>-1</v>
      </c>
      <c r="AB130" s="3" t="s">
        <v>1041</v>
      </c>
      <c r="AC130" s="3" t="s">
        <v>1038</v>
      </c>
      <c r="AD130" s="3" t="s">
        <v>1042</v>
      </c>
      <c r="AE130" s="3" t="s">
        <v>1042</v>
      </c>
      <c r="AF130" s="3" t="s">
        <v>1042</v>
      </c>
      <c r="AG130" s="3" t="n">
        <v>0</v>
      </c>
      <c r="AH130" s="3" t="s">
        <v>73</v>
      </c>
      <c r="AI130" s="3" t="s">
        <v>1042</v>
      </c>
      <c r="AJ130" s="3" t="s">
        <v>1042</v>
      </c>
      <c r="AK130" s="3" t="s">
        <v>1042</v>
      </c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3"/>
      <c r="LK130" s="3"/>
      <c r="LL130" s="3"/>
      <c r="LM130" s="3"/>
      <c r="LN130" s="3"/>
      <c r="LO130" s="3"/>
      <c r="LP130" s="3"/>
      <c r="LQ130" s="3"/>
      <c r="LR130" s="3"/>
      <c r="LS130" s="3"/>
      <c r="LT130" s="3"/>
      <c r="LU130" s="3"/>
      <c r="LV130" s="3"/>
      <c r="LW130" s="3"/>
      <c r="LX130" s="3"/>
      <c r="LY130" s="3"/>
      <c r="LZ130" s="3"/>
      <c r="MA130" s="3"/>
      <c r="MB130" s="3"/>
      <c r="MC130" s="3"/>
      <c r="MD130" s="3"/>
      <c r="ME130" s="3"/>
      <c r="MF130" s="3"/>
      <c r="MG130" s="3"/>
      <c r="MH130" s="3"/>
      <c r="MI130" s="3"/>
      <c r="MJ130" s="3"/>
      <c r="MK130" s="3"/>
      <c r="ML130" s="3"/>
      <c r="MM130" s="3"/>
      <c r="MN130" s="3"/>
      <c r="MO130" s="3"/>
      <c r="MP130" s="3"/>
      <c r="MQ130" s="3"/>
      <c r="MR130" s="3"/>
      <c r="MS130" s="3"/>
      <c r="MT130" s="3"/>
      <c r="MU130" s="3"/>
      <c r="MV130" s="3"/>
      <c r="MW130" s="3"/>
    </row>
    <row r="131" customFormat="false" ht="13.8" hidden="false" customHeight="false" outlineLevel="0" collapsed="false">
      <c r="A131" s="3" t="n">
        <v>87</v>
      </c>
      <c r="B131" s="3" t="s">
        <v>538</v>
      </c>
      <c r="C131" s="3" t="s">
        <v>1040</v>
      </c>
      <c r="D131" s="3" t="s">
        <v>1043</v>
      </c>
      <c r="E131" s="3" t="s">
        <v>298</v>
      </c>
      <c r="F131" s="3" t="s">
        <v>1033</v>
      </c>
      <c r="G131" s="4" t="s">
        <v>1044</v>
      </c>
      <c r="H131" s="4" t="s">
        <v>1035</v>
      </c>
      <c r="I131" s="3" t="s">
        <v>40</v>
      </c>
      <c r="J131" s="1" t="str">
        <f aca="false">AD131</f>
        <v>1.36</v>
      </c>
      <c r="K131" s="3" t="s">
        <v>1045</v>
      </c>
      <c r="L131" s="3" t="s">
        <v>1046</v>
      </c>
      <c r="M131" s="3" t="s">
        <v>42</v>
      </c>
      <c r="N131" s="3" t="s">
        <v>63</v>
      </c>
      <c r="O131" s="3" t="s">
        <v>104</v>
      </c>
      <c r="P131" s="3" t="s">
        <v>153</v>
      </c>
      <c r="Q131" s="3" t="n">
        <v>-1</v>
      </c>
      <c r="R131" s="3" t="s">
        <v>545</v>
      </c>
      <c r="S131" s="3" t="s">
        <v>67</v>
      </c>
      <c r="T131" s="3" t="s">
        <v>303</v>
      </c>
      <c r="U131" s="3" t="n">
        <v>-1</v>
      </c>
      <c r="V131" s="3" t="n">
        <v>-1</v>
      </c>
      <c r="W131" s="3" t="n">
        <v>-1</v>
      </c>
      <c r="X131" s="3" t="n">
        <v>-1</v>
      </c>
      <c r="Y131" s="3" t="n">
        <v>-1</v>
      </c>
      <c r="Z131" s="3" t="n">
        <v>-1</v>
      </c>
      <c r="AA131" s="3" t="n">
        <v>-1</v>
      </c>
      <c r="AB131" s="3" t="s">
        <v>1038</v>
      </c>
      <c r="AC131" s="3" t="s">
        <v>1038</v>
      </c>
      <c r="AD131" s="3" t="s">
        <v>483</v>
      </c>
      <c r="AE131" s="3" t="s">
        <v>483</v>
      </c>
      <c r="AF131" s="3" t="s">
        <v>483</v>
      </c>
      <c r="AG131" s="3" t="n">
        <v>0</v>
      </c>
      <c r="AH131" s="3" t="s">
        <v>73</v>
      </c>
      <c r="AI131" s="3" t="s">
        <v>483</v>
      </c>
      <c r="AJ131" s="3" t="s">
        <v>483</v>
      </c>
      <c r="AK131" s="3" t="s">
        <v>483</v>
      </c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/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</row>
    <row r="132" customFormat="false" ht="11.2" hidden="false" customHeight="true" outlineLevel="0" collapsed="false">
      <c r="A132" s="1" t="n">
        <v>87</v>
      </c>
      <c r="B132" s="3" t="s">
        <v>538</v>
      </c>
      <c r="C132" s="3" t="s">
        <v>1047</v>
      </c>
      <c r="D132" s="3" t="s">
        <v>1043</v>
      </c>
      <c r="E132" s="3" t="s">
        <v>298</v>
      </c>
      <c r="F132" s="3" t="s">
        <v>1033</v>
      </c>
      <c r="G132" s="4" t="s">
        <v>1044</v>
      </c>
      <c r="H132" s="4" t="s">
        <v>1035</v>
      </c>
      <c r="I132" s="3" t="s">
        <v>40</v>
      </c>
      <c r="J132" s="1" t="str">
        <f aca="false">AD132</f>
        <v>1.37</v>
      </c>
      <c r="K132" s="3" t="s">
        <v>1045</v>
      </c>
      <c r="L132" s="3" t="s">
        <v>1046</v>
      </c>
      <c r="M132" s="3" t="s">
        <v>42</v>
      </c>
      <c r="N132" s="3" t="s">
        <v>63</v>
      </c>
      <c r="O132" s="3" t="s">
        <v>104</v>
      </c>
      <c r="P132" s="3" t="s">
        <v>153</v>
      </c>
      <c r="Q132" s="3" t="n">
        <v>-1</v>
      </c>
      <c r="R132" s="3" t="s">
        <v>545</v>
      </c>
      <c r="S132" s="3" t="s">
        <v>67</v>
      </c>
      <c r="T132" s="3" t="s">
        <v>303</v>
      </c>
      <c r="U132" s="3" t="n">
        <v>-1</v>
      </c>
      <c r="V132" s="3" t="n">
        <v>-1</v>
      </c>
      <c r="W132" s="3" t="n">
        <v>-1</v>
      </c>
      <c r="X132" s="3" t="n">
        <v>-1</v>
      </c>
      <c r="Y132" s="3" t="n">
        <v>-1</v>
      </c>
      <c r="Z132" s="3" t="n">
        <v>-1</v>
      </c>
      <c r="AA132" s="3" t="n">
        <v>-1</v>
      </c>
      <c r="AB132" s="3" t="s">
        <v>50</v>
      </c>
      <c r="AC132" s="3" t="s">
        <v>50</v>
      </c>
      <c r="AD132" s="3" t="s">
        <v>51</v>
      </c>
      <c r="AE132" s="3" t="s">
        <v>51</v>
      </c>
      <c r="AF132" s="3" t="s">
        <v>51</v>
      </c>
      <c r="AG132" s="3" t="n">
        <v>0</v>
      </c>
      <c r="AH132" s="3" t="s">
        <v>73</v>
      </c>
      <c r="AI132" s="3" t="s">
        <v>51</v>
      </c>
      <c r="AJ132" s="3" t="s">
        <v>51</v>
      </c>
      <c r="AK132" s="3" t="s">
        <v>51</v>
      </c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3"/>
      <c r="KR132" s="3"/>
      <c r="KS132" s="3"/>
      <c r="KT132" s="3"/>
      <c r="KU132" s="3"/>
      <c r="KV132" s="3"/>
      <c r="KW132" s="3"/>
      <c r="KX132" s="3"/>
      <c r="KY132" s="3"/>
      <c r="KZ132" s="3"/>
      <c r="LA132" s="3"/>
      <c r="LB132" s="3"/>
      <c r="LC132" s="3"/>
      <c r="LD132" s="3"/>
      <c r="LE132" s="3"/>
      <c r="LF132" s="3"/>
      <c r="LG132" s="3"/>
      <c r="LH132" s="3"/>
      <c r="LI132" s="3"/>
      <c r="LJ132" s="3"/>
      <c r="LK132" s="3"/>
      <c r="LL132" s="3"/>
      <c r="LM132" s="3"/>
      <c r="LN132" s="3"/>
      <c r="LO132" s="3"/>
      <c r="LP132" s="3"/>
      <c r="LQ132" s="3"/>
      <c r="LR132" s="3"/>
      <c r="LS132" s="3"/>
      <c r="LT132" s="3"/>
      <c r="LU132" s="3"/>
      <c r="LV132" s="3"/>
      <c r="LW132" s="3"/>
      <c r="LX132" s="3"/>
      <c r="LY132" s="3"/>
      <c r="LZ132" s="3"/>
      <c r="MA132" s="3"/>
      <c r="MB132" s="3"/>
      <c r="MC132" s="3"/>
      <c r="MD132" s="3"/>
      <c r="ME132" s="3"/>
      <c r="MF132" s="3"/>
      <c r="MG132" s="3"/>
      <c r="MH132" s="3"/>
      <c r="MI132" s="3"/>
      <c r="MJ132" s="3"/>
      <c r="MK132" s="3"/>
      <c r="ML132" s="3"/>
      <c r="MM132" s="3"/>
      <c r="MN132" s="3"/>
      <c r="MO132" s="3"/>
      <c r="MP132" s="3"/>
      <c r="MQ132" s="3"/>
      <c r="MR132" s="3"/>
      <c r="MS132" s="3"/>
      <c r="MT132" s="3"/>
      <c r="MU132" s="3"/>
      <c r="MV132" s="3"/>
      <c r="MW132" s="3"/>
    </row>
    <row r="133" customFormat="false" ht="13.8" hidden="false" customHeight="false" outlineLevel="0" collapsed="false">
      <c r="A133" s="3" t="n">
        <v>88</v>
      </c>
      <c r="B133" s="3" t="s">
        <v>295</v>
      </c>
      <c r="C133" s="3" t="s">
        <v>1048</v>
      </c>
      <c r="D133" s="3" t="s">
        <v>1049</v>
      </c>
      <c r="E133" s="3" t="s">
        <v>298</v>
      </c>
      <c r="F133" s="3" t="s">
        <v>1033</v>
      </c>
      <c r="G133" s="4" t="s">
        <v>1050</v>
      </c>
      <c r="H133" s="4" t="s">
        <v>1051</v>
      </c>
      <c r="I133" s="3"/>
      <c r="J133" s="1" t="str">
        <f aca="false">AD133</f>
        <v>1.30</v>
      </c>
      <c r="K133" s="3" t="n">
        <v>55</v>
      </c>
      <c r="L133" s="3" t="n">
        <v>-1</v>
      </c>
      <c r="M133" s="3"/>
      <c r="N133" s="3"/>
      <c r="O133" s="3" t="s">
        <v>512</v>
      </c>
      <c r="P133" s="3" t="s">
        <v>512</v>
      </c>
      <c r="Q133" s="3" t="n">
        <v>-1</v>
      </c>
      <c r="R133" s="3" t="n">
        <v>-1</v>
      </c>
      <c r="S133" s="3" t="s">
        <v>67</v>
      </c>
      <c r="T133" s="3" t="n">
        <v>-1</v>
      </c>
      <c r="U133" s="3" t="n">
        <v>-1</v>
      </c>
      <c r="V133" s="3" t="n">
        <v>-1</v>
      </c>
      <c r="W133" s="3" t="n">
        <v>-1</v>
      </c>
      <c r="X133" s="3" t="n">
        <v>-1</v>
      </c>
      <c r="Y133" s="3" t="n">
        <v>-1</v>
      </c>
      <c r="Z133" s="3" t="s">
        <v>1052</v>
      </c>
      <c r="AA133" s="3"/>
      <c r="AB133" s="3" t="s">
        <v>1053</v>
      </c>
      <c r="AC133" s="3" t="s">
        <v>1054</v>
      </c>
      <c r="AD133" s="3" t="s">
        <v>1055</v>
      </c>
      <c r="AE133" s="3"/>
      <c r="AF133" s="3"/>
      <c r="AG133" s="3"/>
      <c r="AH133" s="3"/>
      <c r="AI133" s="3" t="s">
        <v>1055</v>
      </c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3"/>
      <c r="LK133" s="3"/>
      <c r="LL133" s="3"/>
      <c r="LM133" s="3"/>
      <c r="LN133" s="3"/>
      <c r="LO133" s="3"/>
      <c r="LP133" s="3"/>
      <c r="LQ133" s="3"/>
      <c r="LR133" s="3"/>
      <c r="LS133" s="3"/>
      <c r="LT133" s="3"/>
      <c r="LU133" s="3"/>
      <c r="LV133" s="3"/>
      <c r="LW133" s="3"/>
      <c r="LX133" s="3"/>
      <c r="LY133" s="3"/>
      <c r="LZ133" s="3"/>
      <c r="MA133" s="3"/>
      <c r="MB133" s="3"/>
      <c r="MC133" s="3"/>
      <c r="MD133" s="3"/>
      <c r="ME133" s="3"/>
      <c r="MF133" s="3"/>
      <c r="MG133" s="3"/>
      <c r="MH133" s="3"/>
      <c r="MI133" s="3"/>
      <c r="MJ133" s="3"/>
      <c r="MK133" s="3"/>
      <c r="ML133" s="3"/>
      <c r="MM133" s="3"/>
      <c r="MN133" s="3"/>
      <c r="MO133" s="3"/>
      <c r="MP133" s="3"/>
      <c r="MQ133" s="3"/>
      <c r="MR133" s="3"/>
      <c r="MS133" s="3"/>
      <c r="MT133" s="3"/>
      <c r="MU133" s="3"/>
      <c r="MV133" s="3"/>
      <c r="MW133" s="3"/>
    </row>
    <row r="134" customFormat="false" ht="13.8" hidden="false" customHeight="false" outlineLevel="0" collapsed="false">
      <c r="A134" s="3" t="n">
        <v>89</v>
      </c>
      <c r="B134" s="3" t="s">
        <v>538</v>
      </c>
      <c r="C134" s="3" t="s">
        <v>1048</v>
      </c>
      <c r="D134" s="3" t="s">
        <v>1056</v>
      </c>
      <c r="E134" s="3" t="s">
        <v>298</v>
      </c>
      <c r="F134" s="3" t="s">
        <v>1033</v>
      </c>
      <c r="G134" s="4" t="s">
        <v>1057</v>
      </c>
      <c r="H134" s="4" t="s">
        <v>1058</v>
      </c>
      <c r="I134" s="3" t="s">
        <v>40</v>
      </c>
      <c r="J134" s="1" t="str">
        <f aca="false">AD134</f>
        <v>1.71</v>
      </c>
      <c r="K134" s="3" t="s">
        <v>1059</v>
      </c>
      <c r="L134" s="3" t="s">
        <v>1036</v>
      </c>
      <c r="M134" s="3" t="s">
        <v>42</v>
      </c>
      <c r="N134" s="3" t="s">
        <v>63</v>
      </c>
      <c r="O134" s="3" t="n">
        <v>7</v>
      </c>
      <c r="P134" s="3" t="s">
        <v>521</v>
      </c>
      <c r="Q134" s="3" t="n">
        <v>-1</v>
      </c>
      <c r="R134" s="3" t="n">
        <v>2</v>
      </c>
      <c r="S134" s="3" t="s">
        <v>67</v>
      </c>
      <c r="T134" s="3" t="s">
        <v>303</v>
      </c>
      <c r="U134" s="3" t="n">
        <v>-1</v>
      </c>
      <c r="V134" s="3" t="s">
        <v>835</v>
      </c>
      <c r="W134" s="3" t="s">
        <v>501</v>
      </c>
      <c r="X134" s="3" t="n">
        <v>-1</v>
      </c>
      <c r="Y134" s="3" t="n">
        <v>-1</v>
      </c>
      <c r="Z134" s="3" t="n">
        <v>-1</v>
      </c>
      <c r="AA134" s="3" t="n">
        <v>-1</v>
      </c>
      <c r="AB134" s="3" t="s">
        <v>1041</v>
      </c>
      <c r="AC134" s="3" t="s">
        <v>50</v>
      </c>
      <c r="AD134" s="3" t="s">
        <v>375</v>
      </c>
      <c r="AE134" s="3" t="s">
        <v>375</v>
      </c>
      <c r="AF134" s="3" t="s">
        <v>375</v>
      </c>
      <c r="AG134" s="3" t="n">
        <v>0</v>
      </c>
      <c r="AH134" s="3" t="s">
        <v>73</v>
      </c>
      <c r="AI134" s="3" t="s">
        <v>375</v>
      </c>
      <c r="AJ134" s="3" t="s">
        <v>375</v>
      </c>
      <c r="AK134" s="3" t="s">
        <v>375</v>
      </c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3"/>
      <c r="KR134" s="3"/>
      <c r="KS134" s="3"/>
      <c r="KT134" s="3"/>
      <c r="KU134" s="3"/>
      <c r="KV134" s="3"/>
      <c r="KW134" s="3"/>
      <c r="KX134" s="3"/>
      <c r="KY134" s="3"/>
      <c r="KZ134" s="3"/>
      <c r="LA134" s="3"/>
      <c r="LB134" s="3"/>
      <c r="LC134" s="3"/>
      <c r="LD134" s="3"/>
      <c r="LE134" s="3"/>
      <c r="LF134" s="3"/>
      <c r="LG134" s="3"/>
      <c r="LH134" s="3"/>
      <c r="LI134" s="3"/>
      <c r="LJ134" s="3"/>
      <c r="LK134" s="3"/>
      <c r="LL134" s="3"/>
      <c r="LM134" s="3"/>
      <c r="LN134" s="3"/>
      <c r="LO134" s="3"/>
      <c r="LP134" s="3"/>
      <c r="LQ134" s="3"/>
      <c r="LR134" s="3"/>
      <c r="LS134" s="3"/>
      <c r="LT134" s="3"/>
      <c r="LU134" s="3"/>
      <c r="LV134" s="3"/>
      <c r="LW134" s="3"/>
      <c r="LX134" s="3"/>
      <c r="LY134" s="3"/>
      <c r="LZ134" s="3"/>
      <c r="MA134" s="3"/>
      <c r="MB134" s="3"/>
      <c r="MC134" s="3"/>
      <c r="MD134" s="3"/>
      <c r="ME134" s="3"/>
      <c r="MF134" s="3"/>
      <c r="MG134" s="3"/>
      <c r="MH134" s="3"/>
      <c r="MI134" s="3"/>
      <c r="MJ134" s="3"/>
      <c r="MK134" s="3"/>
      <c r="ML134" s="3"/>
      <c r="MM134" s="3"/>
      <c r="MN134" s="3"/>
      <c r="MO134" s="3"/>
      <c r="MP134" s="3"/>
      <c r="MQ134" s="3"/>
      <c r="MR134" s="3"/>
      <c r="MS134" s="3"/>
      <c r="MT134" s="3"/>
      <c r="MU134" s="3"/>
      <c r="MV134" s="3"/>
      <c r="MW134" s="3"/>
    </row>
    <row r="135" customFormat="false" ht="13.8" hidden="false" customHeight="false" outlineLevel="0" collapsed="false">
      <c r="A135" s="3" t="n">
        <v>89</v>
      </c>
      <c r="B135" s="3" t="s">
        <v>538</v>
      </c>
      <c r="C135" s="3" t="s">
        <v>1031</v>
      </c>
      <c r="D135" s="3" t="s">
        <v>1056</v>
      </c>
      <c r="E135" s="3" t="s">
        <v>298</v>
      </c>
      <c r="F135" s="3" t="s">
        <v>1033</v>
      </c>
      <c r="G135" s="4" t="s">
        <v>1057</v>
      </c>
      <c r="H135" s="4" t="s">
        <v>1058</v>
      </c>
      <c r="I135" s="3" t="s">
        <v>40</v>
      </c>
      <c r="J135" s="1" t="str">
        <f aca="false">AD135</f>
        <v>1.69</v>
      </c>
      <c r="K135" s="3" t="s">
        <v>1059</v>
      </c>
      <c r="L135" s="3" t="s">
        <v>1036</v>
      </c>
      <c r="M135" s="3" t="s">
        <v>42</v>
      </c>
      <c r="N135" s="3" t="s">
        <v>63</v>
      </c>
      <c r="O135" s="3" t="n">
        <v>7</v>
      </c>
      <c r="P135" s="3" t="s">
        <v>521</v>
      </c>
      <c r="Q135" s="3" t="n">
        <v>-1</v>
      </c>
      <c r="R135" s="3" t="n">
        <v>2</v>
      </c>
      <c r="S135" s="3" t="s">
        <v>67</v>
      </c>
      <c r="T135" s="3" t="s">
        <v>303</v>
      </c>
      <c r="U135" s="3" t="n">
        <v>-1</v>
      </c>
      <c r="V135" s="3" t="s">
        <v>835</v>
      </c>
      <c r="W135" s="3" t="s">
        <v>501</v>
      </c>
      <c r="X135" s="3" t="n">
        <v>-1</v>
      </c>
      <c r="Y135" s="3" t="n">
        <v>-1</v>
      </c>
      <c r="Z135" s="3" t="n">
        <v>-1</v>
      </c>
      <c r="AA135" s="3" t="n">
        <v>-1</v>
      </c>
      <c r="AB135" s="3" t="s">
        <v>1038</v>
      </c>
      <c r="AC135" s="3" t="s">
        <v>1038</v>
      </c>
      <c r="AD135" s="3" t="s">
        <v>1060</v>
      </c>
      <c r="AE135" s="3" t="s">
        <v>1060</v>
      </c>
      <c r="AF135" s="3" t="s">
        <v>1060</v>
      </c>
      <c r="AG135" s="3" t="n">
        <v>0</v>
      </c>
      <c r="AH135" s="3" t="s">
        <v>73</v>
      </c>
      <c r="AI135" s="3" t="s">
        <v>1060</v>
      </c>
      <c r="AJ135" s="3" t="s">
        <v>1060</v>
      </c>
      <c r="AK135" s="3" t="s">
        <v>1060</v>
      </c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3"/>
      <c r="KR135" s="3"/>
      <c r="KS135" s="3"/>
      <c r="KT135" s="3"/>
      <c r="KU135" s="3"/>
      <c r="KV135" s="3"/>
      <c r="KW135" s="3"/>
      <c r="KX135" s="3"/>
      <c r="KY135" s="3"/>
      <c r="KZ135" s="3"/>
      <c r="LA135" s="3"/>
      <c r="LB135" s="3"/>
      <c r="LC135" s="3"/>
      <c r="LD135" s="3"/>
      <c r="LE135" s="3"/>
      <c r="LF135" s="3"/>
      <c r="LG135" s="3"/>
      <c r="LH135" s="3"/>
      <c r="LI135" s="3"/>
      <c r="LJ135" s="3"/>
      <c r="LK135" s="3"/>
      <c r="LL135" s="3"/>
      <c r="LM135" s="3"/>
      <c r="LN135" s="3"/>
      <c r="LO135" s="3"/>
      <c r="LP135" s="3"/>
      <c r="LQ135" s="3"/>
      <c r="LR135" s="3"/>
      <c r="LS135" s="3"/>
      <c r="LT135" s="3"/>
      <c r="LU135" s="3"/>
      <c r="LV135" s="3"/>
      <c r="LW135" s="3"/>
      <c r="LX135" s="3"/>
      <c r="LY135" s="3"/>
      <c r="LZ135" s="3"/>
      <c r="MA135" s="3"/>
      <c r="MB135" s="3"/>
      <c r="MC135" s="3"/>
      <c r="MD135" s="3"/>
      <c r="ME135" s="3"/>
      <c r="MF135" s="3"/>
      <c r="MG135" s="3"/>
      <c r="MH135" s="3"/>
      <c r="MI135" s="3"/>
      <c r="MJ135" s="3"/>
      <c r="MK135" s="3"/>
      <c r="ML135" s="3"/>
      <c r="MM135" s="3"/>
      <c r="MN135" s="3"/>
      <c r="MO135" s="3"/>
      <c r="MP135" s="3"/>
      <c r="MQ135" s="3"/>
      <c r="MR135" s="3"/>
      <c r="MS135" s="3"/>
      <c r="MT135" s="3"/>
      <c r="MU135" s="3"/>
      <c r="MV135" s="3"/>
      <c r="MW135" s="3"/>
    </row>
    <row r="136" customFormat="false" ht="13.8" hidden="false" customHeight="false" outlineLevel="0" collapsed="false">
      <c r="A136" s="3" t="n">
        <v>90</v>
      </c>
      <c r="B136" s="3" t="s">
        <v>538</v>
      </c>
      <c r="C136" s="3" t="s">
        <v>1040</v>
      </c>
      <c r="D136" s="3" t="s">
        <v>1061</v>
      </c>
      <c r="E136" s="3" t="s">
        <v>298</v>
      </c>
      <c r="F136" s="3" t="s">
        <v>1033</v>
      </c>
      <c r="G136" s="4" t="s">
        <v>1062</v>
      </c>
      <c r="H136" s="4" t="s">
        <v>1063</v>
      </c>
      <c r="I136" s="3" t="s">
        <v>40</v>
      </c>
      <c r="J136" s="1" t="str">
        <f aca="false">AD136</f>
        <v>2.97</v>
      </c>
      <c r="K136" s="3" t="n">
        <v>31</v>
      </c>
      <c r="L136" s="3" t="n">
        <v>16</v>
      </c>
      <c r="M136" s="3" t="s">
        <v>62</v>
      </c>
      <c r="N136" s="3" t="s">
        <v>63</v>
      </c>
      <c r="O136" s="3" t="s">
        <v>135</v>
      </c>
      <c r="P136" s="3" t="s">
        <v>1064</v>
      </c>
      <c r="Q136" s="3" t="n">
        <v>-1</v>
      </c>
      <c r="R136" s="3" t="s">
        <v>595</v>
      </c>
      <c r="S136" s="3" t="s">
        <v>67</v>
      </c>
      <c r="T136" s="3" t="s">
        <v>303</v>
      </c>
      <c r="U136" s="3" t="n">
        <v>-1</v>
      </c>
      <c r="V136" s="3" t="s">
        <v>835</v>
      </c>
      <c r="W136" s="3" t="s">
        <v>501</v>
      </c>
      <c r="X136" s="3" t="n">
        <v>-1</v>
      </c>
      <c r="Y136" s="3" t="n">
        <v>-1</v>
      </c>
      <c r="Z136" s="3" t="n">
        <v>-1</v>
      </c>
      <c r="AA136" s="3" t="n">
        <v>-1</v>
      </c>
      <c r="AB136" s="3" t="s">
        <v>1038</v>
      </c>
      <c r="AC136" s="3" t="s">
        <v>1038</v>
      </c>
      <c r="AD136" s="3" t="s">
        <v>1065</v>
      </c>
      <c r="AE136" s="3" t="s">
        <v>1065</v>
      </c>
      <c r="AF136" s="3" t="s">
        <v>1065</v>
      </c>
      <c r="AG136" s="3" t="n">
        <v>0</v>
      </c>
      <c r="AH136" s="3" t="s">
        <v>73</v>
      </c>
      <c r="AI136" s="3" t="s">
        <v>1065</v>
      </c>
      <c r="AJ136" s="3" t="s">
        <v>1065</v>
      </c>
      <c r="AK136" s="3" t="s">
        <v>1065</v>
      </c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3"/>
      <c r="KR136" s="3"/>
      <c r="KS136" s="3"/>
      <c r="KT136" s="3"/>
      <c r="KU136" s="3"/>
      <c r="KV136" s="3"/>
      <c r="KW136" s="3"/>
      <c r="KX136" s="3"/>
      <c r="KY136" s="3"/>
      <c r="KZ136" s="3"/>
      <c r="LA136" s="3"/>
      <c r="LB136" s="3"/>
      <c r="LC136" s="3"/>
      <c r="LD136" s="3"/>
      <c r="LE136" s="3"/>
      <c r="LF136" s="3"/>
      <c r="LG136" s="3"/>
      <c r="LH136" s="3"/>
      <c r="LI136" s="3"/>
      <c r="LJ136" s="3"/>
      <c r="LK136" s="3"/>
      <c r="LL136" s="3"/>
      <c r="LM136" s="3"/>
      <c r="LN136" s="3"/>
      <c r="LO136" s="3"/>
      <c r="LP136" s="3"/>
      <c r="LQ136" s="3"/>
      <c r="LR136" s="3"/>
      <c r="LS136" s="3"/>
      <c r="LT136" s="3"/>
      <c r="LU136" s="3"/>
      <c r="LV136" s="3"/>
      <c r="LW136" s="3"/>
      <c r="LX136" s="3"/>
      <c r="LY136" s="3"/>
      <c r="LZ136" s="3"/>
      <c r="MA136" s="3"/>
      <c r="MB136" s="3"/>
      <c r="MC136" s="3"/>
      <c r="MD136" s="3"/>
      <c r="ME136" s="3"/>
      <c r="MF136" s="3"/>
      <c r="MG136" s="3"/>
      <c r="MH136" s="3"/>
      <c r="MI136" s="3"/>
      <c r="MJ136" s="3"/>
      <c r="MK136" s="3"/>
      <c r="ML136" s="3"/>
      <c r="MM136" s="3"/>
      <c r="MN136" s="3"/>
      <c r="MO136" s="3"/>
      <c r="MP136" s="3"/>
      <c r="MQ136" s="3"/>
      <c r="MR136" s="3"/>
      <c r="MS136" s="3"/>
      <c r="MT136" s="3"/>
      <c r="MU136" s="3"/>
      <c r="MV136" s="3"/>
      <c r="MW136" s="3"/>
    </row>
    <row r="137" customFormat="false" ht="13.8" hidden="false" customHeight="false" outlineLevel="0" collapsed="false">
      <c r="A137" s="3" t="n">
        <v>91</v>
      </c>
      <c r="B137" s="3" t="s">
        <v>538</v>
      </c>
      <c r="C137" s="3" t="s">
        <v>1031</v>
      </c>
      <c r="D137" s="3" t="s">
        <v>1066</v>
      </c>
      <c r="E137" s="3" t="s">
        <v>298</v>
      </c>
      <c r="F137" s="3" t="s">
        <v>1033</v>
      </c>
      <c r="G137" s="4" t="s">
        <v>1067</v>
      </c>
      <c r="H137" s="4" t="s">
        <v>1068</v>
      </c>
      <c r="I137" s="3" t="s">
        <v>40</v>
      </c>
      <c r="J137" s="1" t="str">
        <f aca="false">AD137</f>
        <v>1.27</v>
      </c>
      <c r="K137" s="3" t="s">
        <v>216</v>
      </c>
      <c r="L137" s="3" t="s">
        <v>1069</v>
      </c>
      <c r="M137" s="3" t="s">
        <v>42</v>
      </c>
      <c r="N137" s="3" t="s">
        <v>63</v>
      </c>
      <c r="O137" s="3" t="s">
        <v>1070</v>
      </c>
      <c r="P137" s="3" t="s">
        <v>468</v>
      </c>
      <c r="Q137" s="3" t="n">
        <v>-1</v>
      </c>
      <c r="R137" s="3" t="s">
        <v>835</v>
      </c>
      <c r="S137" s="3" t="s">
        <v>67</v>
      </c>
      <c r="T137" s="3" t="s">
        <v>303</v>
      </c>
      <c r="U137" s="3" t="n">
        <v>-1</v>
      </c>
      <c r="V137" s="3" t="s">
        <v>545</v>
      </c>
      <c r="W137" s="3" t="s">
        <v>501</v>
      </c>
      <c r="X137" s="3" t="n">
        <v>-1</v>
      </c>
      <c r="Y137" s="3" t="n">
        <v>-1</v>
      </c>
      <c r="Z137" s="3" t="n">
        <v>-1</v>
      </c>
      <c r="AA137" s="3" t="n">
        <v>-1</v>
      </c>
      <c r="AB137" s="3" t="s">
        <v>1038</v>
      </c>
      <c r="AC137" s="3" t="s">
        <v>1038</v>
      </c>
      <c r="AD137" s="3" t="s">
        <v>1071</v>
      </c>
      <c r="AE137" s="3" t="s">
        <v>1071</v>
      </c>
      <c r="AF137" s="3" t="s">
        <v>1071</v>
      </c>
      <c r="AG137" s="3" t="n">
        <v>0</v>
      </c>
      <c r="AH137" s="3" t="s">
        <v>73</v>
      </c>
      <c r="AI137" s="3" t="s">
        <v>1071</v>
      </c>
      <c r="AJ137" s="3" t="s">
        <v>1071</v>
      </c>
      <c r="AK137" s="3" t="s">
        <v>1071</v>
      </c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3"/>
      <c r="KR137" s="3"/>
      <c r="KS137" s="3"/>
      <c r="KT137" s="3"/>
      <c r="KU137" s="3"/>
      <c r="KV137" s="3"/>
      <c r="KW137" s="3"/>
      <c r="KX137" s="3"/>
      <c r="KY137" s="3"/>
      <c r="KZ137" s="3"/>
      <c r="LA137" s="3"/>
      <c r="LB137" s="3"/>
      <c r="LC137" s="3"/>
      <c r="LD137" s="3"/>
      <c r="LE137" s="3"/>
      <c r="LF137" s="3"/>
      <c r="LG137" s="3"/>
      <c r="LH137" s="3"/>
      <c r="LI137" s="3"/>
      <c r="LJ137" s="3"/>
      <c r="LK137" s="3"/>
      <c r="LL137" s="3"/>
      <c r="LM137" s="3"/>
      <c r="LN137" s="3"/>
      <c r="LO137" s="3"/>
      <c r="LP137" s="3"/>
      <c r="LQ137" s="3"/>
      <c r="LR137" s="3"/>
      <c r="LS137" s="3"/>
      <c r="LT137" s="3"/>
      <c r="LU137" s="3"/>
      <c r="LV137" s="3"/>
      <c r="LW137" s="3"/>
      <c r="LX137" s="3"/>
      <c r="LY137" s="3"/>
      <c r="LZ137" s="3"/>
      <c r="MA137" s="3"/>
      <c r="MB137" s="3"/>
      <c r="MC137" s="3"/>
      <c r="MD137" s="3"/>
      <c r="ME137" s="3"/>
      <c r="MF137" s="3"/>
      <c r="MG137" s="3"/>
      <c r="MH137" s="3"/>
      <c r="MI137" s="3"/>
      <c r="MJ137" s="3"/>
      <c r="MK137" s="3"/>
      <c r="ML137" s="3"/>
      <c r="MM137" s="3"/>
      <c r="MN137" s="3"/>
      <c r="MO137" s="3"/>
      <c r="MP137" s="3"/>
      <c r="MQ137" s="3"/>
      <c r="MR137" s="3"/>
      <c r="MS137" s="3"/>
      <c r="MT137" s="3"/>
      <c r="MU137" s="3"/>
      <c r="MV137" s="3"/>
      <c r="MW137" s="3"/>
    </row>
    <row r="138" customFormat="false" ht="13.8" hidden="false" customHeight="false" outlineLevel="0" collapsed="false">
      <c r="A138" s="3" t="n">
        <v>91</v>
      </c>
      <c r="B138" s="3" t="s">
        <v>538</v>
      </c>
      <c r="C138" s="3" t="s">
        <v>1031</v>
      </c>
      <c r="D138" s="3" t="s">
        <v>1066</v>
      </c>
      <c r="E138" s="3" t="s">
        <v>298</v>
      </c>
      <c r="F138" s="3" t="s">
        <v>1033</v>
      </c>
      <c r="G138" s="4" t="s">
        <v>1067</v>
      </c>
      <c r="H138" s="4" t="s">
        <v>1068</v>
      </c>
      <c r="I138" s="3" t="s">
        <v>40</v>
      </c>
      <c r="J138" s="1" t="str">
        <f aca="false">AD138</f>
        <v>1.31</v>
      </c>
      <c r="K138" s="3" t="s">
        <v>216</v>
      </c>
      <c r="L138" s="3" t="s">
        <v>1069</v>
      </c>
      <c r="M138" s="3" t="s">
        <v>42</v>
      </c>
      <c r="N138" s="3" t="s">
        <v>63</v>
      </c>
      <c r="O138" s="3" t="s">
        <v>1070</v>
      </c>
      <c r="P138" s="3" t="s">
        <v>468</v>
      </c>
      <c r="Q138" s="3" t="n">
        <v>-1</v>
      </c>
      <c r="R138" s="3" t="s">
        <v>835</v>
      </c>
      <c r="S138" s="3" t="s">
        <v>67</v>
      </c>
      <c r="T138" s="3" t="s">
        <v>303</v>
      </c>
      <c r="U138" s="3" t="n">
        <v>-1</v>
      </c>
      <c r="V138" s="3" t="s">
        <v>545</v>
      </c>
      <c r="W138" s="3" t="s">
        <v>501</v>
      </c>
      <c r="X138" s="3" t="n">
        <v>-1</v>
      </c>
      <c r="Y138" s="3" t="n">
        <v>-1</v>
      </c>
      <c r="Z138" s="3" t="n">
        <v>-1</v>
      </c>
      <c r="AA138" s="3" t="n">
        <v>-1</v>
      </c>
      <c r="AB138" s="3" t="s">
        <v>1041</v>
      </c>
      <c r="AC138" s="3" t="s">
        <v>50</v>
      </c>
      <c r="AD138" s="3" t="s">
        <v>1072</v>
      </c>
      <c r="AE138" s="3" t="s">
        <v>1072</v>
      </c>
      <c r="AF138" s="3" t="s">
        <v>1072</v>
      </c>
      <c r="AG138" s="3" t="n">
        <v>0</v>
      </c>
      <c r="AH138" s="3" t="s">
        <v>73</v>
      </c>
      <c r="AI138" s="3" t="s">
        <v>1072</v>
      </c>
      <c r="AJ138" s="3" t="s">
        <v>1072</v>
      </c>
      <c r="AK138" s="3" t="s">
        <v>1072</v>
      </c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3"/>
      <c r="MB138" s="3"/>
      <c r="MC138" s="3"/>
      <c r="MD138" s="3"/>
      <c r="ME138" s="3"/>
      <c r="MF138" s="3"/>
      <c r="MG138" s="3"/>
      <c r="MH138" s="3"/>
      <c r="MI138" s="3"/>
      <c r="MJ138" s="3"/>
      <c r="MK138" s="3"/>
      <c r="ML138" s="3"/>
      <c r="MM138" s="3"/>
      <c r="MN138" s="3"/>
      <c r="MO138" s="3"/>
      <c r="MP138" s="3"/>
      <c r="MQ138" s="3"/>
      <c r="MR138" s="3"/>
      <c r="MS138" s="3"/>
      <c r="MT138" s="3"/>
      <c r="MU138" s="3"/>
      <c r="MV138" s="3"/>
      <c r="MW138" s="3"/>
    </row>
    <row r="139" customFormat="false" ht="13.8" hidden="false" customHeight="false" outlineLevel="0" collapsed="false">
      <c r="A139" s="3" t="n">
        <v>92</v>
      </c>
      <c r="B139" s="3" t="s">
        <v>538</v>
      </c>
      <c r="C139" s="3" t="s">
        <v>1031</v>
      </c>
      <c r="D139" s="3" t="s">
        <v>1073</v>
      </c>
      <c r="E139" s="3" t="s">
        <v>298</v>
      </c>
      <c r="F139" s="3" t="s">
        <v>1033</v>
      </c>
      <c r="G139" s="4" t="s">
        <v>1074</v>
      </c>
      <c r="H139" s="4" t="s">
        <v>1075</v>
      </c>
      <c r="I139" s="3" t="s">
        <v>40</v>
      </c>
      <c r="J139" s="1" t="str">
        <f aca="false">AD139</f>
        <v>2.31</v>
      </c>
      <c r="K139" s="3" t="n">
        <v>32</v>
      </c>
      <c r="L139" s="3" t="n">
        <v>20</v>
      </c>
      <c r="M139" s="3" t="s">
        <v>42</v>
      </c>
      <c r="N139" s="3" t="s">
        <v>63</v>
      </c>
      <c r="O139" s="3" t="s">
        <v>1076</v>
      </c>
      <c r="P139" s="3" t="s">
        <v>980</v>
      </c>
      <c r="Q139" s="3" t="n">
        <v>-1</v>
      </c>
      <c r="R139" s="3" t="s">
        <v>82</v>
      </c>
      <c r="S139" s="3" t="s">
        <v>67</v>
      </c>
      <c r="T139" s="3" t="s">
        <v>303</v>
      </c>
      <c r="U139" s="3" t="n">
        <v>-1</v>
      </c>
      <c r="V139" s="3" t="s">
        <v>1077</v>
      </c>
      <c r="W139" s="3" t="s">
        <v>444</v>
      </c>
      <c r="X139" s="3" t="n">
        <v>-1</v>
      </c>
      <c r="Y139" s="3" t="n">
        <v>-1</v>
      </c>
      <c r="Z139" s="3" t="n">
        <v>-1</v>
      </c>
      <c r="AA139" s="3" t="n">
        <v>-1</v>
      </c>
      <c r="AB139" s="3" t="s">
        <v>1038</v>
      </c>
      <c r="AC139" s="3" t="s">
        <v>1038</v>
      </c>
      <c r="AD139" s="3" t="s">
        <v>1078</v>
      </c>
      <c r="AE139" s="3" t="s">
        <v>1078</v>
      </c>
      <c r="AF139" s="3" t="s">
        <v>1078</v>
      </c>
      <c r="AG139" s="3" t="n">
        <v>0</v>
      </c>
      <c r="AH139" s="3" t="s">
        <v>73</v>
      </c>
      <c r="AI139" s="3" t="s">
        <v>1078</v>
      </c>
      <c r="AJ139" s="3" t="s">
        <v>1078</v>
      </c>
      <c r="AK139" s="3" t="s">
        <v>1078</v>
      </c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3"/>
      <c r="LK139" s="3"/>
      <c r="LL139" s="3"/>
      <c r="LM139" s="3"/>
      <c r="LN139" s="3"/>
      <c r="LO139" s="3"/>
      <c r="LP139" s="3"/>
      <c r="LQ139" s="3"/>
      <c r="LR139" s="3"/>
      <c r="LS139" s="3"/>
      <c r="LT139" s="3"/>
      <c r="LU139" s="3"/>
      <c r="LV139" s="3"/>
      <c r="LW139" s="3"/>
      <c r="LX139" s="3"/>
      <c r="LY139" s="3"/>
      <c r="LZ139" s="3"/>
      <c r="MA139" s="3"/>
      <c r="MB139" s="3"/>
      <c r="MC139" s="3"/>
      <c r="MD139" s="3"/>
      <c r="ME139" s="3"/>
      <c r="MF139" s="3"/>
      <c r="MG139" s="3"/>
      <c r="MH139" s="3"/>
      <c r="MI139" s="3"/>
      <c r="MJ139" s="3"/>
      <c r="MK139" s="3"/>
      <c r="ML139" s="3"/>
      <c r="MM139" s="3"/>
      <c r="MN139" s="3"/>
      <c r="MO139" s="3"/>
      <c r="MP139" s="3"/>
      <c r="MQ139" s="3"/>
      <c r="MR139" s="3"/>
      <c r="MS139" s="3"/>
      <c r="MT139" s="3"/>
      <c r="MU139" s="3"/>
      <c r="MV139" s="3"/>
      <c r="MW139" s="3"/>
    </row>
    <row r="140" customFormat="false" ht="13.8" hidden="false" customHeight="false" outlineLevel="0" collapsed="false">
      <c r="A140" s="3" t="n">
        <v>92</v>
      </c>
      <c r="B140" s="3" t="s">
        <v>538</v>
      </c>
      <c r="C140" s="3" t="s">
        <v>1031</v>
      </c>
      <c r="D140" s="3" t="s">
        <v>1073</v>
      </c>
      <c r="E140" s="3" t="s">
        <v>298</v>
      </c>
      <c r="F140" s="3" t="s">
        <v>1033</v>
      </c>
      <c r="G140" s="4" t="s">
        <v>1074</v>
      </c>
      <c r="H140" s="4" t="s">
        <v>1075</v>
      </c>
      <c r="I140" s="3" t="s">
        <v>40</v>
      </c>
      <c r="J140" s="1" t="str">
        <f aca="false">AD140</f>
        <v>2.23</v>
      </c>
      <c r="K140" s="3" t="n">
        <v>32</v>
      </c>
      <c r="L140" s="3" t="n">
        <v>20</v>
      </c>
      <c r="M140" s="3" t="s">
        <v>42</v>
      </c>
      <c r="N140" s="3" t="s">
        <v>63</v>
      </c>
      <c r="O140" s="3" t="s">
        <v>1076</v>
      </c>
      <c r="P140" s="3" t="s">
        <v>980</v>
      </c>
      <c r="Q140" s="3" t="n">
        <v>-1</v>
      </c>
      <c r="R140" s="3" t="s">
        <v>82</v>
      </c>
      <c r="S140" s="3" t="s">
        <v>67</v>
      </c>
      <c r="T140" s="3" t="s">
        <v>303</v>
      </c>
      <c r="U140" s="3" t="n">
        <v>-1</v>
      </c>
      <c r="V140" s="3" t="s">
        <v>1077</v>
      </c>
      <c r="W140" s="3" t="s">
        <v>444</v>
      </c>
      <c r="X140" s="3" t="n">
        <v>-1</v>
      </c>
      <c r="Y140" s="3" t="n">
        <v>-1</v>
      </c>
      <c r="Z140" s="3" t="n">
        <v>-1</v>
      </c>
      <c r="AA140" s="3" t="n">
        <v>-1</v>
      </c>
      <c r="AB140" s="3" t="s">
        <v>1041</v>
      </c>
      <c r="AC140" s="3" t="s">
        <v>50</v>
      </c>
      <c r="AD140" s="3" t="s">
        <v>1079</v>
      </c>
      <c r="AE140" s="3" t="s">
        <v>1079</v>
      </c>
      <c r="AF140" s="3" t="s">
        <v>1079</v>
      </c>
      <c r="AG140" s="3" t="n">
        <v>0</v>
      </c>
      <c r="AH140" s="3" t="s">
        <v>73</v>
      </c>
      <c r="AI140" s="3" t="s">
        <v>1079</v>
      </c>
      <c r="AJ140" s="3" t="s">
        <v>1079</v>
      </c>
      <c r="AK140" s="3" t="s">
        <v>1079</v>
      </c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3"/>
      <c r="KR140" s="3"/>
      <c r="KS140" s="3"/>
      <c r="KT140" s="3"/>
      <c r="KU140" s="3"/>
      <c r="KV140" s="3"/>
      <c r="KW140" s="3"/>
      <c r="KX140" s="3"/>
      <c r="KY140" s="3"/>
      <c r="KZ140" s="3"/>
      <c r="LA140" s="3"/>
      <c r="LB140" s="3"/>
      <c r="LC140" s="3"/>
      <c r="LD140" s="3"/>
      <c r="LE140" s="3"/>
      <c r="LF140" s="3"/>
      <c r="LG140" s="3"/>
      <c r="LH140" s="3"/>
      <c r="LI140" s="3"/>
      <c r="LJ140" s="3"/>
      <c r="LK140" s="3"/>
      <c r="LL140" s="3"/>
      <c r="LM140" s="3"/>
      <c r="LN140" s="3"/>
      <c r="LO140" s="3"/>
      <c r="LP140" s="3"/>
      <c r="LQ140" s="3"/>
      <c r="LR140" s="3"/>
      <c r="LS140" s="3"/>
      <c r="LT140" s="3"/>
      <c r="LU140" s="3"/>
      <c r="LV140" s="3"/>
      <c r="LW140" s="3"/>
      <c r="LX140" s="3"/>
      <c r="LY140" s="3"/>
      <c r="LZ140" s="3"/>
      <c r="MA140" s="3"/>
      <c r="MB140" s="3"/>
      <c r="MC140" s="3"/>
      <c r="MD140" s="3"/>
      <c r="ME140" s="3"/>
      <c r="MF140" s="3"/>
      <c r="MG140" s="3"/>
      <c r="MH140" s="3"/>
      <c r="MI140" s="3"/>
      <c r="MJ140" s="3"/>
      <c r="MK140" s="3"/>
      <c r="ML140" s="3"/>
      <c r="MM140" s="3"/>
      <c r="MN140" s="3"/>
      <c r="MO140" s="3"/>
      <c r="MP140" s="3"/>
      <c r="MQ140" s="3"/>
      <c r="MR140" s="3"/>
      <c r="MS140" s="3"/>
      <c r="MT140" s="3"/>
      <c r="MU140" s="3"/>
      <c r="MV140" s="3"/>
      <c r="MW140" s="3"/>
    </row>
    <row r="141" customFormat="false" ht="13.8" hidden="false" customHeight="false" outlineLevel="0" collapsed="false">
      <c r="A141" s="3" t="n">
        <v>93</v>
      </c>
      <c r="B141" s="3" t="s">
        <v>269</v>
      </c>
      <c r="C141" s="3" t="s">
        <v>1080</v>
      </c>
      <c r="D141" s="3" t="s">
        <v>1081</v>
      </c>
      <c r="E141" s="3" t="s">
        <v>298</v>
      </c>
      <c r="F141" s="3" t="s">
        <v>1033</v>
      </c>
      <c r="G141" s="4" t="s">
        <v>1082</v>
      </c>
      <c r="H141" s="4" t="s">
        <v>1083</v>
      </c>
      <c r="I141" s="3" t="s">
        <v>40</v>
      </c>
      <c r="J141" s="1" t="str">
        <f aca="false">AD141</f>
        <v>1.34</v>
      </c>
      <c r="K141" s="3" t="s">
        <v>1084</v>
      </c>
      <c r="L141" s="3" t="s">
        <v>1085</v>
      </c>
      <c r="M141" s="3" t="s">
        <v>42</v>
      </c>
      <c r="N141" s="3" t="s">
        <v>63</v>
      </c>
      <c r="O141" s="3" t="s">
        <v>113</v>
      </c>
      <c r="P141" s="3" t="s">
        <v>594</v>
      </c>
      <c r="Q141" s="3" t="s">
        <v>429</v>
      </c>
      <c r="R141" s="3" t="s">
        <v>835</v>
      </c>
      <c r="S141" s="3" t="s">
        <v>67</v>
      </c>
      <c r="T141" s="3" t="s">
        <v>303</v>
      </c>
      <c r="U141" s="3" t="n">
        <v>-1</v>
      </c>
      <c r="V141" s="3" t="s">
        <v>835</v>
      </c>
      <c r="W141" s="3" t="s">
        <v>444</v>
      </c>
      <c r="X141" s="3" t="n">
        <v>-1</v>
      </c>
      <c r="Y141" s="3" t="n">
        <v>-1</v>
      </c>
      <c r="Z141" s="3" t="n">
        <v>-1</v>
      </c>
      <c r="AA141" s="3" t="n">
        <v>-1</v>
      </c>
      <c r="AB141" s="3" t="s">
        <v>1038</v>
      </c>
      <c r="AC141" s="3" t="s">
        <v>1038</v>
      </c>
      <c r="AD141" s="3" t="s">
        <v>470</v>
      </c>
      <c r="AE141" s="3" t="s">
        <v>470</v>
      </c>
      <c r="AF141" s="3" t="s">
        <v>470</v>
      </c>
      <c r="AG141" s="3" t="n">
        <v>0</v>
      </c>
      <c r="AH141" s="3" t="s">
        <v>73</v>
      </c>
      <c r="AI141" s="3" t="s">
        <v>470</v>
      </c>
      <c r="AJ141" s="3" t="s">
        <v>470</v>
      </c>
      <c r="AK141" s="3" t="s">
        <v>470</v>
      </c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3"/>
      <c r="LK141" s="3"/>
      <c r="LL141" s="3"/>
      <c r="LM141" s="3"/>
      <c r="LN141" s="3"/>
      <c r="LO141" s="3"/>
      <c r="LP141" s="3"/>
      <c r="LQ141" s="3"/>
      <c r="LR141" s="3"/>
      <c r="LS141" s="3"/>
      <c r="LT141" s="3"/>
      <c r="LU141" s="3"/>
      <c r="LV141" s="3"/>
      <c r="LW141" s="3"/>
      <c r="LX141" s="3"/>
      <c r="LY141" s="3"/>
      <c r="LZ141" s="3"/>
      <c r="MA141" s="3"/>
      <c r="MB141" s="3"/>
      <c r="MC141" s="3"/>
      <c r="MD141" s="3"/>
      <c r="ME141" s="3"/>
      <c r="MF141" s="3"/>
      <c r="MG141" s="3"/>
      <c r="MH141" s="3"/>
      <c r="MI141" s="3"/>
      <c r="MJ141" s="3"/>
      <c r="MK141" s="3"/>
      <c r="ML141" s="3"/>
      <c r="MM141" s="3"/>
      <c r="MN141" s="3"/>
      <c r="MO141" s="3"/>
      <c r="MP141" s="3"/>
      <c r="MQ141" s="3"/>
      <c r="MR141" s="3"/>
      <c r="MS141" s="3"/>
      <c r="MT141" s="3"/>
      <c r="MU141" s="3"/>
      <c r="MV141" s="3"/>
      <c r="MW141" s="3"/>
    </row>
    <row r="142" customFormat="false" ht="13.8" hidden="false" customHeight="false" outlineLevel="0" collapsed="false">
      <c r="A142" s="3" t="n">
        <v>93</v>
      </c>
      <c r="B142" s="3" t="s">
        <v>269</v>
      </c>
      <c r="C142" s="3" t="s">
        <v>1086</v>
      </c>
      <c r="D142" s="3" t="s">
        <v>1081</v>
      </c>
      <c r="E142" s="3" t="s">
        <v>298</v>
      </c>
      <c r="F142" s="3" t="s">
        <v>1033</v>
      </c>
      <c r="G142" s="4" t="s">
        <v>1082</v>
      </c>
      <c r="H142" s="4" t="s">
        <v>1083</v>
      </c>
      <c r="I142" s="3" t="s">
        <v>40</v>
      </c>
      <c r="J142" s="1" t="str">
        <f aca="false">AD142</f>
        <v>1.29</v>
      </c>
      <c r="K142" s="3" t="s">
        <v>1084</v>
      </c>
      <c r="L142" s="3" t="s">
        <v>1085</v>
      </c>
      <c r="M142" s="3" t="s">
        <v>42</v>
      </c>
      <c r="N142" s="3" t="s">
        <v>63</v>
      </c>
      <c r="O142" s="3" t="s">
        <v>113</v>
      </c>
      <c r="P142" s="3" t="s">
        <v>594</v>
      </c>
      <c r="Q142" s="3" t="s">
        <v>429</v>
      </c>
      <c r="R142" s="3" t="s">
        <v>835</v>
      </c>
      <c r="S142" s="3" t="s">
        <v>67</v>
      </c>
      <c r="T142" s="3" t="s">
        <v>303</v>
      </c>
      <c r="U142" s="3" t="n">
        <v>-1</v>
      </c>
      <c r="V142" s="3" t="s">
        <v>835</v>
      </c>
      <c r="W142" s="3" t="s">
        <v>444</v>
      </c>
      <c r="X142" s="3" t="n">
        <v>-1</v>
      </c>
      <c r="Y142" s="3" t="n">
        <v>-1</v>
      </c>
      <c r="Z142" s="3" t="n">
        <v>-1</v>
      </c>
      <c r="AA142" s="3" t="n">
        <v>-1</v>
      </c>
      <c r="AB142" s="3" t="s">
        <v>1041</v>
      </c>
      <c r="AC142" s="3" t="s">
        <v>50</v>
      </c>
      <c r="AD142" s="3" t="s">
        <v>600</v>
      </c>
      <c r="AE142" s="3" t="s">
        <v>600</v>
      </c>
      <c r="AF142" s="3" t="s">
        <v>600</v>
      </c>
      <c r="AG142" s="3" t="n">
        <v>0</v>
      </c>
      <c r="AH142" s="3" t="s">
        <v>73</v>
      </c>
      <c r="AI142" s="3" t="s">
        <v>600</v>
      </c>
      <c r="AJ142" s="3" t="s">
        <v>600</v>
      </c>
      <c r="AK142" s="3" t="s">
        <v>600</v>
      </c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3"/>
      <c r="KR142" s="3"/>
      <c r="KS142" s="3"/>
      <c r="KT142" s="3"/>
      <c r="KU142" s="3"/>
      <c r="KV142" s="3"/>
      <c r="KW142" s="3"/>
      <c r="KX142" s="3"/>
      <c r="KY142" s="3"/>
      <c r="KZ142" s="3"/>
      <c r="LA142" s="3"/>
      <c r="LB142" s="3"/>
      <c r="LC142" s="3"/>
      <c r="LD142" s="3"/>
      <c r="LE142" s="3"/>
      <c r="LF142" s="3"/>
      <c r="LG142" s="3"/>
      <c r="LH142" s="3"/>
      <c r="LI142" s="3"/>
      <c r="LJ142" s="3"/>
      <c r="LK142" s="3"/>
      <c r="LL142" s="3"/>
      <c r="LM142" s="3"/>
      <c r="LN142" s="3"/>
      <c r="LO142" s="3"/>
      <c r="LP142" s="3"/>
      <c r="LQ142" s="3"/>
      <c r="LR142" s="3"/>
      <c r="LS142" s="3"/>
      <c r="LT142" s="3"/>
      <c r="LU142" s="3"/>
      <c r="LV142" s="3"/>
      <c r="LW142" s="3"/>
      <c r="LX142" s="3"/>
      <c r="LY142" s="3"/>
      <c r="LZ142" s="3"/>
      <c r="MA142" s="3"/>
      <c r="MB142" s="3"/>
      <c r="MC142" s="3"/>
      <c r="MD142" s="3"/>
      <c r="ME142" s="3"/>
      <c r="MF142" s="3"/>
      <c r="MG142" s="3"/>
      <c r="MH142" s="3"/>
      <c r="MI142" s="3"/>
      <c r="MJ142" s="3"/>
      <c r="MK142" s="3"/>
      <c r="ML142" s="3"/>
      <c r="MM142" s="3"/>
      <c r="MN142" s="3"/>
      <c r="MO142" s="3"/>
      <c r="MP142" s="3"/>
      <c r="MQ142" s="3"/>
      <c r="MR142" s="3"/>
      <c r="MS142" s="3"/>
      <c r="MT142" s="3"/>
      <c r="MU142" s="3"/>
      <c r="MV142" s="3"/>
      <c r="MW142" s="3"/>
    </row>
    <row r="143" customFormat="false" ht="13.8" hidden="false" customHeight="false" outlineLevel="0" collapsed="false">
      <c r="A143" s="3" t="n">
        <v>94</v>
      </c>
      <c r="B143" s="3" t="s">
        <v>538</v>
      </c>
      <c r="C143" s="3" t="s">
        <v>1031</v>
      </c>
      <c r="D143" s="3" t="s">
        <v>1087</v>
      </c>
      <c r="E143" s="3" t="s">
        <v>298</v>
      </c>
      <c r="F143" s="3" t="s">
        <v>1033</v>
      </c>
      <c r="G143" s="4" t="s">
        <v>1088</v>
      </c>
      <c r="H143" s="4" t="s">
        <v>1089</v>
      </c>
      <c r="I143" s="3" t="s">
        <v>40</v>
      </c>
      <c r="J143" s="1" t="str">
        <f aca="false">AD143</f>
        <v>4.02</v>
      </c>
      <c r="K143" s="3" t="n">
        <v>21</v>
      </c>
      <c r="L143" s="3" t="n">
        <v>14</v>
      </c>
      <c r="M143" s="3" t="s">
        <v>42</v>
      </c>
      <c r="N143" s="3" t="s">
        <v>63</v>
      </c>
      <c r="O143" s="3" t="s">
        <v>1090</v>
      </c>
      <c r="P143" s="3" t="s">
        <v>1090</v>
      </c>
      <c r="Q143" s="3" t="n">
        <v>-1</v>
      </c>
      <c r="R143" s="3" t="s">
        <v>1091</v>
      </c>
      <c r="S143" s="3" t="s">
        <v>67</v>
      </c>
      <c r="T143" s="3" t="s">
        <v>303</v>
      </c>
      <c r="U143" s="3" t="n">
        <v>-1</v>
      </c>
      <c r="V143" s="3" t="s">
        <v>1092</v>
      </c>
      <c r="W143" s="3" t="s">
        <v>444</v>
      </c>
      <c r="X143" s="3" t="n">
        <v>-1</v>
      </c>
      <c r="Y143" s="3" t="n">
        <v>-1</v>
      </c>
      <c r="Z143" s="3" t="n">
        <v>-1</v>
      </c>
      <c r="AA143" s="3" t="n">
        <v>-1</v>
      </c>
      <c r="AB143" s="3" t="s">
        <v>1038</v>
      </c>
      <c r="AC143" s="3" t="s">
        <v>1038</v>
      </c>
      <c r="AD143" s="3" t="s">
        <v>1093</v>
      </c>
      <c r="AE143" s="3" t="s">
        <v>1093</v>
      </c>
      <c r="AF143" s="3" t="s">
        <v>1093</v>
      </c>
      <c r="AG143" s="3" t="n">
        <v>0</v>
      </c>
      <c r="AH143" s="3" t="s">
        <v>73</v>
      </c>
      <c r="AI143" s="3" t="s">
        <v>1093</v>
      </c>
      <c r="AJ143" s="3" t="s">
        <v>1093</v>
      </c>
      <c r="AK143" s="3" t="s">
        <v>1093</v>
      </c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3"/>
      <c r="KR143" s="3"/>
      <c r="KS143" s="3"/>
      <c r="KT143" s="3"/>
      <c r="KU143" s="3"/>
      <c r="KV143" s="3"/>
      <c r="KW143" s="3"/>
      <c r="KX143" s="3"/>
      <c r="KY143" s="3"/>
      <c r="KZ143" s="3"/>
      <c r="LA143" s="3"/>
      <c r="LB143" s="3"/>
      <c r="LC143" s="3"/>
      <c r="LD143" s="3"/>
      <c r="LE143" s="3"/>
      <c r="LF143" s="3"/>
      <c r="LG143" s="3"/>
      <c r="LH143" s="3"/>
      <c r="LI143" s="3"/>
      <c r="LJ143" s="3"/>
      <c r="LK143" s="3"/>
      <c r="LL143" s="3"/>
      <c r="LM143" s="3"/>
      <c r="LN143" s="3"/>
      <c r="LO143" s="3"/>
      <c r="LP143" s="3"/>
      <c r="LQ143" s="3"/>
      <c r="LR143" s="3"/>
      <c r="LS143" s="3"/>
      <c r="LT143" s="3"/>
      <c r="LU143" s="3"/>
      <c r="LV143" s="3"/>
      <c r="LW143" s="3"/>
      <c r="LX143" s="3"/>
      <c r="LY143" s="3"/>
      <c r="LZ143" s="3"/>
      <c r="MA143" s="3"/>
      <c r="MB143" s="3"/>
      <c r="MC143" s="3"/>
      <c r="MD143" s="3"/>
      <c r="ME143" s="3"/>
      <c r="MF143" s="3"/>
      <c r="MG143" s="3"/>
      <c r="MH143" s="3"/>
      <c r="MI143" s="3"/>
      <c r="MJ143" s="3"/>
      <c r="MK143" s="3"/>
      <c r="ML143" s="3"/>
      <c r="MM143" s="3"/>
      <c r="MN143" s="3"/>
      <c r="MO143" s="3"/>
      <c r="MP143" s="3"/>
      <c r="MQ143" s="3"/>
      <c r="MR143" s="3"/>
      <c r="MS143" s="3"/>
      <c r="MT143" s="3"/>
      <c r="MU143" s="3"/>
      <c r="MV143" s="3"/>
      <c r="MW143" s="3"/>
    </row>
    <row r="144" customFormat="false" ht="13.8" hidden="false" customHeight="false" outlineLevel="0" collapsed="false">
      <c r="A144" s="3" t="n">
        <v>95</v>
      </c>
      <c r="B144" s="3" t="s">
        <v>538</v>
      </c>
      <c r="C144" s="3" t="s">
        <v>1048</v>
      </c>
      <c r="D144" s="3" t="s">
        <v>1094</v>
      </c>
      <c r="E144" s="3" t="s">
        <v>298</v>
      </c>
      <c r="F144" s="3" t="s">
        <v>1033</v>
      </c>
      <c r="G144" s="4" t="s">
        <v>1095</v>
      </c>
      <c r="H144" s="4" t="s">
        <v>1096</v>
      </c>
      <c r="I144" s="3" t="s">
        <v>40</v>
      </c>
      <c r="J144" s="1" t="str">
        <f aca="false">AD144</f>
        <v>1.44</v>
      </c>
      <c r="K144" s="3" t="n">
        <v>44</v>
      </c>
      <c r="L144" s="3" t="n">
        <v>25</v>
      </c>
      <c r="M144" s="3" t="s">
        <v>62</v>
      </c>
      <c r="N144" s="3" t="s">
        <v>63</v>
      </c>
      <c r="O144" s="3" t="s">
        <v>226</v>
      </c>
      <c r="P144" s="3" t="s">
        <v>416</v>
      </c>
      <c r="Q144" s="3" t="n">
        <v>-1</v>
      </c>
      <c r="R144" s="3" t="s">
        <v>628</v>
      </c>
      <c r="S144" s="3" t="s">
        <v>67</v>
      </c>
      <c r="T144" s="3" t="s">
        <v>303</v>
      </c>
      <c r="U144" s="3" t="n">
        <v>-1</v>
      </c>
      <c r="V144" s="3" t="s">
        <v>545</v>
      </c>
      <c r="W144" s="3" t="s">
        <v>444</v>
      </c>
      <c r="X144" s="3" t="n">
        <v>-1</v>
      </c>
      <c r="Y144" s="3" t="n">
        <v>-1</v>
      </c>
      <c r="Z144" s="3" t="n">
        <v>-1</v>
      </c>
      <c r="AA144" s="3" t="n">
        <v>-1</v>
      </c>
      <c r="AB144" s="3" t="s">
        <v>1041</v>
      </c>
      <c r="AC144" s="3" t="s">
        <v>50</v>
      </c>
      <c r="AD144" s="3" t="s">
        <v>1097</v>
      </c>
      <c r="AE144" s="3" t="s">
        <v>1097</v>
      </c>
      <c r="AF144" s="3" t="s">
        <v>1097</v>
      </c>
      <c r="AG144" s="3" t="n">
        <v>0</v>
      </c>
      <c r="AH144" s="3" t="s">
        <v>73</v>
      </c>
      <c r="AI144" s="3" t="s">
        <v>1097</v>
      </c>
      <c r="AJ144" s="3" t="s">
        <v>1097</v>
      </c>
      <c r="AK144" s="3" t="s">
        <v>1097</v>
      </c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3"/>
      <c r="ME144" s="3"/>
      <c r="MF144" s="3"/>
      <c r="MG144" s="3"/>
      <c r="MH144" s="3"/>
      <c r="MI144" s="3"/>
      <c r="MJ144" s="3"/>
      <c r="MK144" s="3"/>
      <c r="ML144" s="3"/>
      <c r="MM144" s="3"/>
      <c r="MN144" s="3"/>
      <c r="MO144" s="3"/>
      <c r="MP144" s="3"/>
      <c r="MQ144" s="3"/>
      <c r="MR144" s="3"/>
      <c r="MS144" s="3"/>
      <c r="MT144" s="3"/>
      <c r="MU144" s="3"/>
      <c r="MV144" s="3"/>
      <c r="MW144" s="3"/>
    </row>
    <row r="145" customFormat="false" ht="13.8" hidden="false" customHeight="false" outlineLevel="0" collapsed="false">
      <c r="A145" s="3" t="n">
        <v>95</v>
      </c>
      <c r="B145" s="3" t="s">
        <v>538</v>
      </c>
      <c r="C145" s="3" t="s">
        <v>1040</v>
      </c>
      <c r="D145" s="3" t="s">
        <v>1094</v>
      </c>
      <c r="E145" s="3" t="s">
        <v>298</v>
      </c>
      <c r="F145" s="3" t="s">
        <v>1033</v>
      </c>
      <c r="G145" s="4" t="s">
        <v>1095</v>
      </c>
      <c r="H145" s="4" t="s">
        <v>1096</v>
      </c>
      <c r="I145" s="3" t="s">
        <v>40</v>
      </c>
      <c r="J145" s="1" t="str">
        <f aca="false">AD145</f>
        <v>1.47</v>
      </c>
      <c r="K145" s="3" t="n">
        <v>44</v>
      </c>
      <c r="L145" s="3" t="n">
        <v>25</v>
      </c>
      <c r="M145" s="3" t="s">
        <v>62</v>
      </c>
      <c r="N145" s="3" t="s">
        <v>63</v>
      </c>
      <c r="O145" s="3" t="s">
        <v>226</v>
      </c>
      <c r="P145" s="3" t="s">
        <v>416</v>
      </c>
      <c r="Q145" s="3" t="n">
        <v>-1</v>
      </c>
      <c r="R145" s="3" t="s">
        <v>628</v>
      </c>
      <c r="S145" s="3" t="s">
        <v>67</v>
      </c>
      <c r="T145" s="3" t="s">
        <v>303</v>
      </c>
      <c r="U145" s="3" t="n">
        <v>-1</v>
      </c>
      <c r="V145" s="3" t="s">
        <v>545</v>
      </c>
      <c r="W145" s="3" t="s">
        <v>444</v>
      </c>
      <c r="X145" s="3" t="n">
        <v>-1</v>
      </c>
      <c r="Y145" s="3" t="n">
        <v>-1</v>
      </c>
      <c r="Z145" s="3" t="n">
        <v>-1</v>
      </c>
      <c r="AA145" s="3" t="n">
        <v>-1</v>
      </c>
      <c r="AB145" s="3" t="s">
        <v>1038</v>
      </c>
      <c r="AC145" s="3" t="s">
        <v>1038</v>
      </c>
      <c r="AD145" s="3" t="s">
        <v>874</v>
      </c>
      <c r="AE145" s="3" t="s">
        <v>874</v>
      </c>
      <c r="AF145" s="3" t="s">
        <v>874</v>
      </c>
      <c r="AG145" s="3" t="n">
        <v>0</v>
      </c>
      <c r="AH145" s="3" t="s">
        <v>73</v>
      </c>
      <c r="AI145" s="3" t="s">
        <v>874</v>
      </c>
      <c r="AJ145" s="3" t="s">
        <v>874</v>
      </c>
      <c r="AK145" s="3" t="s">
        <v>874</v>
      </c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3"/>
      <c r="LK145" s="3"/>
      <c r="LL145" s="3"/>
      <c r="LM145" s="3"/>
      <c r="LN145" s="3"/>
      <c r="LO145" s="3"/>
      <c r="LP145" s="3"/>
      <c r="LQ145" s="3"/>
      <c r="LR145" s="3"/>
      <c r="LS145" s="3"/>
      <c r="LT145" s="3"/>
      <c r="LU145" s="3"/>
      <c r="LV145" s="3"/>
      <c r="LW145" s="3"/>
      <c r="LX145" s="3"/>
      <c r="LY145" s="3"/>
      <c r="LZ145" s="3"/>
      <c r="MA145" s="3"/>
      <c r="MB145" s="3"/>
      <c r="MC145" s="3"/>
      <c r="MD145" s="3"/>
      <c r="ME145" s="3"/>
      <c r="MF145" s="3"/>
      <c r="MG145" s="3"/>
      <c r="MH145" s="3"/>
      <c r="MI145" s="3"/>
      <c r="MJ145" s="3"/>
      <c r="MK145" s="3"/>
      <c r="ML145" s="3"/>
      <c r="MM145" s="3"/>
      <c r="MN145" s="3"/>
      <c r="MO145" s="3"/>
      <c r="MP145" s="3"/>
      <c r="MQ145" s="3"/>
      <c r="MR145" s="3"/>
      <c r="MS145" s="3"/>
      <c r="MT145" s="3"/>
      <c r="MU145" s="3"/>
      <c r="MV145" s="3"/>
      <c r="MW145" s="3"/>
    </row>
    <row r="146" customFormat="false" ht="13.8" hidden="false" customHeight="false" outlineLevel="0" collapsed="false">
      <c r="A146" s="3" t="n">
        <v>96</v>
      </c>
      <c r="B146" s="3" t="s">
        <v>538</v>
      </c>
      <c r="C146" s="3" t="s">
        <v>1048</v>
      </c>
      <c r="D146" s="3" t="s">
        <v>1098</v>
      </c>
      <c r="E146" s="3" t="s">
        <v>298</v>
      </c>
      <c r="F146" s="3" t="s">
        <v>1033</v>
      </c>
      <c r="G146" s="4" t="s">
        <v>1099</v>
      </c>
      <c r="H146" s="4" t="s">
        <v>1100</v>
      </c>
      <c r="I146" s="3" t="s">
        <v>40</v>
      </c>
      <c r="J146" s="1" t="n">
        <f aca="false">AD146</f>
        <v>-1</v>
      </c>
      <c r="K146" s="3" t="s">
        <v>1101</v>
      </c>
      <c r="L146" s="3" t="s">
        <v>954</v>
      </c>
      <c r="M146" s="3" t="s">
        <v>62</v>
      </c>
      <c r="N146" s="3" t="s">
        <v>63</v>
      </c>
      <c r="O146" s="3" t="s">
        <v>382</v>
      </c>
      <c r="P146" s="3" t="n">
        <v>6</v>
      </c>
      <c r="Q146" s="3" t="n">
        <v>-1</v>
      </c>
      <c r="R146" s="3" t="s">
        <v>628</v>
      </c>
      <c r="S146" s="3" t="s">
        <v>67</v>
      </c>
      <c r="T146" s="3" t="s">
        <v>303</v>
      </c>
      <c r="U146" s="3" t="n">
        <v>-1</v>
      </c>
      <c r="V146" s="3" t="s">
        <v>545</v>
      </c>
      <c r="W146" s="3" t="s">
        <v>501</v>
      </c>
      <c r="X146" s="3" t="n">
        <v>-1</v>
      </c>
      <c r="Y146" s="3" t="n">
        <v>-1</v>
      </c>
      <c r="Z146" s="3" t="n">
        <v>-1</v>
      </c>
      <c r="AA146" s="3" t="n">
        <v>-1</v>
      </c>
      <c r="AB146" s="3" t="s">
        <v>1041</v>
      </c>
      <c r="AC146" s="3" t="s">
        <v>50</v>
      </c>
      <c r="AD146" s="3" t="n">
        <v>-1</v>
      </c>
      <c r="AE146" s="3" t="n">
        <v>-1</v>
      </c>
      <c r="AF146" s="3" t="n">
        <v>-1</v>
      </c>
      <c r="AG146" s="3" t="n">
        <v>-1</v>
      </c>
      <c r="AH146" s="3" t="s">
        <v>73</v>
      </c>
      <c r="AI146" s="3" t="n">
        <v>-1</v>
      </c>
      <c r="AJ146" s="3" t="n">
        <v>-1</v>
      </c>
      <c r="AK146" s="3" t="n">
        <v>-1</v>
      </c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/>
      <c r="LB146" s="3"/>
      <c r="LC146" s="3"/>
      <c r="LD146" s="3"/>
      <c r="LE146" s="3"/>
      <c r="LF146" s="3"/>
      <c r="LG146" s="3"/>
      <c r="LH146" s="3"/>
      <c r="LI146" s="3"/>
      <c r="LJ146" s="3"/>
      <c r="LK146" s="3"/>
      <c r="LL146" s="3"/>
      <c r="LM146" s="3"/>
      <c r="LN146" s="3"/>
      <c r="LO146" s="3"/>
      <c r="LP146" s="3"/>
      <c r="LQ146" s="3"/>
      <c r="LR146" s="3"/>
      <c r="LS146" s="3"/>
      <c r="LT146" s="3"/>
      <c r="LU146" s="3"/>
      <c r="LV146" s="3"/>
      <c r="LW146" s="3"/>
      <c r="LX146" s="3"/>
      <c r="LY146" s="3"/>
      <c r="LZ146" s="3"/>
      <c r="MA146" s="3"/>
      <c r="MB146" s="3"/>
      <c r="MC146" s="3"/>
      <c r="MD146" s="3"/>
      <c r="ME146" s="3"/>
      <c r="MF146" s="3"/>
      <c r="MG146" s="3"/>
      <c r="MH146" s="3"/>
      <c r="MI146" s="3"/>
      <c r="MJ146" s="3"/>
      <c r="MK146" s="3"/>
      <c r="ML146" s="3"/>
      <c r="MM146" s="3"/>
      <c r="MN146" s="3"/>
      <c r="MO146" s="3"/>
      <c r="MP146" s="3"/>
      <c r="MQ146" s="3"/>
      <c r="MR146" s="3"/>
      <c r="MS146" s="3"/>
      <c r="MT146" s="3"/>
      <c r="MU146" s="3"/>
      <c r="MV146" s="3"/>
      <c r="MW146" s="3"/>
    </row>
    <row r="147" customFormat="false" ht="13.8" hidden="false" customHeight="false" outlineLevel="0" collapsed="false">
      <c r="A147" s="3" t="n">
        <v>96</v>
      </c>
      <c r="B147" s="3" t="s">
        <v>538</v>
      </c>
      <c r="C147" s="3" t="s">
        <v>1040</v>
      </c>
      <c r="D147" s="3" t="s">
        <v>1098</v>
      </c>
      <c r="E147" s="3" t="s">
        <v>298</v>
      </c>
      <c r="F147" s="3" t="s">
        <v>1033</v>
      </c>
      <c r="G147" s="4" t="s">
        <v>1099</v>
      </c>
      <c r="H147" s="4" t="s">
        <v>1100</v>
      </c>
      <c r="I147" s="3" t="s">
        <v>40</v>
      </c>
      <c r="J147" s="1" t="str">
        <f aca="false">AD147</f>
        <v>1.22</v>
      </c>
      <c r="K147" s="3" t="s">
        <v>1101</v>
      </c>
      <c r="L147" s="3" t="s">
        <v>954</v>
      </c>
      <c r="M147" s="3" t="s">
        <v>62</v>
      </c>
      <c r="N147" s="3" t="s">
        <v>63</v>
      </c>
      <c r="O147" s="3" t="s">
        <v>382</v>
      </c>
      <c r="P147" s="3" t="n">
        <v>6</v>
      </c>
      <c r="Q147" s="3" t="n">
        <v>-1</v>
      </c>
      <c r="R147" s="3" t="s">
        <v>628</v>
      </c>
      <c r="S147" s="3" t="s">
        <v>67</v>
      </c>
      <c r="T147" s="3" t="s">
        <v>303</v>
      </c>
      <c r="U147" s="3" t="n">
        <v>-1</v>
      </c>
      <c r="V147" s="3" t="s">
        <v>545</v>
      </c>
      <c r="W147" s="3" t="s">
        <v>501</v>
      </c>
      <c r="X147" s="3" t="n">
        <v>-1</v>
      </c>
      <c r="Y147" s="3" t="n">
        <v>-1</v>
      </c>
      <c r="Z147" s="3" t="n">
        <v>-1</v>
      </c>
      <c r="AA147" s="3" t="n">
        <v>-1</v>
      </c>
      <c r="AB147" s="3" t="s">
        <v>1038</v>
      </c>
      <c r="AC147" s="3" t="s">
        <v>1038</v>
      </c>
      <c r="AD147" s="3" t="s">
        <v>308</v>
      </c>
      <c r="AE147" s="3" t="s">
        <v>308</v>
      </c>
      <c r="AF147" s="3" t="s">
        <v>308</v>
      </c>
      <c r="AG147" s="3" t="n">
        <v>0</v>
      </c>
      <c r="AH147" s="3" t="s">
        <v>73</v>
      </c>
      <c r="AI147" s="3" t="s">
        <v>308</v>
      </c>
      <c r="AJ147" s="3" t="s">
        <v>308</v>
      </c>
      <c r="AK147" s="3" t="s">
        <v>308</v>
      </c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3"/>
      <c r="KR147" s="3"/>
      <c r="KS147" s="3"/>
      <c r="KT147" s="3"/>
      <c r="KU147" s="3"/>
      <c r="KV147" s="3"/>
      <c r="KW147" s="3"/>
      <c r="KX147" s="3"/>
      <c r="KY147" s="3"/>
      <c r="KZ147" s="3"/>
      <c r="LA147" s="3"/>
      <c r="LB147" s="3"/>
      <c r="LC147" s="3"/>
      <c r="LD147" s="3"/>
      <c r="LE147" s="3"/>
      <c r="LF147" s="3"/>
      <c r="LG147" s="3"/>
      <c r="LH147" s="3"/>
      <c r="LI147" s="3"/>
      <c r="LJ147" s="3"/>
      <c r="LK147" s="3"/>
      <c r="LL147" s="3"/>
      <c r="LM147" s="3"/>
      <c r="LN147" s="3"/>
      <c r="LO147" s="3"/>
      <c r="LP147" s="3"/>
      <c r="LQ147" s="3"/>
      <c r="LR147" s="3"/>
      <c r="LS147" s="3"/>
      <c r="LT147" s="3"/>
      <c r="LU147" s="3"/>
      <c r="LV147" s="3"/>
      <c r="LW147" s="3"/>
      <c r="LX147" s="3"/>
      <c r="LY147" s="3"/>
      <c r="LZ147" s="3"/>
      <c r="MA147" s="3"/>
      <c r="MB147" s="3"/>
      <c r="MC147" s="3"/>
      <c r="MD147" s="3"/>
      <c r="ME147" s="3"/>
      <c r="MF147" s="3"/>
      <c r="MG147" s="3"/>
      <c r="MH147" s="3"/>
      <c r="MI147" s="3"/>
      <c r="MJ147" s="3"/>
      <c r="MK147" s="3"/>
      <c r="ML147" s="3"/>
      <c r="MM147" s="3"/>
      <c r="MN147" s="3"/>
      <c r="MO147" s="3"/>
      <c r="MP147" s="3"/>
      <c r="MQ147" s="3"/>
      <c r="MR147" s="3"/>
      <c r="MS147" s="3"/>
      <c r="MT147" s="3"/>
      <c r="MU147" s="3"/>
      <c r="MV147" s="3"/>
      <c r="MW147" s="3"/>
    </row>
    <row r="148" customFormat="false" ht="13.8" hidden="false" customHeight="false" outlineLevel="0" collapsed="false">
      <c r="A148" s="3" t="n">
        <v>97</v>
      </c>
      <c r="B148" s="3" t="s">
        <v>538</v>
      </c>
      <c r="C148" s="3" t="s">
        <v>1048</v>
      </c>
      <c r="D148" s="3" t="s">
        <v>1102</v>
      </c>
      <c r="E148" s="3" t="s">
        <v>298</v>
      </c>
      <c r="F148" s="3" t="s">
        <v>1033</v>
      </c>
      <c r="G148" s="4" t="s">
        <v>1103</v>
      </c>
      <c r="H148" s="4" t="s">
        <v>1104</v>
      </c>
      <c r="I148" s="3" t="s">
        <v>40</v>
      </c>
      <c r="J148" s="1" t="n">
        <f aca="false">AD148</f>
        <v>-1</v>
      </c>
      <c r="K148" s="3" t="s">
        <v>216</v>
      </c>
      <c r="L148" s="3" t="s">
        <v>1105</v>
      </c>
      <c r="M148" s="3" t="s">
        <v>62</v>
      </c>
      <c r="N148" s="3" t="s">
        <v>63</v>
      </c>
      <c r="O148" s="3" t="s">
        <v>695</v>
      </c>
      <c r="P148" s="3" t="s">
        <v>416</v>
      </c>
      <c r="Q148" s="3" t="n">
        <v>-1</v>
      </c>
      <c r="R148" s="3" t="s">
        <v>545</v>
      </c>
      <c r="S148" s="3" t="s">
        <v>67</v>
      </c>
      <c r="T148" s="3" t="s">
        <v>303</v>
      </c>
      <c r="U148" s="3" t="n">
        <v>-1</v>
      </c>
      <c r="V148" s="3" t="s">
        <v>545</v>
      </c>
      <c r="W148" s="3" t="s">
        <v>501</v>
      </c>
      <c r="X148" s="3" t="n">
        <v>-1</v>
      </c>
      <c r="Y148" s="3" t="n">
        <v>-1</v>
      </c>
      <c r="Z148" s="3" t="n">
        <v>-1</v>
      </c>
      <c r="AA148" s="3" t="n">
        <v>-1</v>
      </c>
      <c r="AB148" s="3" t="s">
        <v>1041</v>
      </c>
      <c r="AC148" s="3" t="s">
        <v>50</v>
      </c>
      <c r="AD148" s="3" t="n">
        <v>-1</v>
      </c>
      <c r="AE148" s="3" t="n">
        <v>-1</v>
      </c>
      <c r="AF148" s="3" t="n">
        <v>-1</v>
      </c>
      <c r="AG148" s="3" t="n">
        <v>0</v>
      </c>
      <c r="AH148" s="3" t="s">
        <v>73</v>
      </c>
      <c r="AI148" s="3" t="n">
        <v>-1</v>
      </c>
      <c r="AJ148" s="3" t="n">
        <v>-1</v>
      </c>
      <c r="AK148" s="3" t="n">
        <v>-1</v>
      </c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/>
      <c r="MD148" s="3"/>
      <c r="ME148" s="3"/>
      <c r="MF148" s="3"/>
      <c r="MG148" s="3"/>
      <c r="MH148" s="3"/>
      <c r="MI148" s="3"/>
      <c r="MJ148" s="3"/>
      <c r="MK148" s="3"/>
      <c r="ML148" s="3"/>
      <c r="MM148" s="3"/>
      <c r="MN148" s="3"/>
      <c r="MO148" s="3"/>
      <c r="MP148" s="3"/>
      <c r="MQ148" s="3"/>
      <c r="MR148" s="3"/>
      <c r="MS148" s="3"/>
      <c r="MT148" s="3"/>
      <c r="MU148" s="3"/>
      <c r="MV148" s="3"/>
      <c r="MW148" s="3"/>
    </row>
    <row r="149" customFormat="false" ht="13.8" hidden="false" customHeight="false" outlineLevel="0" collapsed="false">
      <c r="A149" s="3" t="n">
        <v>97</v>
      </c>
      <c r="B149" s="3" t="s">
        <v>538</v>
      </c>
      <c r="C149" s="3" t="s">
        <v>1040</v>
      </c>
      <c r="D149" s="3" t="s">
        <v>1102</v>
      </c>
      <c r="E149" s="3" t="s">
        <v>298</v>
      </c>
      <c r="F149" s="3" t="s">
        <v>1033</v>
      </c>
      <c r="G149" s="4" t="s">
        <v>1103</v>
      </c>
      <c r="H149" s="4" t="s">
        <v>1104</v>
      </c>
      <c r="I149" s="3" t="s">
        <v>40</v>
      </c>
      <c r="J149" s="1" t="str">
        <f aca="false">AD149</f>
        <v>1.58</v>
      </c>
      <c r="K149" s="3" t="s">
        <v>216</v>
      </c>
      <c r="L149" s="3" t="s">
        <v>1105</v>
      </c>
      <c r="M149" s="3" t="s">
        <v>62</v>
      </c>
      <c r="N149" s="3" t="s">
        <v>63</v>
      </c>
      <c r="O149" s="3" t="s">
        <v>695</v>
      </c>
      <c r="P149" s="3" t="s">
        <v>416</v>
      </c>
      <c r="Q149" s="3" t="n">
        <v>-1</v>
      </c>
      <c r="R149" s="3" t="s">
        <v>545</v>
      </c>
      <c r="S149" s="3" t="s">
        <v>67</v>
      </c>
      <c r="T149" s="3" t="s">
        <v>303</v>
      </c>
      <c r="U149" s="3" t="n">
        <v>-1</v>
      </c>
      <c r="V149" s="3" t="s">
        <v>545</v>
      </c>
      <c r="W149" s="3" t="s">
        <v>501</v>
      </c>
      <c r="X149" s="3" t="n">
        <v>-1</v>
      </c>
      <c r="Y149" s="3" t="n">
        <v>-1</v>
      </c>
      <c r="Z149" s="3" t="n">
        <v>-1</v>
      </c>
      <c r="AA149" s="3" t="n">
        <v>-1</v>
      </c>
      <c r="AB149" s="3" t="s">
        <v>1038</v>
      </c>
      <c r="AC149" s="3" t="s">
        <v>1038</v>
      </c>
      <c r="AD149" s="3" t="s">
        <v>1106</v>
      </c>
      <c r="AE149" s="3" t="s">
        <v>1106</v>
      </c>
      <c r="AF149" s="3" t="s">
        <v>1106</v>
      </c>
      <c r="AG149" s="3" t="n">
        <v>0</v>
      </c>
      <c r="AH149" s="3" t="s">
        <v>73</v>
      </c>
      <c r="AI149" s="3" t="s">
        <v>1106</v>
      </c>
      <c r="AJ149" s="3" t="s">
        <v>1106</v>
      </c>
      <c r="AK149" s="3" t="s">
        <v>1106</v>
      </c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3"/>
      <c r="LK149" s="3"/>
      <c r="LL149" s="3"/>
      <c r="LM149" s="3"/>
      <c r="LN149" s="3"/>
      <c r="LO149" s="3"/>
      <c r="LP149" s="3"/>
      <c r="LQ149" s="3"/>
      <c r="LR149" s="3"/>
      <c r="LS149" s="3"/>
      <c r="LT149" s="3"/>
      <c r="LU149" s="3"/>
      <c r="LV149" s="3"/>
      <c r="LW149" s="3"/>
      <c r="LX149" s="3"/>
      <c r="LY149" s="3"/>
      <c r="LZ149" s="3"/>
      <c r="MA149" s="3"/>
      <c r="MB149" s="3"/>
      <c r="MC149" s="3"/>
      <c r="MD149" s="3"/>
      <c r="ME149" s="3"/>
      <c r="MF149" s="3"/>
      <c r="MG149" s="3"/>
      <c r="MH149" s="3"/>
      <c r="MI149" s="3"/>
      <c r="MJ149" s="3"/>
      <c r="MK149" s="3"/>
      <c r="ML149" s="3"/>
      <c r="MM149" s="3"/>
      <c r="MN149" s="3"/>
      <c r="MO149" s="3"/>
      <c r="MP149" s="3"/>
      <c r="MQ149" s="3"/>
      <c r="MR149" s="3"/>
      <c r="MS149" s="3"/>
      <c r="MT149" s="3"/>
      <c r="MU149" s="3"/>
      <c r="MV149" s="3"/>
      <c r="MW149" s="3"/>
    </row>
    <row r="150" customFormat="false" ht="13.8" hidden="false" customHeight="false" outlineLevel="0" collapsed="false">
      <c r="A150" s="3" t="n">
        <v>98</v>
      </c>
      <c r="B150" s="3" t="s">
        <v>484</v>
      </c>
      <c r="C150" s="3" t="s">
        <v>485</v>
      </c>
      <c r="D150" s="3" t="s">
        <v>1107</v>
      </c>
      <c r="E150" s="3" t="s">
        <v>298</v>
      </c>
      <c r="F150" s="3" t="s">
        <v>1108</v>
      </c>
      <c r="G150" s="4" t="s">
        <v>1109</v>
      </c>
      <c r="H150" s="4" t="s">
        <v>1110</v>
      </c>
      <c r="I150" s="3" t="s">
        <v>40</v>
      </c>
      <c r="J150" s="1" t="str">
        <f aca="false">AD150</f>
        <v>2.24</v>
      </c>
      <c r="K150" s="3" t="s">
        <v>1111</v>
      </c>
      <c r="L150" s="3" t="s">
        <v>1112</v>
      </c>
      <c r="M150" s="3" t="s">
        <v>945</v>
      </c>
      <c r="N150" s="3" t="s">
        <v>63</v>
      </c>
      <c r="O150" s="3" t="s">
        <v>1113</v>
      </c>
      <c r="P150" s="3" t="s">
        <v>1114</v>
      </c>
      <c r="Q150" s="3" t="s">
        <v>470</v>
      </c>
      <c r="R150" s="3" t="n">
        <v>-1</v>
      </c>
      <c r="S150" s="3" t="s">
        <v>67</v>
      </c>
      <c r="T150" s="3" t="n">
        <v>-1</v>
      </c>
      <c r="U150" s="3" t="n">
        <v>-1</v>
      </c>
      <c r="V150" s="3" t="n">
        <v>-1</v>
      </c>
      <c r="W150" s="3" t="n">
        <v>-1</v>
      </c>
      <c r="X150" s="3" t="n">
        <v>-1</v>
      </c>
      <c r="Y150" s="3" t="n">
        <v>-1</v>
      </c>
      <c r="Z150" s="3" t="s">
        <v>819</v>
      </c>
      <c r="AA150" s="3" t="n">
        <v>-1</v>
      </c>
      <c r="AB150" s="3" t="s">
        <v>130</v>
      </c>
      <c r="AC150" s="3" t="s">
        <v>130</v>
      </c>
      <c r="AD150" s="3" t="s">
        <v>1115</v>
      </c>
      <c r="AE150" s="3" t="s">
        <v>1115</v>
      </c>
      <c r="AF150" s="3" t="s">
        <v>1115</v>
      </c>
      <c r="AG150" s="3" t="n">
        <v>0</v>
      </c>
      <c r="AH150" s="3" t="s">
        <v>73</v>
      </c>
      <c r="AI150" s="3" t="s">
        <v>1115</v>
      </c>
      <c r="AJ150" s="3" t="s">
        <v>1115</v>
      </c>
      <c r="AK150" s="3" t="s">
        <v>1115</v>
      </c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/>
      <c r="LT150" s="3"/>
      <c r="LU150" s="3"/>
      <c r="LV150" s="3"/>
      <c r="LW150" s="3"/>
      <c r="LX150" s="3"/>
      <c r="LY150" s="3"/>
      <c r="LZ150" s="3"/>
      <c r="MA150" s="3"/>
      <c r="MB150" s="3"/>
      <c r="MC150" s="3"/>
      <c r="MD150" s="3"/>
      <c r="ME150" s="3"/>
      <c r="MF150" s="3"/>
      <c r="MG150" s="3"/>
      <c r="MH150" s="3"/>
      <c r="MI150" s="3"/>
      <c r="MJ150" s="3"/>
      <c r="MK150" s="3"/>
      <c r="ML150" s="3"/>
      <c r="MM150" s="3"/>
      <c r="MN150" s="3"/>
      <c r="MO150" s="3"/>
      <c r="MP150" s="3"/>
      <c r="MQ150" s="3"/>
      <c r="MR150" s="3"/>
      <c r="MS150" s="3"/>
      <c r="MT150" s="3"/>
      <c r="MU150" s="3"/>
      <c r="MV150" s="3"/>
      <c r="MW150" s="3"/>
    </row>
    <row r="151" customFormat="false" ht="13.8" hidden="false" customHeight="false" outlineLevel="0" collapsed="false">
      <c r="A151" s="3" t="n">
        <v>99</v>
      </c>
      <c r="B151" s="3" t="s">
        <v>484</v>
      </c>
      <c r="C151" s="3" t="s">
        <v>485</v>
      </c>
      <c r="D151" s="3" t="s">
        <v>1116</v>
      </c>
      <c r="E151" s="3" t="s">
        <v>298</v>
      </c>
      <c r="F151" s="3" t="s">
        <v>1117</v>
      </c>
      <c r="G151" s="4" t="s">
        <v>1118</v>
      </c>
      <c r="H151" s="4" t="s">
        <v>1119</v>
      </c>
      <c r="I151" s="3" t="s">
        <v>40</v>
      </c>
      <c r="J151" s="1" t="str">
        <f aca="false">AD151</f>
        <v>1.53</v>
      </c>
      <c r="K151" s="3" t="s">
        <v>1120</v>
      </c>
      <c r="L151" s="3" t="s">
        <v>1121</v>
      </c>
      <c r="M151" s="3" t="s">
        <v>1122</v>
      </c>
      <c r="N151" s="3" t="s">
        <v>63</v>
      </c>
      <c r="O151" s="3" t="s">
        <v>1123</v>
      </c>
      <c r="P151" s="3" t="s">
        <v>1124</v>
      </c>
      <c r="Q151" s="3" t="s">
        <v>752</v>
      </c>
      <c r="R151" s="3" t="s">
        <v>1125</v>
      </c>
      <c r="S151" s="3" t="s">
        <v>67</v>
      </c>
      <c r="T151" s="3" t="n">
        <v>-1</v>
      </c>
      <c r="U151" s="3" t="n">
        <v>-1</v>
      </c>
      <c r="V151" s="3" t="n">
        <v>-1</v>
      </c>
      <c r="W151" s="3" t="n">
        <v>-1</v>
      </c>
      <c r="X151" s="3" t="n">
        <v>-1</v>
      </c>
      <c r="Y151" s="3" t="n">
        <v>-1</v>
      </c>
      <c r="Z151" s="3" t="s">
        <v>819</v>
      </c>
      <c r="AA151" s="3" t="n">
        <v>-1</v>
      </c>
      <c r="AB151" s="3" t="s">
        <v>130</v>
      </c>
      <c r="AC151" s="3" t="s">
        <v>130</v>
      </c>
      <c r="AD151" s="3" t="s">
        <v>1126</v>
      </c>
      <c r="AE151" s="3" t="s">
        <v>1126</v>
      </c>
      <c r="AF151" s="3" t="s">
        <v>1126</v>
      </c>
      <c r="AG151" s="3" t="n">
        <v>0</v>
      </c>
      <c r="AH151" s="3" t="s">
        <v>73</v>
      </c>
      <c r="AI151" s="3" t="s">
        <v>1126</v>
      </c>
      <c r="AJ151" s="3" t="s">
        <v>1126</v>
      </c>
      <c r="AK151" s="3" t="s">
        <v>1126</v>
      </c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3"/>
      <c r="ME151" s="3"/>
      <c r="MF151" s="3"/>
      <c r="MG151" s="3"/>
      <c r="MH151" s="3"/>
      <c r="MI151" s="3"/>
      <c r="MJ151" s="3"/>
      <c r="MK151" s="3"/>
      <c r="ML151" s="3"/>
      <c r="MM151" s="3"/>
      <c r="MN151" s="3"/>
      <c r="MO151" s="3"/>
      <c r="MP151" s="3"/>
      <c r="MQ151" s="3"/>
      <c r="MR151" s="3"/>
      <c r="MS151" s="3"/>
      <c r="MT151" s="3"/>
      <c r="MU151" s="3"/>
      <c r="MV151" s="3"/>
      <c r="MW151" s="3"/>
    </row>
    <row r="152" customFormat="false" ht="13.8" hidden="false" customHeight="false" outlineLevel="0" collapsed="false">
      <c r="A152" s="3" t="n">
        <v>100</v>
      </c>
      <c r="B152" s="3" t="s">
        <v>295</v>
      </c>
      <c r="C152" s="3" t="s">
        <v>1127</v>
      </c>
      <c r="D152" s="3" t="s">
        <v>1128</v>
      </c>
      <c r="E152" s="3" t="s">
        <v>298</v>
      </c>
      <c r="F152" s="3" t="s">
        <v>1129</v>
      </c>
      <c r="G152" s="4" t="s">
        <v>1130</v>
      </c>
      <c r="H152" s="4" t="s">
        <v>1131</v>
      </c>
      <c r="I152" s="3" t="s">
        <v>933</v>
      </c>
      <c r="J152" s="1" t="str">
        <f aca="false">AD152</f>
        <v>1.21</v>
      </c>
      <c r="K152" s="3" t="n">
        <v>35</v>
      </c>
      <c r="L152" s="3" t="n">
        <v>22</v>
      </c>
      <c r="M152" s="3" t="s">
        <v>62</v>
      </c>
      <c r="N152" s="3" t="s">
        <v>63</v>
      </c>
      <c r="O152" s="3" t="s">
        <v>1064</v>
      </c>
      <c r="P152" s="3" t="s">
        <v>1132</v>
      </c>
      <c r="Q152" s="3" t="n">
        <v>-1</v>
      </c>
      <c r="R152" s="3" t="n">
        <v>-1</v>
      </c>
      <c r="S152" s="3" t="s">
        <v>67</v>
      </c>
      <c r="T152" s="3" t="s">
        <v>339</v>
      </c>
      <c r="U152" s="3" t="n">
        <v>-1</v>
      </c>
      <c r="V152" s="3" t="s">
        <v>938</v>
      </c>
      <c r="W152" s="3" t="s">
        <v>501</v>
      </c>
      <c r="X152" s="3" t="s">
        <v>405</v>
      </c>
      <c r="Y152" s="3" t="n">
        <v>-1</v>
      </c>
      <c r="Z152" s="3" t="n">
        <v>-1</v>
      </c>
      <c r="AA152" s="3" t="s">
        <v>1133</v>
      </c>
      <c r="AB152" s="3" t="s">
        <v>398</v>
      </c>
      <c r="AC152" s="3" t="s">
        <v>398</v>
      </c>
      <c r="AD152" s="3" t="s">
        <v>1134</v>
      </c>
      <c r="AE152" s="3" t="s">
        <v>1134</v>
      </c>
      <c r="AF152" s="3" t="s">
        <v>1134</v>
      </c>
      <c r="AG152" s="3" t="n">
        <v>0</v>
      </c>
      <c r="AH152" s="3" t="s">
        <v>73</v>
      </c>
      <c r="AI152" s="3" t="s">
        <v>1134</v>
      </c>
      <c r="AJ152" s="3" t="s">
        <v>1134</v>
      </c>
      <c r="AK152" s="3" t="s">
        <v>1134</v>
      </c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3"/>
      <c r="ME152" s="3"/>
      <c r="MF152" s="3"/>
      <c r="MG152" s="3"/>
      <c r="MH152" s="3"/>
      <c r="MI152" s="3"/>
      <c r="MJ152" s="3"/>
      <c r="MK152" s="3"/>
      <c r="ML152" s="3"/>
      <c r="MM152" s="3"/>
      <c r="MN152" s="3"/>
      <c r="MO152" s="3"/>
      <c r="MP152" s="3"/>
      <c r="MQ152" s="3"/>
      <c r="MR152" s="3"/>
      <c r="MS152" s="3"/>
      <c r="MT152" s="3"/>
      <c r="MU152" s="3"/>
      <c r="MV152" s="3"/>
      <c r="MW152" s="3"/>
    </row>
    <row r="153" customFormat="false" ht="13.8" hidden="false" customHeight="false" outlineLevel="0" collapsed="false">
      <c r="A153" s="3" t="n">
        <v>101</v>
      </c>
      <c r="B153" s="3" t="s">
        <v>295</v>
      </c>
      <c r="C153" s="3" t="s">
        <v>971</v>
      </c>
      <c r="D153" s="3" t="s">
        <v>1128</v>
      </c>
      <c r="E153" s="3" t="s">
        <v>298</v>
      </c>
      <c r="F153" s="3" t="s">
        <v>1129</v>
      </c>
      <c r="G153" s="4" t="s">
        <v>1130</v>
      </c>
      <c r="H153" s="4" t="s">
        <v>1131</v>
      </c>
      <c r="I153" s="3" t="s">
        <v>933</v>
      </c>
      <c r="J153" s="1" t="str">
        <f aca="false">AD153</f>
        <v>2.688</v>
      </c>
      <c r="K153" s="3" t="n">
        <v>35</v>
      </c>
      <c r="L153" s="3" t="n">
        <v>22</v>
      </c>
      <c r="M153" s="3" t="s">
        <v>62</v>
      </c>
      <c r="N153" s="3" t="s">
        <v>63</v>
      </c>
      <c r="O153" s="3" t="s">
        <v>1064</v>
      </c>
      <c r="P153" s="3" t="s">
        <v>1132</v>
      </c>
      <c r="Q153" s="3" t="n">
        <v>-1</v>
      </c>
      <c r="R153" s="3" t="n">
        <v>-1</v>
      </c>
      <c r="S153" s="3" t="s">
        <v>67</v>
      </c>
      <c r="T153" s="3" t="s">
        <v>339</v>
      </c>
      <c r="U153" s="3" t="n">
        <v>-1</v>
      </c>
      <c r="V153" s="3" t="n">
        <v>-1</v>
      </c>
      <c r="W153" s="3" t="n">
        <v>-1</v>
      </c>
      <c r="X153" s="3" t="n">
        <v>-1</v>
      </c>
      <c r="Y153" s="3" t="n">
        <v>-1</v>
      </c>
      <c r="Z153" s="3" t="s">
        <v>1135</v>
      </c>
      <c r="AA153" s="3" t="s">
        <v>1133</v>
      </c>
      <c r="AB153" s="3" t="s">
        <v>1136</v>
      </c>
      <c r="AC153" s="3" t="s">
        <v>1136</v>
      </c>
      <c r="AD153" s="3" t="s">
        <v>1137</v>
      </c>
      <c r="AE153" s="3" t="s">
        <v>1137</v>
      </c>
      <c r="AF153" s="3" t="s">
        <v>1137</v>
      </c>
      <c r="AG153" s="3" t="n">
        <v>0</v>
      </c>
      <c r="AH153" s="3" t="s">
        <v>73</v>
      </c>
      <c r="AI153" s="3" t="s">
        <v>1137</v>
      </c>
      <c r="AJ153" s="3" t="s">
        <v>1137</v>
      </c>
      <c r="AK153" s="3" t="s">
        <v>1137</v>
      </c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/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3"/>
      <c r="ME153" s="3"/>
      <c r="MF153" s="3"/>
      <c r="MG153" s="3"/>
      <c r="MH153" s="3"/>
      <c r="MI153" s="3"/>
      <c r="MJ153" s="3"/>
      <c r="MK153" s="3"/>
      <c r="ML153" s="3"/>
      <c r="MM153" s="3"/>
      <c r="MN153" s="3"/>
      <c r="MO153" s="3"/>
      <c r="MP153" s="3"/>
      <c r="MQ153" s="3"/>
      <c r="MR153" s="3"/>
      <c r="MS153" s="3"/>
      <c r="MT153" s="3"/>
      <c r="MU153" s="3"/>
      <c r="MV153" s="3"/>
      <c r="MW153" s="3"/>
    </row>
    <row r="154" customFormat="false" ht="13.8" hidden="false" customHeight="false" outlineLevel="0" collapsed="false">
      <c r="A154" s="3" t="n">
        <v>101</v>
      </c>
      <c r="B154" s="3" t="s">
        <v>295</v>
      </c>
      <c r="C154" s="3" t="s">
        <v>971</v>
      </c>
      <c r="D154" s="3" t="s">
        <v>1128</v>
      </c>
      <c r="E154" s="3" t="s">
        <v>298</v>
      </c>
      <c r="F154" s="3" t="s">
        <v>1129</v>
      </c>
      <c r="G154" s="4" t="s">
        <v>1130</v>
      </c>
      <c r="H154" s="4" t="s">
        <v>1131</v>
      </c>
      <c r="I154" s="3" t="s">
        <v>933</v>
      </c>
      <c r="J154" s="1" t="str">
        <f aca="false">AD154</f>
        <v>2.7036</v>
      </c>
      <c r="K154" s="3" t="n">
        <v>35</v>
      </c>
      <c r="L154" s="3" t="n">
        <v>22</v>
      </c>
      <c r="M154" s="3" t="s">
        <v>62</v>
      </c>
      <c r="N154" s="3" t="s">
        <v>63</v>
      </c>
      <c r="O154" s="3" t="s">
        <v>1064</v>
      </c>
      <c r="P154" s="3" t="s">
        <v>1132</v>
      </c>
      <c r="Q154" s="3" t="n">
        <v>-1</v>
      </c>
      <c r="R154" s="3" t="n">
        <v>-1</v>
      </c>
      <c r="S154" s="3" t="s">
        <v>67</v>
      </c>
      <c r="T154" s="3" t="s">
        <v>339</v>
      </c>
      <c r="U154" s="3" t="n">
        <v>-1</v>
      </c>
      <c r="V154" s="3" t="n">
        <v>-1</v>
      </c>
      <c r="W154" s="3" t="n">
        <v>-1</v>
      </c>
      <c r="X154" s="3" t="n">
        <v>-1</v>
      </c>
      <c r="Y154" s="3" t="n">
        <v>-1</v>
      </c>
      <c r="Z154" s="3" t="s">
        <v>1135</v>
      </c>
      <c r="AA154" s="3" t="s">
        <v>1133</v>
      </c>
      <c r="AB154" s="3" t="s">
        <v>1138</v>
      </c>
      <c r="AC154" s="3" t="s">
        <v>1138</v>
      </c>
      <c r="AD154" s="3" t="s">
        <v>1139</v>
      </c>
      <c r="AE154" s="3" t="s">
        <v>1139</v>
      </c>
      <c r="AF154" s="3" t="s">
        <v>1139</v>
      </c>
      <c r="AG154" s="3" t="n">
        <v>0</v>
      </c>
      <c r="AH154" s="3" t="s">
        <v>73</v>
      </c>
      <c r="AI154" s="3" t="s">
        <v>1139</v>
      </c>
      <c r="AJ154" s="3" t="s">
        <v>1139</v>
      </c>
      <c r="AK154" s="3" t="s">
        <v>1139</v>
      </c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</row>
    <row r="155" customFormat="false" ht="13.8" hidden="false" customHeight="false" outlineLevel="0" collapsed="false">
      <c r="A155" s="3" t="n">
        <v>101</v>
      </c>
      <c r="B155" s="3" t="s">
        <v>295</v>
      </c>
      <c r="C155" s="3" t="s">
        <v>971</v>
      </c>
      <c r="D155" s="3" t="s">
        <v>1128</v>
      </c>
      <c r="E155" s="3" t="s">
        <v>298</v>
      </c>
      <c r="F155" s="3" t="s">
        <v>1129</v>
      </c>
      <c r="G155" s="4" t="s">
        <v>1130</v>
      </c>
      <c r="H155" s="4" t="s">
        <v>1131</v>
      </c>
      <c r="I155" s="3" t="s">
        <v>933</v>
      </c>
      <c r="J155" s="1" t="str">
        <f aca="false">AD155</f>
        <v>2.7344</v>
      </c>
      <c r="K155" s="3" t="n">
        <v>35</v>
      </c>
      <c r="L155" s="3" t="n">
        <v>22</v>
      </c>
      <c r="M155" s="3" t="s">
        <v>62</v>
      </c>
      <c r="N155" s="3" t="s">
        <v>63</v>
      </c>
      <c r="O155" s="3" t="s">
        <v>1064</v>
      </c>
      <c r="P155" s="3" t="s">
        <v>1132</v>
      </c>
      <c r="Q155" s="3" t="n">
        <v>-1</v>
      </c>
      <c r="R155" s="3" t="n">
        <v>-1</v>
      </c>
      <c r="S155" s="3" t="s">
        <v>67</v>
      </c>
      <c r="T155" s="3" t="s">
        <v>339</v>
      </c>
      <c r="U155" s="3" t="n">
        <v>-1</v>
      </c>
      <c r="V155" s="3" t="n">
        <v>-1</v>
      </c>
      <c r="W155" s="3" t="n">
        <v>-1</v>
      </c>
      <c r="X155" s="3" t="n">
        <v>-1</v>
      </c>
      <c r="Y155" s="3" t="n">
        <v>-1</v>
      </c>
      <c r="Z155" s="3" t="s">
        <v>1135</v>
      </c>
      <c r="AA155" s="3" t="s">
        <v>1133</v>
      </c>
      <c r="AB155" s="3" t="s">
        <v>306</v>
      </c>
      <c r="AC155" s="3" t="s">
        <v>306</v>
      </c>
      <c r="AD155" s="3" t="s">
        <v>1140</v>
      </c>
      <c r="AE155" s="3" t="s">
        <v>1140</v>
      </c>
      <c r="AF155" s="3" t="s">
        <v>1140</v>
      </c>
      <c r="AG155" s="3" t="n">
        <v>0</v>
      </c>
      <c r="AH155" s="3" t="s">
        <v>73</v>
      </c>
      <c r="AI155" s="3" t="s">
        <v>1140</v>
      </c>
      <c r="AJ155" s="3" t="s">
        <v>1140</v>
      </c>
      <c r="AK155" s="3" t="s">
        <v>1140</v>
      </c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</row>
    <row r="156" customFormat="false" ht="13.8" hidden="false" customHeight="false" outlineLevel="0" collapsed="false">
      <c r="A156" s="3" t="n">
        <v>102</v>
      </c>
      <c r="B156" s="3" t="s">
        <v>577</v>
      </c>
      <c r="C156" s="3" t="s">
        <v>1141</v>
      </c>
      <c r="D156" s="3" t="s">
        <v>1142</v>
      </c>
      <c r="E156" s="3" t="s">
        <v>298</v>
      </c>
      <c r="F156" s="3" t="s">
        <v>1143</v>
      </c>
      <c r="G156" s="4" t="s">
        <v>1144</v>
      </c>
      <c r="H156" s="4" t="s">
        <v>1145</v>
      </c>
      <c r="I156" s="3" t="s">
        <v>40</v>
      </c>
      <c r="J156" s="1" t="str">
        <f aca="false">AD156</f>
        <v>1.31</v>
      </c>
      <c r="K156" s="3" t="n">
        <v>40</v>
      </c>
      <c r="L156" s="3" t="n">
        <v>28</v>
      </c>
      <c r="M156" s="3" t="s">
        <v>42</v>
      </c>
      <c r="N156" s="3" t="s">
        <v>63</v>
      </c>
      <c r="O156" s="3" t="s">
        <v>1064</v>
      </c>
      <c r="P156" s="3" t="s">
        <v>1146</v>
      </c>
      <c r="Q156" s="3" t="s">
        <v>513</v>
      </c>
      <c r="R156" s="3" t="s">
        <v>628</v>
      </c>
      <c r="S156" s="3" t="s">
        <v>67</v>
      </c>
      <c r="T156" s="3" t="n">
        <v>1450</v>
      </c>
      <c r="U156" s="3" t="n">
        <v>-1</v>
      </c>
      <c r="V156" s="3" t="s">
        <v>1147</v>
      </c>
      <c r="W156" s="3" t="s">
        <v>1148</v>
      </c>
      <c r="X156" s="3" t="s">
        <v>837</v>
      </c>
      <c r="Y156" s="3" t="n">
        <v>-1</v>
      </c>
      <c r="Z156" s="3" t="s">
        <v>68</v>
      </c>
      <c r="AA156" s="3" t="s">
        <v>1149</v>
      </c>
      <c r="AB156" s="3" t="s">
        <v>49</v>
      </c>
      <c r="AC156" s="3" t="s">
        <v>50</v>
      </c>
      <c r="AD156" s="3" t="s">
        <v>1072</v>
      </c>
      <c r="AE156" s="3" t="s">
        <v>1072</v>
      </c>
      <c r="AF156" s="3" t="s">
        <v>1072</v>
      </c>
      <c r="AG156" s="3" t="n">
        <v>0</v>
      </c>
      <c r="AH156" s="3" t="s">
        <v>73</v>
      </c>
      <c r="AI156" s="3" t="s">
        <v>1072</v>
      </c>
      <c r="AJ156" s="3" t="s">
        <v>1072</v>
      </c>
      <c r="AK156" s="3" t="s">
        <v>1072</v>
      </c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3"/>
      <c r="KR156" s="3"/>
      <c r="KS156" s="3"/>
      <c r="KT156" s="3"/>
      <c r="KU156" s="3"/>
      <c r="KV156" s="3"/>
      <c r="KW156" s="3"/>
      <c r="KX156" s="3"/>
      <c r="KY156" s="3"/>
      <c r="KZ156" s="3"/>
      <c r="LA156" s="3"/>
      <c r="LB156" s="3"/>
      <c r="LC156" s="3"/>
      <c r="LD156" s="3"/>
      <c r="LE156" s="3"/>
      <c r="LF156" s="3"/>
      <c r="LG156" s="3"/>
      <c r="LH156" s="3"/>
      <c r="LI156" s="3"/>
      <c r="LJ156" s="3"/>
      <c r="LK156" s="3"/>
      <c r="LL156" s="3"/>
      <c r="LM156" s="3"/>
      <c r="LN156" s="3"/>
      <c r="LO156" s="3"/>
      <c r="LP156" s="3"/>
      <c r="LQ156" s="3"/>
      <c r="LR156" s="3"/>
      <c r="LS156" s="3"/>
      <c r="LT156" s="3"/>
      <c r="LU156" s="3"/>
      <c r="LV156" s="3"/>
      <c r="LW156" s="3"/>
      <c r="LX156" s="3"/>
      <c r="LY156" s="3"/>
      <c r="LZ156" s="3"/>
      <c r="MA156" s="3"/>
      <c r="MB156" s="3"/>
      <c r="MC156" s="3"/>
      <c r="MD156" s="3"/>
      <c r="ME156" s="3"/>
      <c r="MF156" s="3"/>
      <c r="MG156" s="3"/>
      <c r="MH156" s="3"/>
      <c r="MI156" s="3"/>
      <c r="MJ156" s="3"/>
      <c r="MK156" s="3"/>
      <c r="ML156" s="3"/>
      <c r="MM156" s="3"/>
      <c r="MN156" s="3"/>
      <c r="MO156" s="3"/>
      <c r="MP156" s="3"/>
      <c r="MQ156" s="3"/>
      <c r="MR156" s="3"/>
      <c r="MS156" s="3"/>
      <c r="MT156" s="3"/>
      <c r="MU156" s="3"/>
      <c r="MV156" s="3"/>
      <c r="MW156" s="3"/>
    </row>
    <row r="157" customFormat="false" ht="13.8" hidden="false" customHeight="false" outlineLevel="0" collapsed="false">
      <c r="A157" s="3" t="n">
        <v>103</v>
      </c>
      <c r="B157" s="3" t="s">
        <v>484</v>
      </c>
      <c r="C157" s="3" t="s">
        <v>1150</v>
      </c>
      <c r="D157" s="3" t="s">
        <v>1151</v>
      </c>
      <c r="E157" s="3" t="s">
        <v>298</v>
      </c>
      <c r="F157" s="3" t="s">
        <v>1152</v>
      </c>
      <c r="G157" s="4" t="s">
        <v>1153</v>
      </c>
      <c r="H157" s="4" t="s">
        <v>1154</v>
      </c>
      <c r="I157" s="3" t="s">
        <v>40</v>
      </c>
      <c r="J157" s="1" t="str">
        <f aca="false">AD157</f>
        <v>2.61</v>
      </c>
      <c r="K157" s="3" t="n">
        <v>21</v>
      </c>
      <c r="L157" s="3" t="s">
        <v>1155</v>
      </c>
      <c r="M157" s="3" t="s">
        <v>42</v>
      </c>
      <c r="N157" s="3" t="s">
        <v>63</v>
      </c>
      <c r="O157" s="3" t="n">
        <v>6</v>
      </c>
      <c r="P157" s="3" t="s">
        <v>104</v>
      </c>
      <c r="Q157" s="3" t="n">
        <v>-1</v>
      </c>
      <c r="R157" s="3" t="n">
        <v>-1</v>
      </c>
      <c r="S157" s="3" t="s">
        <v>67</v>
      </c>
      <c r="T157" s="3" t="n">
        <v>1175</v>
      </c>
      <c r="U157" s="3" t="n">
        <v>-1</v>
      </c>
      <c r="V157" s="3" t="s">
        <v>1156</v>
      </c>
      <c r="W157" s="3" t="s">
        <v>1157</v>
      </c>
      <c r="X157" s="3" t="s">
        <v>1158</v>
      </c>
      <c r="Y157" s="3" t="n">
        <v>-1</v>
      </c>
      <c r="Z157" s="3" t="s">
        <v>68</v>
      </c>
      <c r="AA157" s="3" t="s">
        <v>1159</v>
      </c>
      <c r="AB157" s="3" t="s">
        <v>130</v>
      </c>
      <c r="AC157" s="3" t="s">
        <v>130</v>
      </c>
      <c r="AD157" s="3" t="s">
        <v>1160</v>
      </c>
      <c r="AE157" s="3" t="s">
        <v>1160</v>
      </c>
      <c r="AF157" s="3" t="s">
        <v>1160</v>
      </c>
      <c r="AG157" s="3" t="n">
        <v>0</v>
      </c>
      <c r="AH157" s="3" t="s">
        <v>73</v>
      </c>
      <c r="AI157" s="3" t="s">
        <v>1160</v>
      </c>
      <c r="AJ157" s="3" t="s">
        <v>1160</v>
      </c>
      <c r="AK157" s="3" t="s">
        <v>1160</v>
      </c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3"/>
      <c r="KR157" s="3"/>
      <c r="KS157" s="3"/>
      <c r="KT157" s="3"/>
      <c r="KU157" s="3"/>
      <c r="KV157" s="3"/>
      <c r="KW157" s="3"/>
      <c r="KX157" s="3"/>
      <c r="KY157" s="3"/>
      <c r="KZ157" s="3"/>
      <c r="LA157" s="3"/>
      <c r="LB157" s="3"/>
      <c r="LC157" s="3"/>
      <c r="LD157" s="3"/>
      <c r="LE157" s="3"/>
      <c r="LF157" s="3"/>
      <c r="LG157" s="3"/>
      <c r="LH157" s="3"/>
      <c r="LI157" s="3"/>
      <c r="LJ157" s="3"/>
      <c r="LK157" s="3"/>
      <c r="LL157" s="3"/>
      <c r="LM157" s="3"/>
      <c r="LN157" s="3"/>
      <c r="LO157" s="3"/>
      <c r="LP157" s="3"/>
      <c r="LQ157" s="3"/>
      <c r="LR157" s="3"/>
      <c r="LS157" s="3"/>
      <c r="LT157" s="3"/>
      <c r="LU157" s="3"/>
      <c r="LV157" s="3"/>
      <c r="LW157" s="3"/>
      <c r="LX157" s="3"/>
      <c r="LY157" s="3"/>
      <c r="LZ157" s="3"/>
      <c r="MA157" s="3"/>
      <c r="MB157" s="3"/>
      <c r="MC157" s="3"/>
      <c r="MD157" s="3"/>
      <c r="ME157" s="3"/>
      <c r="MF157" s="3"/>
      <c r="MG157" s="3"/>
      <c r="MH157" s="3"/>
      <c r="MI157" s="3"/>
      <c r="MJ157" s="3"/>
      <c r="MK157" s="3"/>
      <c r="ML157" s="3"/>
      <c r="MM157" s="3"/>
      <c r="MN157" s="3"/>
      <c r="MO157" s="3"/>
      <c r="MP157" s="3"/>
      <c r="MQ157" s="3"/>
      <c r="MR157" s="3"/>
      <c r="MS157" s="3"/>
      <c r="MT157" s="3"/>
      <c r="MU157" s="3"/>
      <c r="MV157" s="3"/>
      <c r="MW157" s="3"/>
    </row>
    <row r="158" customFormat="false" ht="13.8" hidden="false" customHeight="false" outlineLevel="0" collapsed="false">
      <c r="A158" s="3" t="n">
        <v>104</v>
      </c>
      <c r="B158" s="3" t="s">
        <v>269</v>
      </c>
      <c r="C158" s="3" t="s">
        <v>1161</v>
      </c>
      <c r="D158" s="3" t="s">
        <v>1162</v>
      </c>
      <c r="E158" s="3" t="s">
        <v>298</v>
      </c>
      <c r="F158" s="3" t="s">
        <v>1163</v>
      </c>
      <c r="G158" s="4" t="s">
        <v>1164</v>
      </c>
      <c r="H158" s="4" t="s">
        <v>1165</v>
      </c>
      <c r="I158" s="3" t="s">
        <v>1166</v>
      </c>
      <c r="J158" s="1" t="str">
        <f aca="false">AD158</f>
        <v>1.95</v>
      </c>
      <c r="K158" s="3" t="n">
        <v>34</v>
      </c>
      <c r="L158" s="3" t="s">
        <v>1167</v>
      </c>
      <c r="M158" s="3" t="s">
        <v>42</v>
      </c>
      <c r="N158" s="3" t="s">
        <v>63</v>
      </c>
      <c r="O158" s="3" t="s">
        <v>1168</v>
      </c>
      <c r="P158" s="3" t="s">
        <v>1168</v>
      </c>
      <c r="Q158" s="3" t="s">
        <v>145</v>
      </c>
      <c r="R158" s="3" t="s">
        <v>82</v>
      </c>
      <c r="S158" s="3" t="s">
        <v>67</v>
      </c>
      <c r="T158" s="3" t="s">
        <v>374</v>
      </c>
      <c r="U158" s="3" t="n">
        <v>-1</v>
      </c>
      <c r="V158" s="3" t="s">
        <v>628</v>
      </c>
      <c r="W158" s="3" t="s">
        <v>47</v>
      </c>
      <c r="X158" s="3" t="n">
        <v>-1</v>
      </c>
      <c r="Y158" s="3" t="n">
        <v>-1</v>
      </c>
      <c r="Z158" s="3" t="n">
        <v>-1</v>
      </c>
      <c r="AA158" s="3" t="s">
        <v>1169</v>
      </c>
      <c r="AB158" s="3" t="n">
        <v>-1</v>
      </c>
      <c r="AC158" s="3" t="n">
        <v>-1</v>
      </c>
      <c r="AD158" s="3" t="s">
        <v>1170</v>
      </c>
      <c r="AE158" s="3" t="s">
        <v>1170</v>
      </c>
      <c r="AF158" s="3" t="s">
        <v>1170</v>
      </c>
      <c r="AG158" s="3" t="n">
        <v>0</v>
      </c>
      <c r="AH158" s="3" t="s">
        <v>73</v>
      </c>
      <c r="AI158" s="3" t="s">
        <v>1170</v>
      </c>
      <c r="AJ158" s="3" t="s">
        <v>1170</v>
      </c>
      <c r="AK158" s="3" t="s">
        <v>1170</v>
      </c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3"/>
      <c r="KR158" s="3"/>
      <c r="KS158" s="3"/>
      <c r="KT158" s="3"/>
      <c r="KU158" s="3"/>
      <c r="KV158" s="3"/>
      <c r="KW158" s="3"/>
      <c r="KX158" s="3"/>
      <c r="KY158" s="3"/>
      <c r="KZ158" s="3"/>
      <c r="LA158" s="3"/>
      <c r="LB158" s="3"/>
      <c r="LC158" s="3"/>
      <c r="LD158" s="3"/>
      <c r="LE158" s="3"/>
      <c r="LF158" s="3"/>
      <c r="LG158" s="3"/>
      <c r="LH158" s="3"/>
      <c r="LI158" s="3"/>
      <c r="LJ158" s="3"/>
      <c r="LK158" s="3"/>
      <c r="LL158" s="3"/>
      <c r="LM158" s="3"/>
      <c r="LN158" s="3"/>
      <c r="LO158" s="3"/>
      <c r="LP158" s="3"/>
      <c r="LQ158" s="3"/>
      <c r="LR158" s="3"/>
      <c r="LS158" s="3"/>
      <c r="LT158" s="3"/>
      <c r="LU158" s="3"/>
      <c r="LV158" s="3"/>
      <c r="LW158" s="3"/>
      <c r="LX158" s="3"/>
      <c r="LY158" s="3"/>
      <c r="LZ158" s="3"/>
      <c r="MA158" s="3"/>
      <c r="MB158" s="3"/>
      <c r="MC158" s="3"/>
      <c r="MD158" s="3"/>
      <c r="ME158" s="3"/>
      <c r="MF158" s="3"/>
      <c r="MG158" s="3"/>
      <c r="MH158" s="3"/>
      <c r="MI158" s="3"/>
      <c r="MJ158" s="3"/>
      <c r="MK158" s="3"/>
      <c r="ML158" s="3"/>
      <c r="MM158" s="3"/>
      <c r="MN158" s="3"/>
      <c r="MO158" s="3"/>
      <c r="MP158" s="3"/>
      <c r="MQ158" s="3"/>
      <c r="MR158" s="3"/>
      <c r="MS158" s="3"/>
      <c r="MT158" s="3"/>
      <c r="MU158" s="3"/>
      <c r="MV158" s="3"/>
      <c r="MW158" s="3"/>
    </row>
    <row r="159" customFormat="false" ht="13.8" hidden="false" customHeight="false" outlineLevel="0" collapsed="false">
      <c r="A159" s="3" t="n">
        <v>105</v>
      </c>
      <c r="B159" s="3" t="s">
        <v>538</v>
      </c>
      <c r="C159" s="3" t="s">
        <v>1171</v>
      </c>
      <c r="D159" s="3" t="s">
        <v>1172</v>
      </c>
      <c r="E159" s="3" t="s">
        <v>298</v>
      </c>
      <c r="F159" s="3" t="s">
        <v>1173</v>
      </c>
      <c r="G159" s="4" t="s">
        <v>1174</v>
      </c>
      <c r="H159" s="4" t="s">
        <v>1175</v>
      </c>
      <c r="I159" s="3" t="s">
        <v>40</v>
      </c>
      <c r="J159" s="1" t="str">
        <f aca="false">AD159</f>
        <v>0.35</v>
      </c>
      <c r="K159" s="3" t="n">
        <v>73</v>
      </c>
      <c r="L159" s="3" t="n">
        <v>57</v>
      </c>
      <c r="M159" s="3" t="s">
        <v>42</v>
      </c>
      <c r="N159" s="3" t="s">
        <v>63</v>
      </c>
      <c r="O159" s="3" t="s">
        <v>1176</v>
      </c>
      <c r="P159" s="3" t="s">
        <v>681</v>
      </c>
      <c r="Q159" s="3" t="s">
        <v>1177</v>
      </c>
      <c r="R159" s="3" t="s">
        <v>1177</v>
      </c>
      <c r="S159" s="3" t="s">
        <v>67</v>
      </c>
      <c r="T159" s="3" t="n">
        <v>1348</v>
      </c>
      <c r="U159" s="3" t="n">
        <v>-1</v>
      </c>
      <c r="V159" s="3" t="s">
        <v>698</v>
      </c>
      <c r="W159" s="3" t="s">
        <v>1178</v>
      </c>
      <c r="X159" s="3" t="s">
        <v>405</v>
      </c>
      <c r="Y159" s="3" t="n">
        <v>-1</v>
      </c>
      <c r="Z159" s="3" t="n">
        <v>-1</v>
      </c>
      <c r="AA159" s="3" t="s">
        <v>1179</v>
      </c>
      <c r="AB159" s="3" t="s">
        <v>1180</v>
      </c>
      <c r="AC159" s="3" t="s">
        <v>1180</v>
      </c>
      <c r="AD159" s="3" t="s">
        <v>1181</v>
      </c>
      <c r="AE159" s="3" t="s">
        <v>1181</v>
      </c>
      <c r="AF159" s="3" t="s">
        <v>1181</v>
      </c>
      <c r="AG159" s="3" t="n">
        <v>0</v>
      </c>
      <c r="AH159" s="3" t="s">
        <v>73</v>
      </c>
      <c r="AI159" s="3" t="s">
        <v>1181</v>
      </c>
      <c r="AJ159" s="3" t="s">
        <v>1181</v>
      </c>
      <c r="AK159" s="3" t="s">
        <v>1181</v>
      </c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3"/>
      <c r="KR159" s="3"/>
      <c r="KS159" s="3"/>
      <c r="KT159" s="3"/>
      <c r="KU159" s="3"/>
      <c r="KV159" s="3"/>
      <c r="KW159" s="3"/>
      <c r="KX159" s="3"/>
      <c r="KY159" s="3"/>
      <c r="KZ159" s="3"/>
      <c r="LA159" s="3"/>
      <c r="LB159" s="3"/>
      <c r="LC159" s="3"/>
      <c r="LD159" s="3"/>
      <c r="LE159" s="3"/>
      <c r="LF159" s="3"/>
      <c r="LG159" s="3"/>
      <c r="LH159" s="3"/>
      <c r="LI159" s="3"/>
      <c r="LJ159" s="3"/>
      <c r="LK159" s="3"/>
      <c r="LL159" s="3"/>
      <c r="LM159" s="3"/>
      <c r="LN159" s="3"/>
      <c r="LO159" s="3"/>
      <c r="LP159" s="3"/>
      <c r="LQ159" s="3"/>
      <c r="LR159" s="3"/>
      <c r="LS159" s="3"/>
      <c r="LT159" s="3"/>
      <c r="LU159" s="3"/>
      <c r="LV159" s="3"/>
      <c r="LW159" s="3"/>
      <c r="LX159" s="3"/>
      <c r="LY159" s="3"/>
      <c r="LZ159" s="3"/>
      <c r="MA159" s="3"/>
      <c r="MB159" s="3"/>
      <c r="MC159" s="3"/>
      <c r="MD159" s="3"/>
      <c r="ME159" s="3"/>
      <c r="MF159" s="3"/>
      <c r="MG159" s="3"/>
      <c r="MH159" s="3"/>
      <c r="MI159" s="3"/>
      <c r="MJ159" s="3"/>
      <c r="MK159" s="3"/>
      <c r="ML159" s="3"/>
      <c r="MM159" s="3"/>
      <c r="MN159" s="3"/>
      <c r="MO159" s="3"/>
      <c r="MP159" s="3"/>
      <c r="MQ159" s="3"/>
      <c r="MR159" s="3"/>
      <c r="MS159" s="3"/>
      <c r="MT159" s="3"/>
      <c r="MU159" s="3"/>
      <c r="MV159" s="3"/>
      <c r="MW159" s="3"/>
    </row>
    <row r="160" customFormat="false" ht="13.8" hidden="false" customHeight="false" outlineLevel="0" collapsed="false">
      <c r="A160" s="3" t="n">
        <v>106</v>
      </c>
      <c r="B160" s="3" t="s">
        <v>269</v>
      </c>
      <c r="C160" s="3" t="s">
        <v>1182</v>
      </c>
      <c r="D160" s="3" t="s">
        <v>1183</v>
      </c>
      <c r="E160" s="3" t="s">
        <v>298</v>
      </c>
      <c r="F160" s="3" t="s">
        <v>1184</v>
      </c>
      <c r="G160" s="4" t="s">
        <v>1185</v>
      </c>
      <c r="H160" s="4" t="s">
        <v>1186</v>
      </c>
      <c r="I160" s="3" t="s">
        <v>40</v>
      </c>
      <c r="J160" s="1" t="str">
        <f aca="false">AD160</f>
        <v>2.04</v>
      </c>
      <c r="K160" s="3" t="n">
        <v>57</v>
      </c>
      <c r="L160" s="3" t="n">
        <v>34</v>
      </c>
      <c r="M160" s="3" t="s">
        <v>42</v>
      </c>
      <c r="N160" s="3" t="s">
        <v>63</v>
      </c>
      <c r="O160" s="3" t="s">
        <v>1070</v>
      </c>
      <c r="P160" s="3" t="s">
        <v>1070</v>
      </c>
      <c r="Q160" s="3" t="s">
        <v>209</v>
      </c>
      <c r="R160" s="3" t="s">
        <v>209</v>
      </c>
      <c r="S160" s="3" t="s">
        <v>67</v>
      </c>
      <c r="T160" s="3" t="s">
        <v>339</v>
      </c>
      <c r="U160" s="3" t="n">
        <v>-1</v>
      </c>
      <c r="V160" s="3" t="n">
        <v>-1</v>
      </c>
      <c r="W160" s="3" t="n">
        <v>-1</v>
      </c>
      <c r="X160" s="3" t="n">
        <v>-1</v>
      </c>
      <c r="Y160" s="3" t="n">
        <v>10</v>
      </c>
      <c r="Z160" s="3" t="s">
        <v>1187</v>
      </c>
      <c r="AA160" s="3" t="n">
        <v>-1</v>
      </c>
      <c r="AB160" s="3" t="s">
        <v>130</v>
      </c>
      <c r="AC160" s="3" t="s">
        <v>130</v>
      </c>
      <c r="AD160" s="3" t="s">
        <v>558</v>
      </c>
      <c r="AE160" s="3" t="s">
        <v>558</v>
      </c>
      <c r="AF160" s="3" t="s">
        <v>558</v>
      </c>
      <c r="AG160" s="3" t="n">
        <v>0</v>
      </c>
      <c r="AH160" s="3" t="s">
        <v>73</v>
      </c>
      <c r="AI160" s="3" t="s">
        <v>558</v>
      </c>
      <c r="AJ160" s="3" t="s">
        <v>558</v>
      </c>
      <c r="AK160" s="3" t="s">
        <v>558</v>
      </c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3"/>
      <c r="KR160" s="3"/>
      <c r="KS160" s="3"/>
      <c r="KT160" s="3"/>
      <c r="KU160" s="3"/>
      <c r="KV160" s="3"/>
      <c r="KW160" s="3"/>
      <c r="KX160" s="3"/>
      <c r="KY160" s="3"/>
      <c r="KZ160" s="3"/>
      <c r="LA160" s="3"/>
      <c r="LB160" s="3"/>
      <c r="LC160" s="3"/>
      <c r="LD160" s="3"/>
      <c r="LE160" s="3"/>
      <c r="LF160" s="3"/>
      <c r="LG160" s="3"/>
      <c r="LH160" s="3"/>
      <c r="LI160" s="3"/>
      <c r="LJ160" s="3"/>
      <c r="LK160" s="3"/>
      <c r="LL160" s="3"/>
      <c r="LM160" s="3"/>
      <c r="LN160" s="3"/>
      <c r="LO160" s="3"/>
      <c r="LP160" s="3"/>
      <c r="LQ160" s="3"/>
      <c r="LR160" s="3"/>
      <c r="LS160" s="3"/>
      <c r="LT160" s="3"/>
      <c r="LU160" s="3"/>
      <c r="LV160" s="3"/>
      <c r="LW160" s="3"/>
      <c r="LX160" s="3"/>
      <c r="LY160" s="3"/>
      <c r="LZ160" s="3"/>
      <c r="MA160" s="3"/>
      <c r="MB160" s="3"/>
      <c r="MC160" s="3"/>
      <c r="MD160" s="3"/>
      <c r="ME160" s="3"/>
      <c r="MF160" s="3"/>
      <c r="MG160" s="3"/>
      <c r="MH160" s="3"/>
      <c r="MI160" s="3"/>
      <c r="MJ160" s="3"/>
      <c r="MK160" s="3"/>
      <c r="ML160" s="3"/>
      <c r="MM160" s="3"/>
      <c r="MN160" s="3"/>
      <c r="MO160" s="3"/>
      <c r="MP160" s="3"/>
      <c r="MQ160" s="3"/>
      <c r="MR160" s="3"/>
      <c r="MS160" s="3"/>
      <c r="MT160" s="3"/>
      <c r="MU160" s="3"/>
      <c r="MV160" s="3"/>
      <c r="MW160" s="3"/>
    </row>
    <row r="161" customFormat="false" ht="13.8" hidden="false" customHeight="false" outlineLevel="0" collapsed="false">
      <c r="A161" s="3" t="n">
        <v>106</v>
      </c>
      <c r="B161" s="3" t="s">
        <v>269</v>
      </c>
      <c r="C161" s="3" t="s">
        <v>1182</v>
      </c>
      <c r="D161" s="3" t="s">
        <v>1183</v>
      </c>
      <c r="E161" s="3" t="s">
        <v>298</v>
      </c>
      <c r="F161" s="3" t="s">
        <v>1184</v>
      </c>
      <c r="G161" s="4" t="s">
        <v>1185</v>
      </c>
      <c r="H161" s="4" t="s">
        <v>1186</v>
      </c>
      <c r="I161" s="3" t="s">
        <v>40</v>
      </c>
      <c r="J161" s="1" t="str">
        <f aca="false">AD161</f>
        <v>2.03</v>
      </c>
      <c r="K161" s="3" t="n">
        <v>57</v>
      </c>
      <c r="L161" s="3" t="n">
        <v>34</v>
      </c>
      <c r="M161" s="3" t="s">
        <v>42</v>
      </c>
      <c r="N161" s="3" t="s">
        <v>63</v>
      </c>
      <c r="O161" s="3" t="s">
        <v>1070</v>
      </c>
      <c r="P161" s="3" t="s">
        <v>1070</v>
      </c>
      <c r="Q161" s="3" t="s">
        <v>209</v>
      </c>
      <c r="R161" s="3" t="s">
        <v>209</v>
      </c>
      <c r="S161" s="3" t="s">
        <v>67</v>
      </c>
      <c r="T161" s="3" t="s">
        <v>339</v>
      </c>
      <c r="U161" s="3" t="n">
        <v>-1</v>
      </c>
      <c r="V161" s="3" t="n">
        <v>-1</v>
      </c>
      <c r="W161" s="3" t="n">
        <v>-1</v>
      </c>
      <c r="X161" s="3" t="n">
        <v>-1</v>
      </c>
      <c r="Y161" s="3" t="n">
        <v>10</v>
      </c>
      <c r="Z161" s="3" t="s">
        <v>1187</v>
      </c>
      <c r="AA161" s="3" t="n">
        <v>-1</v>
      </c>
      <c r="AB161" s="3" t="s">
        <v>284</v>
      </c>
      <c r="AC161" s="3" t="s">
        <v>284</v>
      </c>
      <c r="AD161" s="3" t="s">
        <v>1188</v>
      </c>
      <c r="AE161" s="3" t="s">
        <v>1188</v>
      </c>
      <c r="AF161" s="3" t="s">
        <v>1188</v>
      </c>
      <c r="AG161" s="3" t="n">
        <v>0</v>
      </c>
      <c r="AH161" s="3" t="s">
        <v>73</v>
      </c>
      <c r="AI161" s="3" t="s">
        <v>1188</v>
      </c>
      <c r="AJ161" s="3" t="s">
        <v>1188</v>
      </c>
      <c r="AK161" s="3" t="s">
        <v>1188</v>
      </c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3"/>
      <c r="KR161" s="3"/>
      <c r="KS161" s="3"/>
      <c r="KT161" s="3"/>
      <c r="KU161" s="3"/>
      <c r="KV161" s="3"/>
      <c r="KW161" s="3"/>
      <c r="KX161" s="3"/>
      <c r="KY161" s="3"/>
      <c r="KZ161" s="3"/>
      <c r="LA161" s="3"/>
      <c r="LB161" s="3"/>
      <c r="LC161" s="3"/>
      <c r="LD161" s="3"/>
      <c r="LE161" s="3"/>
      <c r="LF161" s="3"/>
      <c r="LG161" s="3"/>
      <c r="LH161" s="3"/>
      <c r="LI161" s="3"/>
      <c r="LJ161" s="3"/>
      <c r="LK161" s="3"/>
      <c r="LL161" s="3"/>
      <c r="LM161" s="3"/>
      <c r="LN161" s="3"/>
      <c r="LO161" s="3"/>
      <c r="LP161" s="3"/>
      <c r="LQ161" s="3"/>
      <c r="LR161" s="3"/>
      <c r="LS161" s="3"/>
      <c r="LT161" s="3"/>
      <c r="LU161" s="3"/>
      <c r="LV161" s="3"/>
      <c r="LW161" s="3"/>
      <c r="LX161" s="3"/>
      <c r="LY161" s="3"/>
      <c r="LZ161" s="3"/>
      <c r="MA161" s="3"/>
      <c r="MB161" s="3"/>
      <c r="MC161" s="3"/>
      <c r="MD161" s="3"/>
      <c r="ME161" s="3"/>
      <c r="MF161" s="3"/>
      <c r="MG161" s="3"/>
      <c r="MH161" s="3"/>
      <c r="MI161" s="3"/>
      <c r="MJ161" s="3"/>
      <c r="MK161" s="3"/>
      <c r="ML161" s="3"/>
      <c r="MM161" s="3"/>
      <c r="MN161" s="3"/>
      <c r="MO161" s="3"/>
      <c r="MP161" s="3"/>
      <c r="MQ161" s="3"/>
      <c r="MR161" s="3"/>
      <c r="MS161" s="3"/>
      <c r="MT161" s="3"/>
      <c r="MU161" s="3"/>
      <c r="MV161" s="3"/>
      <c r="MW161" s="3"/>
    </row>
    <row r="162" customFormat="false" ht="13.8" hidden="false" customHeight="false" outlineLevel="0" collapsed="false">
      <c r="A162" s="3" t="n">
        <v>107</v>
      </c>
      <c r="B162" s="3" t="s">
        <v>295</v>
      </c>
      <c r="C162" s="3" t="s">
        <v>1189</v>
      </c>
      <c r="D162" s="3" t="s">
        <v>1190</v>
      </c>
      <c r="E162" s="3" t="s">
        <v>298</v>
      </c>
      <c r="F162" s="3" t="s">
        <v>1184</v>
      </c>
      <c r="G162" s="4" t="s">
        <v>1191</v>
      </c>
      <c r="H162" s="4" t="s">
        <v>1192</v>
      </c>
      <c r="I162" s="3" t="s">
        <v>1193</v>
      </c>
      <c r="J162" s="1" t="str">
        <f aca="false">AD162</f>
        <v>7.52</v>
      </c>
      <c r="K162" s="3" t="n">
        <v>20</v>
      </c>
      <c r="L162" s="3" t="s">
        <v>1194</v>
      </c>
      <c r="M162" s="3" t="s">
        <v>42</v>
      </c>
      <c r="N162" s="3" t="s">
        <v>63</v>
      </c>
      <c r="O162" s="3" t="n">
        <v>-1</v>
      </c>
      <c r="P162" s="3" t="s">
        <v>967</v>
      </c>
      <c r="Q162" s="3" t="s">
        <v>93</v>
      </c>
      <c r="R162" s="3" t="s">
        <v>93</v>
      </c>
      <c r="S162" s="3" t="s">
        <v>67</v>
      </c>
      <c r="T162" s="3" t="n">
        <v>1848</v>
      </c>
      <c r="U162" s="3" t="n">
        <v>-1</v>
      </c>
      <c r="V162" s="3" t="n">
        <v>-1</v>
      </c>
      <c r="W162" s="3" t="n">
        <v>-1</v>
      </c>
      <c r="X162" s="3" t="n">
        <v>-1</v>
      </c>
      <c r="Y162" s="3" t="n">
        <v>15</v>
      </c>
      <c r="Z162" s="3" t="s">
        <v>1195</v>
      </c>
      <c r="AA162" s="3" t="n">
        <v>-1</v>
      </c>
      <c r="AB162" s="3" t="s">
        <v>130</v>
      </c>
      <c r="AC162" s="3" t="s">
        <v>130</v>
      </c>
      <c r="AD162" s="3" t="s">
        <v>844</v>
      </c>
      <c r="AE162" s="3" t="s">
        <v>844</v>
      </c>
      <c r="AF162" s="3" t="s">
        <v>844</v>
      </c>
      <c r="AG162" s="3" t="s">
        <v>1196</v>
      </c>
      <c r="AH162" s="3" t="s">
        <v>73</v>
      </c>
      <c r="AI162" s="3" t="s">
        <v>844</v>
      </c>
      <c r="AJ162" s="3" t="s">
        <v>844</v>
      </c>
      <c r="AK162" s="3" t="s">
        <v>844</v>
      </c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3"/>
      <c r="KR162" s="3"/>
      <c r="KS162" s="3"/>
      <c r="KT162" s="3"/>
      <c r="KU162" s="3"/>
      <c r="KV162" s="3"/>
      <c r="KW162" s="3"/>
      <c r="KX162" s="3"/>
      <c r="KY162" s="3"/>
      <c r="KZ162" s="3"/>
      <c r="LA162" s="3"/>
      <c r="LB162" s="3"/>
      <c r="LC162" s="3"/>
      <c r="LD162" s="3"/>
      <c r="LE162" s="3"/>
      <c r="LF162" s="3"/>
      <c r="LG162" s="3"/>
      <c r="LH162" s="3"/>
      <c r="LI162" s="3"/>
      <c r="LJ162" s="3"/>
      <c r="LK162" s="3"/>
      <c r="LL162" s="3"/>
      <c r="LM162" s="3"/>
      <c r="LN162" s="3"/>
      <c r="LO162" s="3"/>
      <c r="LP162" s="3"/>
      <c r="LQ162" s="3"/>
      <c r="LR162" s="3"/>
      <c r="LS162" s="3"/>
      <c r="LT162" s="3"/>
      <c r="LU162" s="3"/>
      <c r="LV162" s="3"/>
      <c r="LW162" s="3"/>
      <c r="LX162" s="3"/>
      <c r="LY162" s="3"/>
      <c r="LZ162" s="3"/>
      <c r="MA162" s="3"/>
      <c r="MB162" s="3"/>
      <c r="MC162" s="3"/>
      <c r="MD162" s="3"/>
      <c r="ME162" s="3"/>
      <c r="MF162" s="3"/>
      <c r="MG162" s="3"/>
      <c r="MH162" s="3"/>
      <c r="MI162" s="3"/>
      <c r="MJ162" s="3"/>
      <c r="MK162" s="3"/>
      <c r="ML162" s="3"/>
      <c r="MM162" s="3"/>
      <c r="MN162" s="3"/>
      <c r="MO162" s="3"/>
      <c r="MP162" s="3"/>
      <c r="MQ162" s="3"/>
      <c r="MR162" s="3"/>
      <c r="MS162" s="3"/>
      <c r="MT162" s="3"/>
      <c r="MU162" s="3"/>
      <c r="MV162" s="3"/>
      <c r="MW162" s="3"/>
    </row>
    <row r="163" customFormat="false" ht="13.8" hidden="false" customHeight="false" outlineLevel="0" collapsed="false">
      <c r="A163" s="3" t="n">
        <v>107</v>
      </c>
      <c r="B163" s="3" t="s">
        <v>295</v>
      </c>
      <c r="C163" s="3" t="s">
        <v>1189</v>
      </c>
      <c r="D163" s="3" t="s">
        <v>1190</v>
      </c>
      <c r="E163" s="3" t="s">
        <v>298</v>
      </c>
      <c r="F163" s="3" t="s">
        <v>1184</v>
      </c>
      <c r="G163" s="4" t="s">
        <v>1191</v>
      </c>
      <c r="H163" s="4" t="s">
        <v>1192</v>
      </c>
      <c r="I163" s="3" t="s">
        <v>1193</v>
      </c>
      <c r="J163" s="1" t="str">
        <f aca="false">AD163</f>
        <v>7.52</v>
      </c>
      <c r="K163" s="3" t="n">
        <v>20</v>
      </c>
      <c r="L163" s="3" t="s">
        <v>1194</v>
      </c>
      <c r="M163" s="3" t="s">
        <v>42</v>
      </c>
      <c r="N163" s="3" t="s">
        <v>63</v>
      </c>
      <c r="O163" s="3" t="s">
        <v>967</v>
      </c>
      <c r="P163" s="3" t="s">
        <v>967</v>
      </c>
      <c r="Q163" s="3" t="s">
        <v>93</v>
      </c>
      <c r="R163" s="3" t="s">
        <v>93</v>
      </c>
      <c r="S163" s="3" t="s">
        <v>67</v>
      </c>
      <c r="T163" s="3" t="n">
        <v>1848</v>
      </c>
      <c r="U163" s="3" t="n">
        <v>-1</v>
      </c>
      <c r="V163" s="3" t="n">
        <v>-1</v>
      </c>
      <c r="W163" s="3" t="n">
        <v>-1</v>
      </c>
      <c r="X163" s="3" t="n">
        <v>-1</v>
      </c>
      <c r="Y163" s="3" t="n">
        <v>15</v>
      </c>
      <c r="Z163" s="3" t="s">
        <v>1195</v>
      </c>
      <c r="AA163" s="3" t="n">
        <v>-1</v>
      </c>
      <c r="AB163" s="3" t="s">
        <v>284</v>
      </c>
      <c r="AC163" s="3" t="s">
        <v>284</v>
      </c>
      <c r="AD163" s="3" t="s">
        <v>844</v>
      </c>
      <c r="AE163" s="3" t="s">
        <v>844</v>
      </c>
      <c r="AF163" s="3" t="s">
        <v>844</v>
      </c>
      <c r="AG163" s="3" t="s">
        <v>362</v>
      </c>
      <c r="AH163" s="3" t="s">
        <v>73</v>
      </c>
      <c r="AI163" s="3" t="s">
        <v>844</v>
      </c>
      <c r="AJ163" s="3" t="s">
        <v>844</v>
      </c>
      <c r="AK163" s="3" t="s">
        <v>844</v>
      </c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3"/>
      <c r="KR163" s="3"/>
      <c r="KS163" s="3"/>
      <c r="KT163" s="3"/>
      <c r="KU163" s="3"/>
      <c r="KV163" s="3"/>
      <c r="KW163" s="3"/>
      <c r="KX163" s="3"/>
      <c r="KY163" s="3"/>
      <c r="KZ163" s="3"/>
      <c r="LA163" s="3"/>
      <c r="LB163" s="3"/>
      <c r="LC163" s="3"/>
      <c r="LD163" s="3"/>
      <c r="LE163" s="3"/>
      <c r="LF163" s="3"/>
      <c r="LG163" s="3"/>
      <c r="LH163" s="3"/>
      <c r="LI163" s="3"/>
      <c r="LJ163" s="3"/>
      <c r="LK163" s="3"/>
      <c r="LL163" s="3"/>
      <c r="LM163" s="3"/>
      <c r="LN163" s="3"/>
      <c r="LO163" s="3"/>
      <c r="LP163" s="3"/>
      <c r="LQ163" s="3"/>
      <c r="LR163" s="3"/>
      <c r="LS163" s="3"/>
      <c r="LT163" s="3"/>
      <c r="LU163" s="3"/>
      <c r="LV163" s="3"/>
      <c r="LW163" s="3"/>
      <c r="LX163" s="3"/>
      <c r="LY163" s="3"/>
      <c r="LZ163" s="3"/>
      <c r="MA163" s="3"/>
      <c r="MB163" s="3"/>
      <c r="MC163" s="3"/>
      <c r="MD163" s="3"/>
      <c r="ME163" s="3"/>
      <c r="MF163" s="3"/>
      <c r="MG163" s="3"/>
      <c r="MH163" s="3"/>
      <c r="MI163" s="3"/>
      <c r="MJ163" s="3"/>
      <c r="MK163" s="3"/>
      <c r="ML163" s="3"/>
      <c r="MM163" s="3"/>
      <c r="MN163" s="3"/>
      <c r="MO163" s="3"/>
      <c r="MP163" s="3"/>
      <c r="MQ163" s="3"/>
      <c r="MR163" s="3"/>
      <c r="MS163" s="3"/>
      <c r="MT163" s="3"/>
      <c r="MU163" s="3"/>
      <c r="MV163" s="3"/>
      <c r="MW163" s="3"/>
    </row>
    <row r="164" customFormat="false" ht="13.8" hidden="false" customHeight="false" outlineLevel="0" collapsed="false">
      <c r="A164" s="3" t="n">
        <v>107</v>
      </c>
      <c r="B164" s="3" t="s">
        <v>295</v>
      </c>
      <c r="C164" s="3" t="s">
        <v>1197</v>
      </c>
      <c r="D164" s="3" t="s">
        <v>1198</v>
      </c>
      <c r="E164" s="3" t="s">
        <v>298</v>
      </c>
      <c r="F164" s="3" t="s">
        <v>1184</v>
      </c>
      <c r="G164" s="4" t="s">
        <v>1191</v>
      </c>
      <c r="H164" s="4" t="s">
        <v>1192</v>
      </c>
      <c r="I164" s="3" t="s">
        <v>1193</v>
      </c>
      <c r="J164" s="1" t="str">
        <f aca="false">AD164</f>
        <v>7.51</v>
      </c>
      <c r="K164" s="3" t="n">
        <v>20</v>
      </c>
      <c r="L164" s="3" t="s">
        <v>1194</v>
      </c>
      <c r="M164" s="3" t="s">
        <v>42</v>
      </c>
      <c r="N164" s="3" t="s">
        <v>63</v>
      </c>
      <c r="O164" s="3" t="s">
        <v>967</v>
      </c>
      <c r="P164" s="3" t="s">
        <v>967</v>
      </c>
      <c r="Q164" s="3" t="s">
        <v>93</v>
      </c>
      <c r="R164" s="3" t="s">
        <v>93</v>
      </c>
      <c r="S164" s="3" t="s">
        <v>67</v>
      </c>
      <c r="T164" s="3" t="s">
        <v>1199</v>
      </c>
      <c r="U164" s="3" t="n">
        <v>-1</v>
      </c>
      <c r="V164" s="3" t="n">
        <v>-1</v>
      </c>
      <c r="W164" s="3" t="n">
        <v>-1</v>
      </c>
      <c r="X164" s="3" t="n">
        <v>-1</v>
      </c>
      <c r="Y164" s="3" t="n">
        <v>15</v>
      </c>
      <c r="Z164" s="3" t="s">
        <v>784</v>
      </c>
      <c r="AA164" s="3" t="n">
        <v>-1</v>
      </c>
      <c r="AB164" s="3" t="s">
        <v>284</v>
      </c>
      <c r="AC164" s="3" t="s">
        <v>284</v>
      </c>
      <c r="AD164" s="3" t="s">
        <v>1200</v>
      </c>
      <c r="AE164" s="3" t="s">
        <v>1201</v>
      </c>
      <c r="AF164" s="3" t="s">
        <v>1202</v>
      </c>
      <c r="AG164" s="3" t="s">
        <v>1203</v>
      </c>
      <c r="AH164" s="3" t="s">
        <v>73</v>
      </c>
      <c r="AI164" s="3" t="s">
        <v>1200</v>
      </c>
      <c r="AJ164" s="3" t="s">
        <v>1201</v>
      </c>
      <c r="AK164" s="3" t="s">
        <v>1202</v>
      </c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/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3"/>
      <c r="MK164" s="3"/>
      <c r="ML164" s="3"/>
      <c r="MM164" s="3"/>
      <c r="MN164" s="3"/>
      <c r="MO164" s="3"/>
      <c r="MP164" s="3"/>
      <c r="MQ164" s="3"/>
      <c r="MR164" s="3"/>
      <c r="MS164" s="3"/>
      <c r="MT164" s="3"/>
      <c r="MU164" s="3"/>
      <c r="MV164" s="3"/>
      <c r="MW164" s="3"/>
    </row>
    <row r="165" customFormat="false" ht="18.4" hidden="false" customHeight="true" outlineLevel="0" collapsed="false">
      <c r="A165" s="1" t="n">
        <v>108</v>
      </c>
      <c r="B165" s="3" t="s">
        <v>536</v>
      </c>
      <c r="C165" s="3" t="s">
        <v>1204</v>
      </c>
      <c r="D165" s="3" t="s">
        <v>1205</v>
      </c>
      <c r="E165" s="3" t="s">
        <v>298</v>
      </c>
      <c r="F165" s="3" t="s">
        <v>1206</v>
      </c>
      <c r="G165" s="4" t="s">
        <v>1207</v>
      </c>
      <c r="H165" s="4" t="s">
        <v>1208</v>
      </c>
      <c r="I165" s="3" t="s">
        <v>1209</v>
      </c>
      <c r="J165" s="1" t="str">
        <f aca="false">AD165</f>
        <v>2.4</v>
      </c>
      <c r="K165" s="3" t="s">
        <v>1210</v>
      </c>
      <c r="L165" s="3" t="s">
        <v>1210</v>
      </c>
      <c r="M165" s="3" t="s">
        <v>42</v>
      </c>
      <c r="N165" s="3" t="s">
        <v>63</v>
      </c>
      <c r="O165" s="3" t="s">
        <v>1064</v>
      </c>
      <c r="P165" s="3" t="s">
        <v>1064</v>
      </c>
      <c r="Q165" s="3" t="s">
        <v>783</v>
      </c>
      <c r="R165" s="3" t="s">
        <v>209</v>
      </c>
      <c r="S165" s="3" t="s">
        <v>45</v>
      </c>
      <c r="T165" s="3" t="n">
        <v>-1</v>
      </c>
      <c r="U165" s="3" t="n">
        <v>-1</v>
      </c>
      <c r="V165" s="3" t="s">
        <v>211</v>
      </c>
      <c r="W165" s="3" t="s">
        <v>385</v>
      </c>
      <c r="X165" s="3" t="s">
        <v>128</v>
      </c>
      <c r="Y165" s="3" t="n">
        <v>-1</v>
      </c>
      <c r="Z165" s="3" t="n">
        <v>-1</v>
      </c>
      <c r="AA165" s="6" t="s">
        <v>1211</v>
      </c>
      <c r="AB165" s="3" t="n">
        <v>-1</v>
      </c>
      <c r="AC165" s="3" t="n">
        <v>-1</v>
      </c>
      <c r="AD165" s="3" t="s">
        <v>698</v>
      </c>
      <c r="AE165" s="3" t="s">
        <v>698</v>
      </c>
      <c r="AF165" s="3" t="s">
        <v>698</v>
      </c>
      <c r="AG165" s="3" t="n">
        <v>0</v>
      </c>
      <c r="AH165" s="3" t="s">
        <v>73</v>
      </c>
      <c r="AI165" s="3" t="s">
        <v>698</v>
      </c>
      <c r="AJ165" s="3" t="s">
        <v>698</v>
      </c>
      <c r="AK165" s="3" t="s">
        <v>698</v>
      </c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3"/>
      <c r="KR165" s="3"/>
      <c r="KS165" s="3"/>
      <c r="KT165" s="3"/>
      <c r="KU165" s="3"/>
      <c r="KV165" s="3"/>
      <c r="KW165" s="3"/>
      <c r="KX165" s="3"/>
      <c r="KY165" s="3"/>
      <c r="KZ165" s="3"/>
      <c r="LA165" s="3"/>
      <c r="LB165" s="3"/>
      <c r="LC165" s="3"/>
      <c r="LD165" s="3"/>
      <c r="LE165" s="3"/>
      <c r="LF165" s="3"/>
      <c r="LG165" s="3"/>
      <c r="LH165" s="3"/>
      <c r="LI165" s="3"/>
      <c r="LJ165" s="3"/>
      <c r="LK165" s="3"/>
      <c r="LL165" s="3"/>
      <c r="LM165" s="3"/>
      <c r="LN165" s="3"/>
      <c r="LO165" s="3"/>
      <c r="LP165" s="3"/>
      <c r="LQ165" s="3"/>
      <c r="LR165" s="3"/>
      <c r="LS165" s="3"/>
      <c r="LT165" s="3"/>
      <c r="LU165" s="3"/>
      <c r="LV165" s="3"/>
      <c r="LW165" s="3"/>
      <c r="LX165" s="3"/>
      <c r="LY165" s="3"/>
      <c r="LZ165" s="3"/>
      <c r="MA165" s="3"/>
      <c r="MB165" s="3"/>
      <c r="MC165" s="3"/>
      <c r="MD165" s="3"/>
      <c r="ME165" s="3"/>
      <c r="MF165" s="3"/>
      <c r="MG165" s="3"/>
      <c r="MH165" s="3"/>
      <c r="MI165" s="3"/>
      <c r="MJ165" s="3"/>
      <c r="MK165" s="3"/>
      <c r="ML165" s="3"/>
      <c r="MM165" s="3"/>
      <c r="MN165" s="3"/>
      <c r="MO165" s="3"/>
      <c r="MP165" s="3"/>
      <c r="MQ165" s="3"/>
      <c r="MR165" s="3"/>
      <c r="MS165" s="3"/>
      <c r="MT165" s="3"/>
      <c r="MU165" s="3"/>
      <c r="MV165" s="3"/>
      <c r="MW165" s="3"/>
    </row>
    <row r="166" customFormat="false" ht="13.8" hidden="false" customHeight="false" outlineLevel="0" collapsed="false">
      <c r="A166" s="3" t="n">
        <v>109</v>
      </c>
      <c r="B166" s="3" t="s">
        <v>33</v>
      </c>
      <c r="C166" s="3" t="s">
        <v>1212</v>
      </c>
      <c r="D166" s="3" t="s">
        <v>1213</v>
      </c>
      <c r="E166" s="3" t="s">
        <v>298</v>
      </c>
      <c r="F166" s="3" t="s">
        <v>1214</v>
      </c>
      <c r="G166" s="4" t="s">
        <v>1215</v>
      </c>
      <c r="H166" s="4" t="s">
        <v>1216</v>
      </c>
      <c r="I166" s="3" t="s">
        <v>40</v>
      </c>
      <c r="J166" s="1" t="str">
        <f aca="false">AD166</f>
        <v>1.25</v>
      </c>
      <c r="K166" s="3" t="s">
        <v>1217</v>
      </c>
      <c r="L166" s="3" t="n">
        <v>20</v>
      </c>
      <c r="M166" s="3" t="s">
        <v>62</v>
      </c>
      <c r="N166" s="3" t="s">
        <v>63</v>
      </c>
      <c r="O166" s="3" t="s">
        <v>64</v>
      </c>
      <c r="P166" s="3" t="s">
        <v>1218</v>
      </c>
      <c r="Q166" s="3" t="s">
        <v>441</v>
      </c>
      <c r="R166" s="3" t="s">
        <v>145</v>
      </c>
      <c r="S166" s="3" t="s">
        <v>45</v>
      </c>
      <c r="T166" s="3" t="s">
        <v>575</v>
      </c>
      <c r="U166" s="3" t="n">
        <v>-1</v>
      </c>
      <c r="V166" s="3" t="n">
        <v>-1</v>
      </c>
      <c r="W166" s="3" t="n">
        <v>-1</v>
      </c>
      <c r="X166" s="3" t="n">
        <v>-1</v>
      </c>
      <c r="Y166" s="3" t="n">
        <f aca="false">30/60</f>
        <v>0.5</v>
      </c>
      <c r="Z166" s="3" t="s">
        <v>68</v>
      </c>
      <c r="AA166" s="3" t="n">
        <v>-1</v>
      </c>
      <c r="AB166" s="3" t="s">
        <v>50</v>
      </c>
      <c r="AC166" s="3" t="s">
        <v>50</v>
      </c>
      <c r="AD166" s="3" t="s">
        <v>137</v>
      </c>
      <c r="AE166" s="3" t="s">
        <v>137</v>
      </c>
      <c r="AF166" s="3" t="s">
        <v>137</v>
      </c>
      <c r="AG166" s="3" t="n">
        <v>0</v>
      </c>
      <c r="AH166" s="3" t="s">
        <v>73</v>
      </c>
      <c r="AI166" s="3" t="s">
        <v>137</v>
      </c>
      <c r="AJ166" s="3" t="s">
        <v>137</v>
      </c>
      <c r="AK166" s="3" t="s">
        <v>137</v>
      </c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3"/>
      <c r="KR166" s="3"/>
      <c r="KS166" s="3"/>
      <c r="KT166" s="3"/>
      <c r="KU166" s="3"/>
      <c r="KV166" s="3"/>
      <c r="KW166" s="3"/>
      <c r="KX166" s="3"/>
      <c r="KY166" s="3"/>
      <c r="KZ166" s="3"/>
      <c r="LA166" s="3"/>
      <c r="LB166" s="3"/>
      <c r="LC166" s="3"/>
      <c r="LD166" s="3"/>
      <c r="LE166" s="3"/>
      <c r="LF166" s="3"/>
      <c r="LG166" s="3"/>
      <c r="LH166" s="3"/>
      <c r="LI166" s="3"/>
      <c r="LJ166" s="3"/>
      <c r="LK166" s="3"/>
      <c r="LL166" s="3"/>
      <c r="LM166" s="3"/>
      <c r="LN166" s="3"/>
      <c r="LO166" s="3"/>
      <c r="LP166" s="3"/>
      <c r="LQ166" s="3"/>
      <c r="LR166" s="3"/>
      <c r="LS166" s="3"/>
      <c r="LT166" s="3"/>
      <c r="LU166" s="3"/>
      <c r="LV166" s="3"/>
      <c r="LW166" s="3"/>
      <c r="LX166" s="3"/>
      <c r="LY166" s="3"/>
      <c r="LZ166" s="3"/>
      <c r="MA166" s="3"/>
      <c r="MB166" s="3"/>
      <c r="MC166" s="3"/>
      <c r="MD166" s="3"/>
      <c r="ME166" s="3"/>
      <c r="MF166" s="3"/>
      <c r="MG166" s="3"/>
      <c r="MH166" s="3"/>
      <c r="MI166" s="3"/>
      <c r="MJ166" s="3"/>
      <c r="MK166" s="3"/>
      <c r="ML166" s="3"/>
      <c r="MM166" s="3"/>
      <c r="MN166" s="3"/>
      <c r="MO166" s="3"/>
      <c r="MP166" s="3"/>
      <c r="MQ166" s="3"/>
      <c r="MR166" s="3"/>
      <c r="MS166" s="3"/>
      <c r="MT166" s="3"/>
      <c r="MU166" s="3"/>
      <c r="MV166" s="3"/>
      <c r="MW166" s="3"/>
    </row>
    <row r="167" customFormat="false" ht="13.8" hidden="false" customHeight="false" outlineLevel="0" collapsed="false">
      <c r="A167" s="3" t="n">
        <v>110</v>
      </c>
      <c r="B167" s="3" t="s">
        <v>33</v>
      </c>
      <c r="C167" s="3" t="s">
        <v>1219</v>
      </c>
      <c r="D167" s="3" t="s">
        <v>1220</v>
      </c>
      <c r="E167" s="3" t="s">
        <v>298</v>
      </c>
      <c r="F167" s="3" t="s">
        <v>1221</v>
      </c>
      <c r="G167" s="4" t="s">
        <v>1222</v>
      </c>
      <c r="H167" s="4" t="s">
        <v>1223</v>
      </c>
      <c r="I167" s="3" t="s">
        <v>40</v>
      </c>
      <c r="J167" s="1" t="str">
        <f aca="false">AD167</f>
        <v>2.7</v>
      </c>
      <c r="K167" s="3" t="s">
        <v>1224</v>
      </c>
      <c r="L167" s="3" t="n">
        <v>11</v>
      </c>
      <c r="M167" s="3" t="s">
        <v>42</v>
      </c>
      <c r="N167" s="3" t="s">
        <v>63</v>
      </c>
      <c r="O167" s="3" t="n">
        <v>3</v>
      </c>
      <c r="P167" s="3" t="s">
        <v>1225</v>
      </c>
      <c r="Q167" s="3" t="s">
        <v>441</v>
      </c>
      <c r="R167" s="3" t="s">
        <v>441</v>
      </c>
      <c r="S167" s="3" t="s">
        <v>67</v>
      </c>
      <c r="T167" s="3" t="n">
        <v>1302</v>
      </c>
      <c r="U167" s="3" t="n">
        <v>-1</v>
      </c>
      <c r="V167" s="3" t="n">
        <v>-1</v>
      </c>
      <c r="W167" s="3" t="n">
        <v>-1</v>
      </c>
      <c r="X167" s="3" t="n">
        <v>-1</v>
      </c>
      <c r="Y167" s="3" t="n">
        <f aca="false">32/60</f>
        <v>0.533333333333333</v>
      </c>
      <c r="Z167" s="3" t="s">
        <v>264</v>
      </c>
      <c r="AA167" s="3" t="s">
        <v>1226</v>
      </c>
      <c r="AB167" s="3" t="s">
        <v>50</v>
      </c>
      <c r="AC167" s="3" t="s">
        <v>50</v>
      </c>
      <c r="AD167" s="3" t="s">
        <v>428</v>
      </c>
      <c r="AE167" s="3" t="s">
        <v>428</v>
      </c>
      <c r="AF167" s="3" t="s">
        <v>428</v>
      </c>
      <c r="AG167" s="3" t="n">
        <v>0</v>
      </c>
      <c r="AH167" s="3" t="s">
        <v>73</v>
      </c>
      <c r="AI167" s="3" t="s">
        <v>428</v>
      </c>
      <c r="AJ167" s="3" t="s">
        <v>428</v>
      </c>
      <c r="AK167" s="3" t="s">
        <v>428</v>
      </c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3"/>
      <c r="KR167" s="3"/>
      <c r="KS167" s="3"/>
      <c r="KT167" s="3"/>
      <c r="KU167" s="3"/>
      <c r="KV167" s="3"/>
      <c r="KW167" s="3"/>
      <c r="KX167" s="3"/>
      <c r="KY167" s="3"/>
      <c r="KZ167" s="3"/>
      <c r="LA167" s="3"/>
      <c r="LB167" s="3"/>
      <c r="LC167" s="3"/>
      <c r="LD167" s="3"/>
      <c r="LE167" s="3"/>
      <c r="LF167" s="3"/>
      <c r="LG167" s="3"/>
      <c r="LH167" s="3"/>
      <c r="LI167" s="3"/>
      <c r="LJ167" s="3"/>
      <c r="LK167" s="3"/>
      <c r="LL167" s="3"/>
      <c r="LM167" s="3"/>
      <c r="LN167" s="3"/>
      <c r="LO167" s="3"/>
      <c r="LP167" s="3"/>
      <c r="LQ167" s="3"/>
      <c r="LR167" s="3"/>
      <c r="LS167" s="3"/>
      <c r="LT167" s="3"/>
      <c r="LU167" s="3"/>
      <c r="LV167" s="3"/>
      <c r="LW167" s="3"/>
      <c r="LX167" s="3"/>
      <c r="LY167" s="3"/>
      <c r="LZ167" s="3"/>
      <c r="MA167" s="3"/>
      <c r="MB167" s="3"/>
      <c r="MC167" s="3"/>
      <c r="MD167" s="3"/>
      <c r="ME167" s="3"/>
      <c r="MF167" s="3"/>
      <c r="MG167" s="3"/>
      <c r="MH167" s="3"/>
      <c r="MI167" s="3"/>
      <c r="MJ167" s="3"/>
      <c r="MK167" s="3"/>
      <c r="ML167" s="3"/>
      <c r="MM167" s="3"/>
      <c r="MN167" s="3"/>
      <c r="MO167" s="3"/>
      <c r="MP167" s="3"/>
      <c r="MQ167" s="3"/>
      <c r="MR167" s="3"/>
      <c r="MS167" s="3"/>
      <c r="MT167" s="3"/>
      <c r="MU167" s="3"/>
      <c r="MV167" s="3"/>
      <c r="MW167" s="3"/>
    </row>
    <row r="168" customFormat="false" ht="13.8" hidden="false" customHeight="false" outlineLevel="0" collapsed="false">
      <c r="A168" s="3" t="n">
        <v>110</v>
      </c>
      <c r="B168" s="3" t="s">
        <v>33</v>
      </c>
      <c r="C168" s="3" t="s">
        <v>1219</v>
      </c>
      <c r="D168" s="3" t="s">
        <v>1220</v>
      </c>
      <c r="E168" s="3" t="s">
        <v>298</v>
      </c>
      <c r="F168" s="3" t="s">
        <v>1221</v>
      </c>
      <c r="G168" s="4" t="s">
        <v>1222</v>
      </c>
      <c r="H168" s="4" t="s">
        <v>1223</v>
      </c>
      <c r="I168" s="3" t="s">
        <v>1227</v>
      </c>
      <c r="J168" s="1" t="str">
        <f aca="false">AD168</f>
        <v>2.43</v>
      </c>
      <c r="K168" s="3" t="s">
        <v>1224</v>
      </c>
      <c r="L168" s="3" t="n">
        <v>11</v>
      </c>
      <c r="M168" s="3" t="s">
        <v>42</v>
      </c>
      <c r="N168" s="3" t="s">
        <v>63</v>
      </c>
      <c r="O168" s="3" t="n">
        <v>3</v>
      </c>
      <c r="P168" s="3" t="s">
        <v>1225</v>
      </c>
      <c r="Q168" s="3" t="s">
        <v>441</v>
      </c>
      <c r="R168" s="3" t="s">
        <v>441</v>
      </c>
      <c r="S168" s="3" t="s">
        <v>67</v>
      </c>
      <c r="T168" s="3" t="n">
        <v>1302</v>
      </c>
      <c r="U168" s="3" t="n">
        <v>-1</v>
      </c>
      <c r="V168" s="3" t="n">
        <v>-1</v>
      </c>
      <c r="W168" s="3" t="n">
        <v>-1</v>
      </c>
      <c r="X168" s="3" t="n">
        <v>-1</v>
      </c>
      <c r="Y168" s="3" t="n">
        <f aca="false">32/60</f>
        <v>0.533333333333333</v>
      </c>
      <c r="Z168" s="3" t="s">
        <v>264</v>
      </c>
      <c r="AA168" s="3" t="s">
        <v>1226</v>
      </c>
      <c r="AB168" s="3" t="s">
        <v>50</v>
      </c>
      <c r="AC168" s="3" t="s">
        <v>50</v>
      </c>
      <c r="AD168" s="3" t="s">
        <v>1228</v>
      </c>
      <c r="AE168" s="3" t="s">
        <v>1228</v>
      </c>
      <c r="AF168" s="3" t="s">
        <v>1228</v>
      </c>
      <c r="AG168" s="3" t="n">
        <v>0</v>
      </c>
      <c r="AH168" s="3" t="s">
        <v>73</v>
      </c>
      <c r="AI168" s="3" t="s">
        <v>1228</v>
      </c>
      <c r="AJ168" s="3" t="s">
        <v>1228</v>
      </c>
      <c r="AK168" s="3" t="s">
        <v>1228</v>
      </c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3"/>
      <c r="KR168" s="3"/>
      <c r="KS168" s="3"/>
      <c r="KT168" s="3"/>
      <c r="KU168" s="3"/>
      <c r="KV168" s="3"/>
      <c r="KW168" s="3"/>
      <c r="KX168" s="3"/>
      <c r="KY168" s="3"/>
      <c r="KZ168" s="3"/>
      <c r="LA168" s="3"/>
      <c r="LB168" s="3"/>
      <c r="LC168" s="3"/>
      <c r="LD168" s="3"/>
      <c r="LE168" s="3"/>
      <c r="LF168" s="3"/>
      <c r="LG168" s="3"/>
      <c r="LH168" s="3"/>
      <c r="LI168" s="3"/>
      <c r="LJ168" s="3"/>
      <c r="LK168" s="3"/>
      <c r="LL168" s="3"/>
      <c r="LM168" s="3"/>
      <c r="LN168" s="3"/>
      <c r="LO168" s="3"/>
      <c r="LP168" s="3"/>
      <c r="LQ168" s="3"/>
      <c r="LR168" s="3"/>
      <c r="LS168" s="3"/>
      <c r="LT168" s="3"/>
      <c r="LU168" s="3"/>
      <c r="LV168" s="3"/>
      <c r="LW168" s="3"/>
      <c r="LX168" s="3"/>
      <c r="LY168" s="3"/>
      <c r="LZ168" s="3"/>
      <c r="MA168" s="3"/>
      <c r="MB168" s="3"/>
      <c r="MC168" s="3"/>
      <c r="MD168" s="3"/>
      <c r="ME168" s="3"/>
      <c r="MF168" s="3"/>
      <c r="MG168" s="3"/>
      <c r="MH168" s="3"/>
      <c r="MI168" s="3"/>
      <c r="MJ168" s="3"/>
      <c r="MK168" s="3"/>
      <c r="ML168" s="3"/>
      <c r="MM168" s="3"/>
      <c r="MN168" s="3"/>
      <c r="MO168" s="3"/>
      <c r="MP168" s="3"/>
      <c r="MQ168" s="3"/>
      <c r="MR168" s="3"/>
      <c r="MS168" s="3"/>
      <c r="MT168" s="3"/>
      <c r="MU168" s="3"/>
      <c r="MV168" s="3"/>
      <c r="MW168" s="3"/>
    </row>
    <row r="169" customFormat="false" ht="13.8" hidden="false" customHeight="false" outlineLevel="0" collapsed="false">
      <c r="A169" s="3" t="n">
        <v>111</v>
      </c>
      <c r="B169" s="3" t="s">
        <v>577</v>
      </c>
      <c r="C169" s="3" t="s">
        <v>1229</v>
      </c>
      <c r="D169" s="3" t="s">
        <v>1230</v>
      </c>
      <c r="E169" s="3" t="s">
        <v>298</v>
      </c>
      <c r="F169" s="3" t="s">
        <v>1231</v>
      </c>
      <c r="G169" s="4" t="s">
        <v>1232</v>
      </c>
      <c r="H169" s="4" t="s">
        <v>1233</v>
      </c>
      <c r="I169" s="3" t="s">
        <v>40</v>
      </c>
      <c r="J169" s="1" t="str">
        <f aca="false">AD169</f>
        <v>1.4</v>
      </c>
      <c r="K169" s="3" t="s">
        <v>1234</v>
      </c>
      <c r="L169" s="3" t="n">
        <v>27</v>
      </c>
      <c r="M169" s="3" t="s">
        <v>42</v>
      </c>
      <c r="N169" s="3" t="s">
        <v>63</v>
      </c>
      <c r="O169" s="3" t="s">
        <v>1235</v>
      </c>
      <c r="P169" s="3" t="s">
        <v>1235</v>
      </c>
      <c r="Q169" s="3" t="s">
        <v>595</v>
      </c>
      <c r="R169" s="3" t="s">
        <v>595</v>
      </c>
      <c r="S169" s="3" t="s">
        <v>67</v>
      </c>
      <c r="T169" s="3" t="n">
        <v>1774</v>
      </c>
      <c r="U169" s="3" t="n">
        <v>-1</v>
      </c>
      <c r="V169" s="3" t="s">
        <v>1236</v>
      </c>
      <c r="W169" s="3" t="s">
        <v>1237</v>
      </c>
      <c r="X169" s="3" t="s">
        <v>837</v>
      </c>
      <c r="Y169" s="3" t="n">
        <f aca="false">300/60</f>
        <v>5</v>
      </c>
      <c r="Z169" s="3" t="s">
        <v>322</v>
      </c>
      <c r="AA169" s="3" t="n">
        <v>-1</v>
      </c>
      <c r="AB169" s="3" t="s">
        <v>71</v>
      </c>
      <c r="AC169" s="3" t="s">
        <v>71</v>
      </c>
      <c r="AD169" s="3" t="s">
        <v>209</v>
      </c>
      <c r="AE169" s="3" t="s">
        <v>209</v>
      </c>
      <c r="AF169" s="3" t="s">
        <v>209</v>
      </c>
      <c r="AG169" s="3" t="n">
        <v>0</v>
      </c>
      <c r="AH169" s="3" t="s">
        <v>73</v>
      </c>
      <c r="AI169" s="3" t="s">
        <v>209</v>
      </c>
      <c r="AJ169" s="3" t="s">
        <v>209</v>
      </c>
      <c r="AK169" s="3" t="s">
        <v>209</v>
      </c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3"/>
      <c r="KR169" s="3"/>
      <c r="KS169" s="3"/>
      <c r="KT169" s="3"/>
      <c r="KU169" s="3"/>
      <c r="KV169" s="3"/>
      <c r="KW169" s="3"/>
      <c r="KX169" s="3"/>
      <c r="KY169" s="3"/>
      <c r="KZ169" s="3"/>
      <c r="LA169" s="3"/>
      <c r="LB169" s="3"/>
      <c r="LC169" s="3"/>
      <c r="LD169" s="3"/>
      <c r="LE169" s="3"/>
      <c r="LF169" s="3"/>
      <c r="LG169" s="3"/>
      <c r="LH169" s="3"/>
      <c r="LI169" s="3"/>
      <c r="LJ169" s="3"/>
      <c r="LK169" s="3"/>
      <c r="LL169" s="3"/>
      <c r="LM169" s="3"/>
      <c r="LN169" s="3"/>
      <c r="LO169" s="3"/>
      <c r="LP169" s="3"/>
      <c r="LQ169" s="3"/>
      <c r="LR169" s="3"/>
      <c r="LS169" s="3"/>
      <c r="LT169" s="3"/>
      <c r="LU169" s="3"/>
      <c r="LV169" s="3"/>
      <c r="LW169" s="3"/>
      <c r="LX169" s="3"/>
      <c r="LY169" s="3"/>
      <c r="LZ169" s="3"/>
      <c r="MA169" s="3"/>
      <c r="MB169" s="3"/>
      <c r="MC169" s="3"/>
      <c r="MD169" s="3"/>
      <c r="ME169" s="3"/>
      <c r="MF169" s="3"/>
      <c r="MG169" s="3"/>
      <c r="MH169" s="3"/>
      <c r="MI169" s="3"/>
      <c r="MJ169" s="3"/>
      <c r="MK169" s="3"/>
      <c r="ML169" s="3"/>
      <c r="MM169" s="3"/>
      <c r="MN169" s="3"/>
      <c r="MO169" s="3"/>
      <c r="MP169" s="3"/>
      <c r="MQ169" s="3"/>
      <c r="MR169" s="3"/>
      <c r="MS169" s="3"/>
      <c r="MT169" s="3"/>
      <c r="MU169" s="3"/>
      <c r="MV169" s="3"/>
      <c r="MW169" s="3"/>
    </row>
    <row r="170" customFormat="false" ht="13.8" hidden="false" customHeight="false" outlineLevel="0" collapsed="false">
      <c r="A170" s="3" t="n">
        <v>112</v>
      </c>
      <c r="B170" s="3" t="s">
        <v>577</v>
      </c>
      <c r="C170" s="3" t="s">
        <v>1238</v>
      </c>
      <c r="D170" s="3" t="s">
        <v>1239</v>
      </c>
      <c r="E170" s="3" t="s">
        <v>298</v>
      </c>
      <c r="F170" s="3" t="s">
        <v>1240</v>
      </c>
      <c r="G170" s="4" t="s">
        <v>1241</v>
      </c>
      <c r="H170" s="4" t="s">
        <v>1242</v>
      </c>
      <c r="I170" s="3" t="s">
        <v>40</v>
      </c>
      <c r="J170" s="1" t="str">
        <f aca="false">AD170</f>
        <v>0.79</v>
      </c>
      <c r="K170" s="3" t="n">
        <v>53</v>
      </c>
      <c r="L170" s="3" t="s">
        <v>1243</v>
      </c>
      <c r="M170" s="3" t="s">
        <v>42</v>
      </c>
      <c r="N170" s="3" t="s">
        <v>63</v>
      </c>
      <c r="O170" s="3" t="s">
        <v>1244</v>
      </c>
      <c r="P170" s="3" t="s">
        <v>1244</v>
      </c>
      <c r="Q170" s="3" t="n">
        <v>-1</v>
      </c>
      <c r="R170" s="3" t="n">
        <v>-1</v>
      </c>
      <c r="S170" s="3" t="s">
        <v>67</v>
      </c>
      <c r="T170" s="3" t="n">
        <v>-1</v>
      </c>
      <c r="U170" s="3" t="n">
        <v>-1</v>
      </c>
      <c r="V170" s="3" t="n">
        <v>-1</v>
      </c>
      <c r="W170" s="3" t="n">
        <v>-1</v>
      </c>
      <c r="X170" s="3" t="n">
        <v>-1</v>
      </c>
      <c r="Y170" s="3" t="n">
        <v>-1</v>
      </c>
      <c r="Z170" s="3" t="n">
        <v>-1</v>
      </c>
      <c r="AA170" s="3" t="n">
        <v>-1</v>
      </c>
      <c r="AB170" s="3" t="n">
        <v>-1</v>
      </c>
      <c r="AC170" s="3" t="n">
        <v>-1</v>
      </c>
      <c r="AD170" s="3" t="s">
        <v>754</v>
      </c>
      <c r="AE170" s="3" t="s">
        <v>754</v>
      </c>
      <c r="AF170" s="3" t="s">
        <v>754</v>
      </c>
      <c r="AG170" s="3" t="n">
        <v>0</v>
      </c>
      <c r="AH170" s="3" t="s">
        <v>73</v>
      </c>
      <c r="AI170" s="3" t="s">
        <v>754</v>
      </c>
      <c r="AJ170" s="3" t="s">
        <v>754</v>
      </c>
      <c r="AK170" s="3" t="s">
        <v>754</v>
      </c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3"/>
      <c r="KR170" s="3"/>
      <c r="KS170" s="3"/>
      <c r="KT170" s="3"/>
      <c r="KU170" s="3"/>
      <c r="KV170" s="3"/>
      <c r="KW170" s="3"/>
      <c r="KX170" s="3"/>
      <c r="KY170" s="3"/>
      <c r="KZ170" s="3"/>
      <c r="LA170" s="3"/>
      <c r="LB170" s="3"/>
      <c r="LC170" s="3"/>
      <c r="LD170" s="3"/>
      <c r="LE170" s="3"/>
      <c r="LF170" s="3"/>
      <c r="LG170" s="3"/>
      <c r="LH170" s="3"/>
      <c r="LI170" s="3"/>
      <c r="LJ170" s="3"/>
      <c r="LK170" s="3"/>
      <c r="LL170" s="3"/>
      <c r="LM170" s="3"/>
      <c r="LN170" s="3"/>
      <c r="LO170" s="3"/>
      <c r="LP170" s="3"/>
      <c r="LQ170" s="3"/>
      <c r="LR170" s="3"/>
      <c r="LS170" s="3"/>
      <c r="LT170" s="3"/>
      <c r="LU170" s="3"/>
      <c r="LV170" s="3"/>
      <c r="LW170" s="3"/>
      <c r="LX170" s="3"/>
      <c r="LY170" s="3"/>
      <c r="LZ170" s="3"/>
      <c r="MA170" s="3"/>
      <c r="MB170" s="3"/>
      <c r="MC170" s="3"/>
      <c r="MD170" s="3"/>
      <c r="ME170" s="3"/>
      <c r="MF170" s="3"/>
      <c r="MG170" s="3"/>
      <c r="MH170" s="3"/>
      <c r="MI170" s="3"/>
      <c r="MJ170" s="3"/>
      <c r="MK170" s="3"/>
      <c r="ML170" s="3"/>
      <c r="MM170" s="3"/>
      <c r="MN170" s="3"/>
      <c r="MO170" s="3"/>
      <c r="MP170" s="3"/>
      <c r="MQ170" s="3"/>
      <c r="MR170" s="3"/>
      <c r="MS170" s="3"/>
      <c r="MT170" s="3"/>
      <c r="MU170" s="3"/>
      <c r="MV170" s="3"/>
      <c r="MW170" s="3"/>
    </row>
    <row r="171" customFormat="false" ht="13.8" hidden="false" customHeight="false" outlineLevel="0" collapsed="false">
      <c r="A171" s="3" t="n">
        <v>113</v>
      </c>
      <c r="B171" s="3" t="s">
        <v>269</v>
      </c>
      <c r="C171" s="3" t="s">
        <v>1245</v>
      </c>
      <c r="D171" s="3" t="s">
        <v>1246</v>
      </c>
      <c r="E171" s="3" t="s">
        <v>298</v>
      </c>
      <c r="F171" s="3" t="s">
        <v>1240</v>
      </c>
      <c r="G171" s="4" t="s">
        <v>1247</v>
      </c>
      <c r="H171" s="4" t="s">
        <v>1248</v>
      </c>
      <c r="I171" s="3" t="s">
        <v>40</v>
      </c>
      <c r="J171" s="1" t="str">
        <f aca="false">AD171</f>
        <v>0.61</v>
      </c>
      <c r="K171" s="3" t="n">
        <v>58</v>
      </c>
      <c r="L171" s="3" t="n">
        <v>58</v>
      </c>
      <c r="M171" s="3" t="s">
        <v>42</v>
      </c>
      <c r="N171" s="3" t="s">
        <v>63</v>
      </c>
      <c r="O171" s="3" t="s">
        <v>44</v>
      </c>
      <c r="P171" s="3" t="s">
        <v>1249</v>
      </c>
      <c r="Q171" s="3" t="s">
        <v>249</v>
      </c>
      <c r="R171" s="3" t="s">
        <v>672</v>
      </c>
      <c r="S171" s="3" t="s">
        <v>45</v>
      </c>
      <c r="T171" s="3" t="s">
        <v>1199</v>
      </c>
      <c r="U171" s="3" t="n">
        <v>3870</v>
      </c>
      <c r="V171" s="3" t="s">
        <v>1092</v>
      </c>
      <c r="W171" s="3" t="s">
        <v>501</v>
      </c>
      <c r="X171" s="3" t="n">
        <v>-1</v>
      </c>
      <c r="Y171" s="3" t="n">
        <f aca="false">10*60</f>
        <v>600</v>
      </c>
      <c r="Z171" s="3" t="n">
        <v>-1</v>
      </c>
      <c r="AA171" s="3" t="s">
        <v>1250</v>
      </c>
      <c r="AB171" s="3" t="n">
        <v>-1</v>
      </c>
      <c r="AC171" s="3" t="n">
        <v>-1</v>
      </c>
      <c r="AD171" s="3" t="s">
        <v>1251</v>
      </c>
      <c r="AE171" s="3" t="s">
        <v>1251</v>
      </c>
      <c r="AF171" s="3" t="s">
        <v>1251</v>
      </c>
      <c r="AG171" s="3" t="n">
        <v>0</v>
      </c>
      <c r="AH171" s="3" t="n">
        <v>-1</v>
      </c>
      <c r="AI171" s="3" t="s">
        <v>1251</v>
      </c>
      <c r="AJ171" s="3" t="s">
        <v>1251</v>
      </c>
      <c r="AK171" s="3" t="s">
        <v>1251</v>
      </c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3"/>
      <c r="KR171" s="3"/>
      <c r="KS171" s="3"/>
      <c r="KT171" s="3"/>
      <c r="KU171" s="3"/>
      <c r="KV171" s="3"/>
      <c r="KW171" s="3"/>
      <c r="KX171" s="3"/>
      <c r="KY171" s="3"/>
      <c r="KZ171" s="3"/>
      <c r="LA171" s="3"/>
      <c r="LB171" s="3"/>
      <c r="LC171" s="3"/>
      <c r="LD171" s="3"/>
      <c r="LE171" s="3"/>
      <c r="LF171" s="3"/>
      <c r="LG171" s="3"/>
      <c r="LH171" s="3"/>
      <c r="LI171" s="3"/>
      <c r="LJ171" s="3"/>
      <c r="LK171" s="3"/>
      <c r="LL171" s="3"/>
      <c r="LM171" s="3"/>
      <c r="LN171" s="3"/>
      <c r="LO171" s="3"/>
      <c r="LP171" s="3"/>
      <c r="LQ171" s="3"/>
      <c r="LR171" s="3"/>
      <c r="LS171" s="3"/>
      <c r="LT171" s="3"/>
      <c r="LU171" s="3"/>
      <c r="LV171" s="3"/>
      <c r="LW171" s="3"/>
      <c r="LX171" s="3"/>
      <c r="LY171" s="3"/>
      <c r="LZ171" s="3"/>
      <c r="MA171" s="3"/>
      <c r="MB171" s="3"/>
      <c r="MC171" s="3"/>
      <c r="MD171" s="3"/>
      <c r="ME171" s="3"/>
      <c r="MF171" s="3"/>
      <c r="MG171" s="3"/>
      <c r="MH171" s="3"/>
      <c r="MI171" s="3"/>
      <c r="MJ171" s="3"/>
      <c r="MK171" s="3"/>
      <c r="ML171" s="3"/>
      <c r="MM171" s="3"/>
      <c r="MN171" s="3"/>
      <c r="MO171" s="3"/>
      <c r="MP171" s="3"/>
      <c r="MQ171" s="3"/>
      <c r="MR171" s="3"/>
      <c r="MS171" s="3"/>
      <c r="MT171" s="3"/>
      <c r="MU171" s="3"/>
      <c r="MV171" s="3"/>
      <c r="MW171" s="3"/>
    </row>
    <row r="172" customFormat="false" ht="13.8" hidden="false" customHeight="false" outlineLevel="0" collapsed="false">
      <c r="A172" s="3" t="n">
        <v>113</v>
      </c>
      <c r="B172" s="3" t="s">
        <v>269</v>
      </c>
      <c r="C172" s="3" t="s">
        <v>1245</v>
      </c>
      <c r="D172" s="3" t="s">
        <v>1246</v>
      </c>
      <c r="E172" s="3" t="s">
        <v>298</v>
      </c>
      <c r="F172" s="3" t="s">
        <v>1240</v>
      </c>
      <c r="G172" s="4" t="s">
        <v>1247</v>
      </c>
      <c r="H172" s="4" t="s">
        <v>1248</v>
      </c>
      <c r="I172" s="3" t="s">
        <v>1252</v>
      </c>
      <c r="J172" s="1" t="str">
        <f aca="false">AD172</f>
        <v>0.61</v>
      </c>
      <c r="K172" s="3" t="n">
        <v>58</v>
      </c>
      <c r="L172" s="3" t="n">
        <v>58</v>
      </c>
      <c r="M172" s="3" t="s">
        <v>42</v>
      </c>
      <c r="N172" s="3" t="s">
        <v>63</v>
      </c>
      <c r="O172" s="3" t="s">
        <v>44</v>
      </c>
      <c r="P172" s="3" t="s">
        <v>1249</v>
      </c>
      <c r="Q172" s="3" t="s">
        <v>249</v>
      </c>
      <c r="R172" s="3" t="s">
        <v>672</v>
      </c>
      <c r="S172" s="3" t="s">
        <v>45</v>
      </c>
      <c r="T172" s="3" t="s">
        <v>1199</v>
      </c>
      <c r="U172" s="3" t="n">
        <v>3870</v>
      </c>
      <c r="V172" s="3" t="s">
        <v>1092</v>
      </c>
      <c r="W172" s="3" t="s">
        <v>501</v>
      </c>
      <c r="X172" s="3" t="n">
        <v>-1</v>
      </c>
      <c r="Y172" s="3" t="n">
        <f aca="false">10*60</f>
        <v>600</v>
      </c>
      <c r="Z172" s="3" t="n">
        <v>-1</v>
      </c>
      <c r="AA172" s="3" t="s">
        <v>1250</v>
      </c>
      <c r="AB172" s="3" t="n">
        <v>-1</v>
      </c>
      <c r="AC172" s="3" t="n">
        <v>-1</v>
      </c>
      <c r="AD172" s="3" t="s">
        <v>1251</v>
      </c>
      <c r="AE172" s="3" t="s">
        <v>1251</v>
      </c>
      <c r="AF172" s="3" t="s">
        <v>1251</v>
      </c>
      <c r="AG172" s="3" t="n">
        <v>0</v>
      </c>
      <c r="AH172" s="3" t="n">
        <v>-1</v>
      </c>
      <c r="AI172" s="3" t="s">
        <v>1251</v>
      </c>
      <c r="AJ172" s="3" t="s">
        <v>1251</v>
      </c>
      <c r="AK172" s="3" t="s">
        <v>1251</v>
      </c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3"/>
      <c r="KR172" s="3"/>
      <c r="KS172" s="3"/>
      <c r="KT172" s="3"/>
      <c r="KU172" s="3"/>
      <c r="KV172" s="3"/>
      <c r="KW172" s="3"/>
      <c r="KX172" s="3"/>
      <c r="KY172" s="3"/>
      <c r="KZ172" s="3"/>
      <c r="LA172" s="3"/>
      <c r="LB172" s="3"/>
      <c r="LC172" s="3"/>
      <c r="LD172" s="3"/>
      <c r="LE172" s="3"/>
      <c r="LF172" s="3"/>
      <c r="LG172" s="3"/>
      <c r="LH172" s="3"/>
      <c r="LI172" s="3"/>
      <c r="LJ172" s="3"/>
      <c r="LK172" s="3"/>
      <c r="LL172" s="3"/>
      <c r="LM172" s="3"/>
      <c r="LN172" s="3"/>
      <c r="LO172" s="3"/>
      <c r="LP172" s="3"/>
      <c r="LQ172" s="3"/>
      <c r="LR172" s="3"/>
      <c r="LS172" s="3"/>
      <c r="LT172" s="3"/>
      <c r="LU172" s="3"/>
      <c r="LV172" s="3"/>
      <c r="LW172" s="3"/>
      <c r="LX172" s="3"/>
      <c r="LY172" s="3"/>
      <c r="LZ172" s="3"/>
      <c r="MA172" s="3"/>
      <c r="MB172" s="3"/>
      <c r="MC172" s="3"/>
      <c r="MD172" s="3"/>
      <c r="ME172" s="3"/>
      <c r="MF172" s="3"/>
      <c r="MG172" s="3"/>
      <c r="MH172" s="3"/>
      <c r="MI172" s="3"/>
      <c r="MJ172" s="3"/>
      <c r="MK172" s="3"/>
      <c r="ML172" s="3"/>
      <c r="MM172" s="3"/>
      <c r="MN172" s="3"/>
      <c r="MO172" s="3"/>
      <c r="MP172" s="3"/>
      <c r="MQ172" s="3"/>
      <c r="MR172" s="3"/>
      <c r="MS172" s="3"/>
      <c r="MT172" s="3"/>
      <c r="MU172" s="3"/>
      <c r="MV172" s="3"/>
      <c r="MW172" s="3"/>
    </row>
    <row r="173" customFormat="false" ht="13.8" hidden="false" customHeight="false" outlineLevel="0" collapsed="false">
      <c r="A173" s="3" t="n">
        <v>113</v>
      </c>
      <c r="B173" s="3" t="s">
        <v>269</v>
      </c>
      <c r="C173" s="3" t="s">
        <v>1245</v>
      </c>
      <c r="D173" s="3" t="s">
        <v>1246</v>
      </c>
      <c r="E173" s="3" t="s">
        <v>298</v>
      </c>
      <c r="F173" s="3" t="s">
        <v>1240</v>
      </c>
      <c r="G173" s="4" t="s">
        <v>1247</v>
      </c>
      <c r="H173" s="4" t="s">
        <v>1248</v>
      </c>
      <c r="I173" s="3" t="s">
        <v>933</v>
      </c>
      <c r="J173" s="1" t="str">
        <f aca="false">AD173</f>
        <v>0.48</v>
      </c>
      <c r="K173" s="3" t="n">
        <v>58</v>
      </c>
      <c r="L173" s="3" t="n">
        <v>58</v>
      </c>
      <c r="M173" s="3" t="s">
        <v>42</v>
      </c>
      <c r="N173" s="3" t="s">
        <v>63</v>
      </c>
      <c r="O173" s="3" t="s">
        <v>44</v>
      </c>
      <c r="P173" s="3" t="s">
        <v>1249</v>
      </c>
      <c r="Q173" s="3" t="s">
        <v>249</v>
      </c>
      <c r="R173" s="3" t="s">
        <v>672</v>
      </c>
      <c r="S173" s="3" t="s">
        <v>45</v>
      </c>
      <c r="T173" s="3" t="s">
        <v>1199</v>
      </c>
      <c r="U173" s="3" t="n">
        <v>3870</v>
      </c>
      <c r="V173" s="3" t="s">
        <v>1092</v>
      </c>
      <c r="W173" s="3" t="s">
        <v>501</v>
      </c>
      <c r="X173" s="3" t="n">
        <v>-1</v>
      </c>
      <c r="Y173" s="3" t="n">
        <f aca="false">10*60</f>
        <v>600</v>
      </c>
      <c r="Z173" s="3" t="n">
        <v>-1</v>
      </c>
      <c r="AA173" s="3" t="s">
        <v>1250</v>
      </c>
      <c r="AB173" s="3" t="n">
        <v>-1</v>
      </c>
      <c r="AC173" s="3" t="n">
        <v>-1</v>
      </c>
      <c r="AD173" s="3" t="s">
        <v>846</v>
      </c>
      <c r="AE173" s="3" t="s">
        <v>846</v>
      </c>
      <c r="AF173" s="3" t="s">
        <v>846</v>
      </c>
      <c r="AG173" s="3" t="n">
        <v>0</v>
      </c>
      <c r="AH173" s="3" t="n">
        <v>-1</v>
      </c>
      <c r="AI173" s="3" t="s">
        <v>846</v>
      </c>
      <c r="AJ173" s="3" t="s">
        <v>846</v>
      </c>
      <c r="AK173" s="3" t="s">
        <v>846</v>
      </c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3"/>
      <c r="KR173" s="3"/>
      <c r="KS173" s="3"/>
      <c r="KT173" s="3"/>
      <c r="KU173" s="3"/>
      <c r="KV173" s="3"/>
      <c r="KW173" s="3"/>
      <c r="KX173" s="3"/>
      <c r="KY173" s="3"/>
      <c r="KZ173" s="3"/>
      <c r="LA173" s="3"/>
      <c r="LB173" s="3"/>
      <c r="LC173" s="3"/>
      <c r="LD173" s="3"/>
      <c r="LE173" s="3"/>
      <c r="LF173" s="3"/>
      <c r="LG173" s="3"/>
      <c r="LH173" s="3"/>
      <c r="LI173" s="3"/>
      <c r="LJ173" s="3"/>
      <c r="LK173" s="3"/>
      <c r="LL173" s="3"/>
      <c r="LM173" s="3"/>
      <c r="LN173" s="3"/>
      <c r="LO173" s="3"/>
      <c r="LP173" s="3"/>
      <c r="LQ173" s="3"/>
      <c r="LR173" s="3"/>
      <c r="LS173" s="3"/>
      <c r="LT173" s="3"/>
      <c r="LU173" s="3"/>
      <c r="LV173" s="3"/>
      <c r="LW173" s="3"/>
      <c r="LX173" s="3"/>
      <c r="LY173" s="3"/>
      <c r="LZ173" s="3"/>
      <c r="MA173" s="3"/>
      <c r="MB173" s="3"/>
      <c r="MC173" s="3"/>
      <c r="MD173" s="3"/>
      <c r="ME173" s="3"/>
      <c r="MF173" s="3"/>
      <c r="MG173" s="3"/>
      <c r="MH173" s="3"/>
      <c r="MI173" s="3"/>
      <c r="MJ173" s="3"/>
      <c r="MK173" s="3"/>
      <c r="ML173" s="3"/>
      <c r="MM173" s="3"/>
      <c r="MN173" s="3"/>
      <c r="MO173" s="3"/>
      <c r="MP173" s="3"/>
      <c r="MQ173" s="3"/>
      <c r="MR173" s="3"/>
      <c r="MS173" s="3"/>
      <c r="MT173" s="3"/>
      <c r="MU173" s="3"/>
      <c r="MV173" s="3"/>
      <c r="MW173" s="3"/>
    </row>
    <row r="174" customFormat="false" ht="13.8" hidden="false" customHeight="false" outlineLevel="0" collapsed="false">
      <c r="A174" s="3" t="n">
        <v>114</v>
      </c>
      <c r="B174" s="3" t="s">
        <v>295</v>
      </c>
      <c r="C174" s="3" t="s">
        <v>1253</v>
      </c>
      <c r="D174" s="3" t="s">
        <v>1254</v>
      </c>
      <c r="E174" s="3" t="s">
        <v>298</v>
      </c>
      <c r="F174" s="3" t="s">
        <v>1240</v>
      </c>
      <c r="G174" s="4" t="s">
        <v>1255</v>
      </c>
      <c r="H174" s="4" t="s">
        <v>1256</v>
      </c>
      <c r="I174" s="3" t="s">
        <v>40</v>
      </c>
      <c r="J174" s="1" t="str">
        <f aca="false">AD174</f>
        <v>1.05</v>
      </c>
      <c r="K174" s="3" t="s">
        <v>1257</v>
      </c>
      <c r="L174" s="3" t="s">
        <v>954</v>
      </c>
      <c r="M174" s="3" t="s">
        <v>42</v>
      </c>
      <c r="N174" s="3" t="s">
        <v>63</v>
      </c>
      <c r="O174" s="3" t="s">
        <v>1258</v>
      </c>
      <c r="P174" s="3" t="s">
        <v>1259</v>
      </c>
      <c r="Q174" s="3" t="s">
        <v>772</v>
      </c>
      <c r="R174" s="3" t="s">
        <v>1071</v>
      </c>
      <c r="S174" s="3" t="s">
        <v>67</v>
      </c>
      <c r="T174" s="3" t="n">
        <v>1396</v>
      </c>
      <c r="U174" s="3" t="n">
        <v>-1</v>
      </c>
      <c r="V174" s="3" t="s">
        <v>1177</v>
      </c>
      <c r="W174" s="3" t="s">
        <v>501</v>
      </c>
      <c r="X174" s="3" t="s">
        <v>405</v>
      </c>
      <c r="Y174" s="3" t="n">
        <v>16</v>
      </c>
      <c r="Z174" s="3" t="s">
        <v>1260</v>
      </c>
      <c r="AA174" s="3" t="n">
        <v>-1</v>
      </c>
      <c r="AB174" s="3" t="s">
        <v>71</v>
      </c>
      <c r="AC174" s="3" t="s">
        <v>71</v>
      </c>
      <c r="AD174" s="3" t="s">
        <v>218</v>
      </c>
      <c r="AE174" s="3" t="s">
        <v>218</v>
      </c>
      <c r="AF174" s="3" t="s">
        <v>218</v>
      </c>
      <c r="AG174" s="3" t="n">
        <v>0</v>
      </c>
      <c r="AH174" s="3" t="s">
        <v>73</v>
      </c>
      <c r="AI174" s="3" t="s">
        <v>218</v>
      </c>
      <c r="AJ174" s="3" t="s">
        <v>218</v>
      </c>
      <c r="AK174" s="3" t="s">
        <v>218</v>
      </c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3"/>
      <c r="KR174" s="3"/>
      <c r="KS174" s="3"/>
      <c r="KT174" s="3"/>
      <c r="KU174" s="3"/>
      <c r="KV174" s="3"/>
      <c r="KW174" s="3"/>
      <c r="KX174" s="3"/>
      <c r="KY174" s="3"/>
      <c r="KZ174" s="3"/>
      <c r="LA174" s="3"/>
      <c r="LB174" s="3"/>
      <c r="LC174" s="3"/>
      <c r="LD174" s="3"/>
      <c r="LE174" s="3"/>
      <c r="LF174" s="3"/>
      <c r="LG174" s="3"/>
      <c r="LH174" s="3"/>
      <c r="LI174" s="3"/>
      <c r="LJ174" s="3"/>
      <c r="LK174" s="3"/>
      <c r="LL174" s="3"/>
      <c r="LM174" s="3"/>
      <c r="LN174" s="3"/>
      <c r="LO174" s="3"/>
      <c r="LP174" s="3"/>
      <c r="LQ174" s="3"/>
      <c r="LR174" s="3"/>
      <c r="LS174" s="3"/>
      <c r="LT174" s="3"/>
      <c r="LU174" s="3"/>
      <c r="LV174" s="3"/>
      <c r="LW174" s="3"/>
      <c r="LX174" s="3"/>
      <c r="LY174" s="3"/>
      <c r="LZ174" s="3"/>
      <c r="MA174" s="3"/>
      <c r="MB174" s="3"/>
      <c r="MC174" s="3"/>
      <c r="MD174" s="3"/>
      <c r="ME174" s="3"/>
      <c r="MF174" s="3"/>
      <c r="MG174" s="3"/>
      <c r="MH174" s="3"/>
      <c r="MI174" s="3"/>
      <c r="MJ174" s="3"/>
      <c r="MK174" s="3"/>
      <c r="ML174" s="3"/>
      <c r="MM174" s="3"/>
      <c r="MN174" s="3"/>
      <c r="MO174" s="3"/>
      <c r="MP174" s="3"/>
      <c r="MQ174" s="3"/>
      <c r="MR174" s="3"/>
      <c r="MS174" s="3"/>
      <c r="MT174" s="3"/>
      <c r="MU174" s="3"/>
      <c r="MV174" s="3"/>
      <c r="MW174" s="3"/>
    </row>
    <row r="175" customFormat="false" ht="13.8" hidden="false" customHeight="false" outlineLevel="0" collapsed="false">
      <c r="A175" s="3" t="n">
        <v>115</v>
      </c>
      <c r="B175" s="3"/>
      <c r="C175" s="3" t="s">
        <v>1261</v>
      </c>
      <c r="D175" s="3" t="s">
        <v>1262</v>
      </c>
      <c r="E175" s="3" t="s">
        <v>298</v>
      </c>
      <c r="F175" s="3" t="s">
        <v>1263</v>
      </c>
      <c r="G175" s="4" t="s">
        <v>1264</v>
      </c>
      <c r="H175" s="4" t="s">
        <v>1265</v>
      </c>
      <c r="I175" s="3" t="s">
        <v>40</v>
      </c>
      <c r="J175" s="1" t="str">
        <f aca="false">AD175</f>
        <v>1.548</v>
      </c>
      <c r="K175" s="3" t="s">
        <v>1266</v>
      </c>
      <c r="L175" s="3" t="s">
        <v>1267</v>
      </c>
      <c r="M175" s="3" t="s">
        <v>42</v>
      </c>
      <c r="N175" s="3" t="s">
        <v>63</v>
      </c>
      <c r="O175" s="3" t="s">
        <v>1268</v>
      </c>
      <c r="P175" s="3" t="s">
        <v>1268</v>
      </c>
      <c r="Q175" s="3" t="s">
        <v>156</v>
      </c>
      <c r="R175" s="3" t="s">
        <v>1269</v>
      </c>
      <c r="S175" s="3" t="s">
        <v>45</v>
      </c>
      <c r="T175" s="3" t="s">
        <v>339</v>
      </c>
      <c r="U175" s="3" t="n">
        <v>-1</v>
      </c>
      <c r="V175" s="3" t="n">
        <v>-1</v>
      </c>
      <c r="W175" s="3" t="n">
        <v>-1</v>
      </c>
      <c r="X175" s="3" t="n">
        <v>-1</v>
      </c>
      <c r="Y175" s="3" t="n">
        <v>45</v>
      </c>
      <c r="Z175" s="3" t="s">
        <v>784</v>
      </c>
      <c r="AA175" s="3" t="s">
        <v>1270</v>
      </c>
      <c r="AB175" s="3" t="s">
        <v>1271</v>
      </c>
      <c r="AC175" s="3" t="s">
        <v>329</v>
      </c>
      <c r="AD175" s="3" t="s">
        <v>1272</v>
      </c>
      <c r="AE175" s="3" t="s">
        <v>1272</v>
      </c>
      <c r="AF175" s="3" t="s">
        <v>1272</v>
      </c>
      <c r="AG175" s="3" t="n">
        <v>0</v>
      </c>
      <c r="AH175" s="3" t="s">
        <v>73</v>
      </c>
      <c r="AI175" s="3" t="s">
        <v>1272</v>
      </c>
      <c r="AJ175" s="3" t="s">
        <v>1272</v>
      </c>
      <c r="AK175" s="3" t="s">
        <v>1272</v>
      </c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3"/>
      <c r="KR175" s="3"/>
      <c r="KS175" s="3"/>
      <c r="KT175" s="3"/>
      <c r="KU175" s="3"/>
      <c r="KV175" s="3"/>
      <c r="KW175" s="3"/>
      <c r="KX175" s="3"/>
      <c r="KY175" s="3"/>
      <c r="KZ175" s="3"/>
      <c r="LA175" s="3"/>
      <c r="LB175" s="3"/>
      <c r="LC175" s="3"/>
      <c r="LD175" s="3"/>
      <c r="LE175" s="3"/>
      <c r="LF175" s="3"/>
      <c r="LG175" s="3"/>
      <c r="LH175" s="3"/>
      <c r="LI175" s="3"/>
      <c r="LJ175" s="3"/>
      <c r="LK175" s="3"/>
      <c r="LL175" s="3"/>
      <c r="LM175" s="3"/>
      <c r="LN175" s="3"/>
      <c r="LO175" s="3"/>
      <c r="LP175" s="3"/>
      <c r="LQ175" s="3"/>
      <c r="LR175" s="3"/>
      <c r="LS175" s="3"/>
      <c r="LT175" s="3"/>
      <c r="LU175" s="3"/>
      <c r="LV175" s="3"/>
      <c r="LW175" s="3"/>
      <c r="LX175" s="3"/>
      <c r="LY175" s="3"/>
      <c r="LZ175" s="3"/>
      <c r="MA175" s="3"/>
      <c r="MB175" s="3"/>
      <c r="MC175" s="3"/>
      <c r="MD175" s="3"/>
      <c r="ME175" s="3"/>
      <c r="MF175" s="3"/>
      <c r="MG175" s="3"/>
      <c r="MH175" s="3"/>
      <c r="MI175" s="3"/>
      <c r="MJ175" s="3"/>
      <c r="MK175" s="3"/>
      <c r="ML175" s="3"/>
      <c r="MM175" s="3"/>
      <c r="MN175" s="3"/>
      <c r="MO175" s="3"/>
      <c r="MP175" s="3"/>
      <c r="MQ175" s="3"/>
      <c r="MR175" s="3"/>
      <c r="MS175" s="3"/>
      <c r="MT175" s="3"/>
      <c r="MU175" s="3"/>
      <c r="MV175" s="3"/>
      <c r="MW175" s="3"/>
    </row>
    <row r="176" customFormat="false" ht="13.8" hidden="false" customHeight="false" outlineLevel="0" collapsed="false">
      <c r="A176" s="3" t="n">
        <v>116</v>
      </c>
      <c r="B176" s="3" t="s">
        <v>477</v>
      </c>
      <c r="C176" s="3" t="s">
        <v>1273</v>
      </c>
      <c r="D176" s="3" t="s">
        <v>1274</v>
      </c>
      <c r="E176" s="3" t="s">
        <v>1275</v>
      </c>
      <c r="F176" s="3" t="s">
        <v>1276</v>
      </c>
      <c r="G176" s="4" t="s">
        <v>1277</v>
      </c>
      <c r="H176" s="4" t="s">
        <v>1278</v>
      </c>
      <c r="I176" s="3" t="s">
        <v>40</v>
      </c>
      <c r="J176" s="1" t="str">
        <f aca="false">AD176</f>
        <v>1.25</v>
      </c>
      <c r="K176" s="3" t="s">
        <v>466</v>
      </c>
      <c r="L176" s="3" t="s">
        <v>466</v>
      </c>
      <c r="M176" s="3" t="s">
        <v>648</v>
      </c>
      <c r="N176" s="3" t="s">
        <v>63</v>
      </c>
      <c r="O176" s="3" t="n">
        <v>-1</v>
      </c>
      <c r="P176" s="3" t="s">
        <v>1279</v>
      </c>
      <c r="Q176" s="3" t="s">
        <v>66</v>
      </c>
      <c r="R176" s="3" t="n">
        <v>3</v>
      </c>
      <c r="S176" s="3" t="s">
        <v>45</v>
      </c>
      <c r="T176" s="3" t="n">
        <v>-1</v>
      </c>
      <c r="U176" s="3" t="n">
        <v>7300</v>
      </c>
      <c r="V176" s="3" t="n">
        <v>-1</v>
      </c>
      <c r="W176" s="3" t="n">
        <v>-1</v>
      </c>
      <c r="X176" s="3" t="n">
        <v>-1</v>
      </c>
      <c r="Y176" s="3" t="n">
        <f aca="false">1050/60</f>
        <v>17.5</v>
      </c>
      <c r="Z176" s="3" t="n">
        <v>-1</v>
      </c>
      <c r="AA176" s="3" t="n">
        <v>-1</v>
      </c>
      <c r="AB176" s="3" t="s">
        <v>398</v>
      </c>
      <c r="AC176" s="3" t="s">
        <v>398</v>
      </c>
      <c r="AD176" s="3" t="s">
        <v>137</v>
      </c>
      <c r="AE176" s="3" t="s">
        <v>137</v>
      </c>
      <c r="AF176" s="3" t="s">
        <v>137</v>
      </c>
      <c r="AG176" s="3" t="n">
        <v>0</v>
      </c>
      <c r="AH176" s="3" t="s">
        <v>73</v>
      </c>
      <c r="AI176" s="3" t="s">
        <v>137</v>
      </c>
      <c r="AJ176" s="3" t="s">
        <v>137</v>
      </c>
      <c r="AK176" s="3" t="s">
        <v>137</v>
      </c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3"/>
      <c r="KR176" s="3"/>
      <c r="KS176" s="3"/>
      <c r="KT176" s="3"/>
      <c r="KU176" s="3"/>
      <c r="KV176" s="3"/>
      <c r="KW176" s="3"/>
      <c r="KX176" s="3"/>
      <c r="KY176" s="3"/>
      <c r="KZ176" s="3"/>
      <c r="LA176" s="3"/>
      <c r="LB176" s="3"/>
      <c r="LC176" s="3"/>
      <c r="LD176" s="3"/>
      <c r="LE176" s="3"/>
      <c r="LF176" s="3"/>
      <c r="LG176" s="3"/>
      <c r="LH176" s="3"/>
      <c r="LI176" s="3"/>
      <c r="LJ176" s="3"/>
      <c r="LK176" s="3"/>
      <c r="LL176" s="3"/>
      <c r="LM176" s="3"/>
      <c r="LN176" s="3"/>
      <c r="LO176" s="3"/>
      <c r="LP176" s="3"/>
      <c r="LQ176" s="3"/>
      <c r="LR176" s="3"/>
      <c r="LS176" s="3"/>
      <c r="LT176" s="3"/>
      <c r="LU176" s="3"/>
      <c r="LV176" s="3"/>
      <c r="LW176" s="3"/>
      <c r="LX176" s="3"/>
      <c r="LY176" s="3"/>
      <c r="LZ176" s="3"/>
      <c r="MA176" s="3"/>
      <c r="MB176" s="3"/>
      <c r="MC176" s="3"/>
      <c r="MD176" s="3"/>
      <c r="ME176" s="3"/>
      <c r="MF176" s="3"/>
      <c r="MG176" s="3"/>
      <c r="MH176" s="3"/>
      <c r="MI176" s="3"/>
      <c r="MJ176" s="3"/>
      <c r="MK176" s="3"/>
      <c r="ML176" s="3"/>
      <c r="MM176" s="3"/>
      <c r="MN176" s="3"/>
      <c r="MO176" s="3"/>
      <c r="MP176" s="3"/>
      <c r="MQ176" s="3"/>
      <c r="MR176" s="3"/>
      <c r="MS176" s="3"/>
      <c r="MT176" s="3"/>
      <c r="MU176" s="3"/>
      <c r="MV176" s="3"/>
      <c r="MW176" s="3"/>
    </row>
    <row r="177" customFormat="false" ht="13.8" hidden="false" customHeight="false" outlineLevel="0" collapsed="false">
      <c r="A177" s="3" t="n">
        <v>117</v>
      </c>
      <c r="B177" s="3"/>
      <c r="C177" s="3" t="s">
        <v>1280</v>
      </c>
      <c r="D177" s="3" t="s">
        <v>1281</v>
      </c>
      <c r="E177" s="3" t="s">
        <v>1282</v>
      </c>
      <c r="F177" s="3" t="s">
        <v>1283</v>
      </c>
      <c r="G177" s="4" t="s">
        <v>1284</v>
      </c>
      <c r="H177" s="4" t="s">
        <v>1285</v>
      </c>
      <c r="I177" s="3" t="s">
        <v>40</v>
      </c>
      <c r="J177" s="1" t="str">
        <f aca="false">AD177</f>
        <v>5.78</v>
      </c>
      <c r="K177" s="3" t="n">
        <v>21</v>
      </c>
      <c r="L177" s="3" t="n">
        <v>21</v>
      </c>
      <c r="M177" s="3" t="s">
        <v>42</v>
      </c>
      <c r="N177" s="3" t="s">
        <v>63</v>
      </c>
      <c r="O177" s="3" t="n">
        <v>8</v>
      </c>
      <c r="P177" s="3" t="n">
        <v>8</v>
      </c>
      <c r="Q177" s="3" t="n">
        <v>-1</v>
      </c>
      <c r="R177" s="3" t="n">
        <v>-1</v>
      </c>
      <c r="S177" s="3" t="s">
        <v>45</v>
      </c>
      <c r="T177" s="3" t="n">
        <v>1871</v>
      </c>
      <c r="U177" s="3" t="n">
        <v>-1</v>
      </c>
      <c r="V177" s="3" t="s">
        <v>761</v>
      </c>
      <c r="W177" s="3" t="s">
        <v>1286</v>
      </c>
      <c r="X177" s="3" t="s">
        <v>1287</v>
      </c>
      <c r="Y177" s="3" t="n">
        <f aca="false">1600/60</f>
        <v>26.6666666666667</v>
      </c>
      <c r="Z177" s="3" t="s">
        <v>1288</v>
      </c>
      <c r="AA177" s="3" t="n">
        <v>-1</v>
      </c>
      <c r="AB177" s="3" t="s">
        <v>71</v>
      </c>
      <c r="AC177" s="3" t="s">
        <v>71</v>
      </c>
      <c r="AD177" s="3" t="s">
        <v>1289</v>
      </c>
      <c r="AE177" s="3" t="s">
        <v>1289</v>
      </c>
      <c r="AF177" s="3" t="s">
        <v>1289</v>
      </c>
      <c r="AG177" s="3" t="n">
        <v>0</v>
      </c>
      <c r="AH177" s="3" t="s">
        <v>73</v>
      </c>
      <c r="AI177" s="3" t="s">
        <v>1289</v>
      </c>
      <c r="AJ177" s="3" t="s">
        <v>1289</v>
      </c>
      <c r="AK177" s="3" t="s">
        <v>1289</v>
      </c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3"/>
      <c r="KR177" s="3"/>
      <c r="KS177" s="3"/>
      <c r="KT177" s="3"/>
      <c r="KU177" s="3"/>
      <c r="KV177" s="3"/>
      <c r="KW177" s="3"/>
      <c r="KX177" s="3"/>
      <c r="KY177" s="3"/>
      <c r="KZ177" s="3"/>
      <c r="LA177" s="3"/>
      <c r="LB177" s="3"/>
      <c r="LC177" s="3"/>
      <c r="LD177" s="3"/>
      <c r="LE177" s="3"/>
      <c r="LF177" s="3"/>
      <c r="LG177" s="3"/>
      <c r="LH177" s="3"/>
      <c r="LI177" s="3"/>
      <c r="LJ177" s="3"/>
      <c r="LK177" s="3"/>
      <c r="LL177" s="3"/>
      <c r="LM177" s="3"/>
      <c r="LN177" s="3"/>
      <c r="LO177" s="3"/>
      <c r="LP177" s="3"/>
      <c r="LQ177" s="3"/>
      <c r="LR177" s="3"/>
      <c r="LS177" s="3"/>
      <c r="LT177" s="3"/>
      <c r="LU177" s="3"/>
      <c r="LV177" s="3"/>
      <c r="LW177" s="3"/>
      <c r="LX177" s="3"/>
      <c r="LY177" s="3"/>
      <c r="LZ177" s="3"/>
      <c r="MA177" s="3"/>
      <c r="MB177" s="3"/>
      <c r="MC177" s="3"/>
      <c r="MD177" s="3"/>
      <c r="ME177" s="3"/>
      <c r="MF177" s="3"/>
      <c r="MG177" s="3"/>
      <c r="MH177" s="3"/>
      <c r="MI177" s="3"/>
      <c r="MJ177" s="3"/>
      <c r="MK177" s="3"/>
      <c r="ML177" s="3"/>
      <c r="MM177" s="3"/>
      <c r="MN177" s="3"/>
      <c r="MO177" s="3"/>
      <c r="MP177" s="3"/>
      <c r="MQ177" s="3"/>
      <c r="MR177" s="3"/>
      <c r="MS177" s="3"/>
      <c r="MT177" s="3"/>
      <c r="MU177" s="3"/>
      <c r="MV177" s="3"/>
      <c r="MW177" s="3"/>
    </row>
    <row r="178" customFormat="false" ht="13.8" hidden="false" customHeight="false" outlineLevel="0" collapsed="false">
      <c r="A178" s="3" t="n">
        <v>118</v>
      </c>
      <c r="B178" s="3" t="s">
        <v>477</v>
      </c>
      <c r="C178" s="3" t="s">
        <v>1290</v>
      </c>
      <c r="D178" s="3" t="s">
        <v>1291</v>
      </c>
      <c r="E178" s="3" t="s">
        <v>1292</v>
      </c>
      <c r="F178" s="3" t="s">
        <v>1293</v>
      </c>
      <c r="G178" s="4" t="s">
        <v>1294</v>
      </c>
      <c r="H178" s="4" t="s">
        <v>1295</v>
      </c>
      <c r="I178" s="3" t="s">
        <v>40</v>
      </c>
      <c r="J178" s="1" t="str">
        <f aca="false">AD178</f>
        <v>1.416</v>
      </c>
      <c r="K178" s="3" t="s">
        <v>1296</v>
      </c>
      <c r="L178" s="3" t="s">
        <v>1296</v>
      </c>
      <c r="M178" s="3" t="s">
        <v>648</v>
      </c>
      <c r="N178" s="3" t="s">
        <v>63</v>
      </c>
      <c r="O178" s="3" t="n">
        <v>-1</v>
      </c>
      <c r="P178" s="3" t="s">
        <v>1297</v>
      </c>
      <c r="Q178" s="3" t="s">
        <v>94</v>
      </c>
      <c r="R178" s="3" t="s">
        <v>1298</v>
      </c>
      <c r="S178" s="3" t="s">
        <v>45</v>
      </c>
      <c r="T178" s="3" t="s">
        <v>374</v>
      </c>
      <c r="U178" s="3" t="n">
        <v>-1</v>
      </c>
      <c r="V178" s="3" t="s">
        <v>1299</v>
      </c>
      <c r="W178" s="3" t="s">
        <v>1300</v>
      </c>
      <c r="X178" s="3" t="s">
        <v>431</v>
      </c>
      <c r="Y178" s="3" t="n">
        <f aca="false">1024/60</f>
        <v>17.0666666666667</v>
      </c>
      <c r="Z178" s="3" t="s">
        <v>1301</v>
      </c>
      <c r="AA178" s="3" t="s">
        <v>1302</v>
      </c>
      <c r="AB178" s="3" t="s">
        <v>1303</v>
      </c>
      <c r="AC178" s="3" t="s">
        <v>50</v>
      </c>
      <c r="AD178" s="3" t="s">
        <v>1304</v>
      </c>
      <c r="AE178" s="3" t="s">
        <v>1304</v>
      </c>
      <c r="AF178" s="3" t="s">
        <v>1304</v>
      </c>
      <c r="AG178" s="3" t="n">
        <v>0</v>
      </c>
      <c r="AH178" s="3" t="s">
        <v>73</v>
      </c>
      <c r="AI178" s="3" t="s">
        <v>1304</v>
      </c>
      <c r="AJ178" s="3" t="s">
        <v>1304</v>
      </c>
      <c r="AK178" s="3" t="s">
        <v>1304</v>
      </c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3"/>
      <c r="MW178" s="3"/>
    </row>
    <row r="179" customFormat="false" ht="13.8" hidden="false" customHeight="false" outlineLevel="0" collapsed="false">
      <c r="A179" s="3" t="n">
        <v>119</v>
      </c>
      <c r="B179" s="3" t="s">
        <v>538</v>
      </c>
      <c r="C179" s="3" t="s">
        <v>1305</v>
      </c>
      <c r="D179" s="3" t="s">
        <v>1306</v>
      </c>
      <c r="E179" s="3" t="s">
        <v>1307</v>
      </c>
      <c r="F179" s="3" t="s">
        <v>1308</v>
      </c>
      <c r="G179" s="4" t="s">
        <v>1309</v>
      </c>
      <c r="H179" s="4" t="s">
        <v>1310</v>
      </c>
      <c r="I179" s="3" t="s">
        <v>573</v>
      </c>
      <c r="J179" s="1" t="str">
        <f aca="false">AD179</f>
        <v>2.133</v>
      </c>
      <c r="K179" s="3" t="s">
        <v>1311</v>
      </c>
      <c r="L179" s="3" t="n">
        <v>22</v>
      </c>
      <c r="M179" s="3" t="s">
        <v>42</v>
      </c>
      <c r="N179" s="3" t="s">
        <v>63</v>
      </c>
      <c r="O179" s="3" t="s">
        <v>336</v>
      </c>
      <c r="P179" s="3" t="s">
        <v>1076</v>
      </c>
      <c r="Q179" s="3" t="s">
        <v>1312</v>
      </c>
      <c r="R179" s="3" t="s">
        <v>1313</v>
      </c>
      <c r="S179" s="3" t="s">
        <v>67</v>
      </c>
      <c r="T179" s="3" t="n">
        <v>1733</v>
      </c>
      <c r="U179" s="3" t="n">
        <v>-1</v>
      </c>
      <c r="V179" s="3" t="s">
        <v>224</v>
      </c>
      <c r="W179" s="3" t="n">
        <v>-1</v>
      </c>
      <c r="X179" s="3" t="n">
        <v>-1</v>
      </c>
      <c r="Y179" s="3" t="n">
        <v>45</v>
      </c>
      <c r="Z179" s="3" t="s">
        <v>1314</v>
      </c>
      <c r="AA179" s="3" t="n">
        <v>-1</v>
      </c>
      <c r="AB179" s="3" t="s">
        <v>70</v>
      </c>
      <c r="AC179" s="3" t="s">
        <v>71</v>
      </c>
      <c r="AD179" s="3" t="s">
        <v>1315</v>
      </c>
      <c r="AE179" s="3" t="s">
        <v>1315</v>
      </c>
      <c r="AF179" s="3" t="s">
        <v>1315</v>
      </c>
      <c r="AG179" s="3" t="n">
        <v>0</v>
      </c>
      <c r="AH179" s="3" t="s">
        <v>73</v>
      </c>
      <c r="AI179" s="3" t="s">
        <v>1315</v>
      </c>
      <c r="AJ179" s="3" t="s">
        <v>1315</v>
      </c>
      <c r="AK179" s="3" t="s">
        <v>1315</v>
      </c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3"/>
      <c r="KR179" s="3"/>
      <c r="KS179" s="3"/>
      <c r="KT179" s="3"/>
      <c r="KU179" s="3"/>
      <c r="KV179" s="3"/>
      <c r="KW179" s="3"/>
      <c r="KX179" s="3"/>
      <c r="KY179" s="3"/>
      <c r="KZ179" s="3"/>
      <c r="LA179" s="3"/>
      <c r="LB179" s="3"/>
      <c r="LC179" s="3"/>
      <c r="LD179" s="3"/>
      <c r="LE179" s="3"/>
      <c r="LF179" s="3"/>
      <c r="LG179" s="3"/>
      <c r="LH179" s="3"/>
      <c r="LI179" s="3"/>
      <c r="LJ179" s="3"/>
      <c r="LK179" s="3"/>
      <c r="LL179" s="3"/>
      <c r="LM179" s="3"/>
      <c r="LN179" s="3"/>
      <c r="LO179" s="3"/>
      <c r="LP179" s="3"/>
      <c r="LQ179" s="3"/>
      <c r="LR179" s="3"/>
      <c r="LS179" s="3"/>
      <c r="LT179" s="3"/>
      <c r="LU179" s="3"/>
      <c r="LV179" s="3"/>
      <c r="LW179" s="3"/>
      <c r="LX179" s="3"/>
      <c r="LY179" s="3"/>
      <c r="LZ179" s="3"/>
      <c r="MA179" s="3"/>
      <c r="MB179" s="3"/>
      <c r="MC179" s="3"/>
      <c r="MD179" s="3"/>
      <c r="ME179" s="3"/>
      <c r="MF179" s="3"/>
      <c r="MG179" s="3"/>
      <c r="MH179" s="3"/>
      <c r="MI179" s="3"/>
      <c r="MJ179" s="3"/>
      <c r="MK179" s="3"/>
      <c r="ML179" s="3"/>
      <c r="MM179" s="3"/>
      <c r="MN179" s="3"/>
      <c r="MO179" s="3"/>
      <c r="MP179" s="3"/>
      <c r="MQ179" s="3"/>
      <c r="MR179" s="3"/>
      <c r="MS179" s="3"/>
      <c r="MT179" s="3"/>
      <c r="MU179" s="3"/>
      <c r="MV179" s="3"/>
      <c r="MW179" s="3"/>
    </row>
    <row r="180" customFormat="false" ht="13.8" hidden="false" customHeight="false" outlineLevel="0" collapsed="false">
      <c r="A180" s="3" t="n">
        <v>120</v>
      </c>
      <c r="B180" s="3" t="s">
        <v>477</v>
      </c>
      <c r="C180" s="3" t="s">
        <v>1316</v>
      </c>
      <c r="D180" s="3" t="s">
        <v>1317</v>
      </c>
      <c r="E180" s="3" t="s">
        <v>1307</v>
      </c>
      <c r="F180" s="3" t="s">
        <v>1318</v>
      </c>
      <c r="G180" s="4" t="s">
        <v>1319</v>
      </c>
      <c r="H180" s="4" t="s">
        <v>1320</v>
      </c>
      <c r="I180" s="3" t="n">
        <v>-1</v>
      </c>
      <c r="J180" s="1" t="s">
        <v>51</v>
      </c>
      <c r="K180" s="3" t="n">
        <v>30</v>
      </c>
      <c r="L180" s="3" t="n">
        <v>-1</v>
      </c>
      <c r="M180" s="3" t="n">
        <v>-1</v>
      </c>
      <c r="N180" s="3" t="n">
        <v>-1</v>
      </c>
      <c r="O180" s="3" t="n">
        <v>-1</v>
      </c>
      <c r="P180" s="3" t="n">
        <v>8</v>
      </c>
      <c r="Q180" s="3" t="n">
        <v>-1</v>
      </c>
      <c r="R180" s="3" t="n">
        <v>-1</v>
      </c>
      <c r="S180" s="3" t="s">
        <v>45</v>
      </c>
      <c r="T180" s="3" t="n">
        <v>-1</v>
      </c>
      <c r="U180" s="3" t="n">
        <v>-1</v>
      </c>
      <c r="V180" s="3" t="n">
        <v>-1</v>
      </c>
      <c r="W180" s="3" t="n">
        <v>-1</v>
      </c>
      <c r="X180" s="3" t="n">
        <v>-1</v>
      </c>
      <c r="Y180" s="3" t="n">
        <v>-1</v>
      </c>
      <c r="Z180" s="3" t="n">
        <v>-1</v>
      </c>
      <c r="AA180" s="3" t="n">
        <v>-1</v>
      </c>
      <c r="AB180" s="3" t="n">
        <v>-1</v>
      </c>
      <c r="AC180" s="3" t="n">
        <v>-1</v>
      </c>
      <c r="AD180" s="3" t="s">
        <v>51</v>
      </c>
      <c r="AE180" s="3"/>
      <c r="AF180" s="3"/>
      <c r="AG180" s="3"/>
      <c r="AH180" s="3"/>
      <c r="AI180" s="3" t="s">
        <v>51</v>
      </c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3"/>
      <c r="KR180" s="3"/>
      <c r="KS180" s="3"/>
      <c r="KT180" s="3"/>
      <c r="KU180" s="3"/>
      <c r="KV180" s="3"/>
      <c r="KW180" s="3"/>
      <c r="KX180" s="3"/>
      <c r="KY180" s="3"/>
      <c r="KZ180" s="3"/>
      <c r="LA180" s="3"/>
      <c r="LB180" s="3"/>
      <c r="LC180" s="3"/>
      <c r="LD180" s="3"/>
      <c r="LE180" s="3"/>
      <c r="LF180" s="3"/>
      <c r="LG180" s="3"/>
      <c r="LH180" s="3"/>
      <c r="LI180" s="3"/>
      <c r="LJ180" s="3"/>
      <c r="LK180" s="3"/>
      <c r="LL180" s="3"/>
      <c r="LM180" s="3"/>
      <c r="LN180" s="3"/>
      <c r="LO180" s="3"/>
      <c r="LP180" s="3"/>
      <c r="LQ180" s="3"/>
      <c r="LR180" s="3"/>
      <c r="LS180" s="3"/>
      <c r="LT180" s="3"/>
      <c r="LU180" s="3"/>
      <c r="LV180" s="3"/>
      <c r="LW180" s="3"/>
      <c r="LX180" s="3"/>
      <c r="LY180" s="3"/>
      <c r="LZ180" s="3"/>
      <c r="MA180" s="3"/>
      <c r="MB180" s="3"/>
      <c r="MC180" s="3"/>
      <c r="MD180" s="3"/>
      <c r="ME180" s="3"/>
      <c r="MF180" s="3"/>
      <c r="MG180" s="3"/>
      <c r="MH180" s="3"/>
      <c r="MI180" s="3"/>
      <c r="MJ180" s="3"/>
      <c r="MK180" s="3"/>
      <c r="ML180" s="3"/>
      <c r="MM180" s="3"/>
      <c r="MN180" s="3"/>
      <c r="MO180" s="3"/>
      <c r="MP180" s="3"/>
      <c r="MQ180" s="3"/>
      <c r="MR180" s="3"/>
      <c r="MS180" s="3"/>
      <c r="MT180" s="3"/>
      <c r="MU180" s="3"/>
      <c r="MV180" s="3"/>
      <c r="MW180" s="3"/>
    </row>
    <row r="181" customFormat="false" ht="13.8" hidden="false" customHeight="false" outlineLevel="0" collapsed="false">
      <c r="A181" s="3" t="n">
        <v>121</v>
      </c>
      <c r="B181" s="3" t="s">
        <v>269</v>
      </c>
      <c r="C181" s="3" t="s">
        <v>1321</v>
      </c>
      <c r="D181" s="3" t="s">
        <v>1322</v>
      </c>
      <c r="E181" s="3" t="s">
        <v>1307</v>
      </c>
      <c r="F181" s="3" t="s">
        <v>1323</v>
      </c>
      <c r="G181" s="4" t="s">
        <v>1324</v>
      </c>
      <c r="H181" s="4" t="s">
        <v>1325</v>
      </c>
      <c r="I181" s="3" t="s">
        <v>40</v>
      </c>
      <c r="J181" s="1" t="str">
        <f aca="false">AD181</f>
        <v>2.15</v>
      </c>
      <c r="K181" s="3" t="s">
        <v>1326</v>
      </c>
      <c r="L181" s="3" t="s">
        <v>1326</v>
      </c>
      <c r="M181" s="3" t="s">
        <v>42</v>
      </c>
      <c r="N181" s="3" t="s">
        <v>63</v>
      </c>
      <c r="O181" s="3" t="s">
        <v>124</v>
      </c>
      <c r="P181" s="3" t="s">
        <v>64</v>
      </c>
      <c r="Q181" s="3" t="n">
        <v>1</v>
      </c>
      <c r="R181" s="3" t="n">
        <v>1</v>
      </c>
      <c r="S181" s="3" t="s">
        <v>45</v>
      </c>
      <c r="T181" s="3" t="n">
        <v>1559</v>
      </c>
      <c r="U181" s="3" t="n">
        <v>-1</v>
      </c>
      <c r="V181" s="3" t="s">
        <v>1327</v>
      </c>
      <c r="W181" s="3" t="n">
        <v>-1</v>
      </c>
      <c r="X181" s="3" t="n">
        <v>-1</v>
      </c>
      <c r="Y181" s="3" t="n">
        <f aca="false">640/60</f>
        <v>10.6666666666667</v>
      </c>
      <c r="Z181" s="3" t="s">
        <v>283</v>
      </c>
      <c r="AA181" s="3" t="s">
        <v>750</v>
      </c>
      <c r="AB181" s="3" t="s">
        <v>1328</v>
      </c>
      <c r="AC181" s="3" t="s">
        <v>324</v>
      </c>
      <c r="AD181" s="3" t="s">
        <v>1329</v>
      </c>
      <c r="AE181" s="3" t="s">
        <v>1329</v>
      </c>
      <c r="AF181" s="3" t="s">
        <v>1329</v>
      </c>
      <c r="AG181" s="3" t="n">
        <v>0</v>
      </c>
      <c r="AH181" s="3" t="s">
        <v>73</v>
      </c>
      <c r="AI181" s="3" t="s">
        <v>1329</v>
      </c>
      <c r="AJ181" s="3" t="s">
        <v>1329</v>
      </c>
      <c r="AK181" s="3" t="s">
        <v>1329</v>
      </c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3"/>
      <c r="KR181" s="3"/>
      <c r="KS181" s="3"/>
      <c r="KT181" s="3"/>
      <c r="KU181" s="3"/>
      <c r="KV181" s="3"/>
      <c r="KW181" s="3"/>
      <c r="KX181" s="3"/>
      <c r="KY181" s="3"/>
      <c r="KZ181" s="3"/>
      <c r="LA181" s="3"/>
      <c r="LB181" s="3"/>
      <c r="LC181" s="3"/>
      <c r="LD181" s="3"/>
      <c r="LE181" s="3"/>
      <c r="LF181" s="3"/>
      <c r="LG181" s="3"/>
      <c r="LH181" s="3"/>
      <c r="LI181" s="3"/>
      <c r="LJ181" s="3"/>
      <c r="LK181" s="3"/>
      <c r="LL181" s="3"/>
      <c r="LM181" s="3"/>
      <c r="LN181" s="3"/>
      <c r="LO181" s="3"/>
      <c r="LP181" s="3"/>
      <c r="LQ181" s="3"/>
      <c r="LR181" s="3"/>
      <c r="LS181" s="3"/>
      <c r="LT181" s="3"/>
      <c r="LU181" s="3"/>
      <c r="LV181" s="3"/>
      <c r="LW181" s="3"/>
      <c r="LX181" s="3"/>
      <c r="LY181" s="3"/>
      <c r="LZ181" s="3"/>
      <c r="MA181" s="3"/>
      <c r="MB181" s="3"/>
      <c r="MC181" s="3"/>
      <c r="MD181" s="3"/>
      <c r="ME181" s="3"/>
      <c r="MF181" s="3"/>
      <c r="MG181" s="3"/>
      <c r="MH181" s="3"/>
      <c r="MI181" s="3"/>
      <c r="MJ181" s="3"/>
      <c r="MK181" s="3"/>
      <c r="ML181" s="3"/>
      <c r="MM181" s="3"/>
      <c r="MN181" s="3"/>
      <c r="MO181" s="3"/>
      <c r="MP181" s="3"/>
      <c r="MQ181" s="3"/>
      <c r="MR181" s="3"/>
      <c r="MS181" s="3"/>
      <c r="MT181" s="3"/>
      <c r="MU181" s="3"/>
      <c r="MV181" s="3"/>
      <c r="MW181" s="3"/>
    </row>
    <row r="182" customFormat="false" ht="13.8" hidden="false" customHeight="false" outlineLevel="0" collapsed="false">
      <c r="A182" s="3" t="n">
        <v>121</v>
      </c>
      <c r="B182" s="3" t="s">
        <v>269</v>
      </c>
      <c r="C182" s="3" t="s">
        <v>1321</v>
      </c>
      <c r="D182" s="3" t="s">
        <v>1322</v>
      </c>
      <c r="E182" s="3" t="s">
        <v>1307</v>
      </c>
      <c r="F182" s="3" t="s">
        <v>1323</v>
      </c>
      <c r="G182" s="4" t="s">
        <v>1324</v>
      </c>
      <c r="H182" s="4" t="s">
        <v>1325</v>
      </c>
      <c r="I182" s="3" t="s">
        <v>40</v>
      </c>
      <c r="J182" s="1" t="str">
        <f aca="false">AD182</f>
        <v>2.56</v>
      </c>
      <c r="K182" s="3" t="s">
        <v>1326</v>
      </c>
      <c r="L182" s="3" t="s">
        <v>1326</v>
      </c>
      <c r="M182" s="3" t="s">
        <v>42</v>
      </c>
      <c r="N182" s="3" t="s">
        <v>63</v>
      </c>
      <c r="O182" s="3" t="s">
        <v>124</v>
      </c>
      <c r="P182" s="3" t="s">
        <v>64</v>
      </c>
      <c r="Q182" s="3" t="n">
        <v>1</v>
      </c>
      <c r="R182" s="3" t="n">
        <v>1</v>
      </c>
      <c r="S182" s="3" t="s">
        <v>45</v>
      </c>
      <c r="T182" s="3" t="n">
        <v>1559</v>
      </c>
      <c r="U182" s="3" t="n">
        <v>-1</v>
      </c>
      <c r="V182" s="3" t="s">
        <v>1327</v>
      </c>
      <c r="W182" s="3" t="n">
        <v>-1</v>
      </c>
      <c r="X182" s="3" t="n">
        <v>-1</v>
      </c>
      <c r="Y182" s="3" t="n">
        <f aca="false">640/60</f>
        <v>10.6666666666667</v>
      </c>
      <c r="Z182" s="3" t="s">
        <v>283</v>
      </c>
      <c r="AA182" s="3" t="s">
        <v>753</v>
      </c>
      <c r="AB182" s="3" t="s">
        <v>1328</v>
      </c>
      <c r="AC182" s="3" t="s">
        <v>324</v>
      </c>
      <c r="AD182" s="3" t="s">
        <v>1330</v>
      </c>
      <c r="AE182" s="3" t="s">
        <v>1330</v>
      </c>
      <c r="AF182" s="3" t="s">
        <v>1330</v>
      </c>
      <c r="AG182" s="3" t="n">
        <v>0</v>
      </c>
      <c r="AH182" s="3" t="s">
        <v>73</v>
      </c>
      <c r="AI182" s="3" t="s">
        <v>1330</v>
      </c>
      <c r="AJ182" s="3" t="s">
        <v>1330</v>
      </c>
      <c r="AK182" s="3" t="s">
        <v>1330</v>
      </c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3"/>
      <c r="KR182" s="3"/>
      <c r="KS182" s="3"/>
      <c r="KT182" s="3"/>
      <c r="KU182" s="3"/>
      <c r="KV182" s="3"/>
      <c r="KW182" s="3"/>
      <c r="KX182" s="3"/>
      <c r="KY182" s="3"/>
      <c r="KZ182" s="3"/>
      <c r="LA182" s="3"/>
      <c r="LB182" s="3"/>
      <c r="LC182" s="3"/>
      <c r="LD182" s="3"/>
      <c r="LE182" s="3"/>
      <c r="LF182" s="3"/>
      <c r="LG182" s="3"/>
      <c r="LH182" s="3"/>
      <c r="LI182" s="3"/>
      <c r="LJ182" s="3"/>
      <c r="LK182" s="3"/>
      <c r="LL182" s="3"/>
      <c r="LM182" s="3"/>
      <c r="LN182" s="3"/>
      <c r="LO182" s="3"/>
      <c r="LP182" s="3"/>
      <c r="LQ182" s="3"/>
      <c r="LR182" s="3"/>
      <c r="LS182" s="3"/>
      <c r="LT182" s="3"/>
      <c r="LU182" s="3"/>
      <c r="LV182" s="3"/>
      <c r="LW182" s="3"/>
      <c r="LX182" s="3"/>
      <c r="LY182" s="3"/>
      <c r="LZ182" s="3"/>
      <c r="MA182" s="3"/>
      <c r="MB182" s="3"/>
      <c r="MC182" s="3"/>
      <c r="MD182" s="3"/>
      <c r="ME182" s="3"/>
      <c r="MF182" s="3"/>
      <c r="MG182" s="3"/>
      <c r="MH182" s="3"/>
      <c r="MI182" s="3"/>
      <c r="MJ182" s="3"/>
      <c r="MK182" s="3"/>
      <c r="ML182" s="3"/>
      <c r="MM182" s="3"/>
      <c r="MN182" s="3"/>
      <c r="MO182" s="3"/>
      <c r="MP182" s="3"/>
      <c r="MQ182" s="3"/>
      <c r="MR182" s="3"/>
      <c r="MS182" s="3"/>
      <c r="MT182" s="3"/>
      <c r="MU182" s="3"/>
      <c r="MV182" s="3"/>
      <c r="MW182" s="3"/>
    </row>
    <row r="183" customFormat="false" ht="13.8" hidden="false" customHeight="false" outlineLevel="0" collapsed="false">
      <c r="A183" s="3" t="n">
        <v>122</v>
      </c>
      <c r="B183" s="3" t="s">
        <v>295</v>
      </c>
      <c r="C183" s="3" t="s">
        <v>1331</v>
      </c>
      <c r="D183" s="3" t="s">
        <v>1332</v>
      </c>
      <c r="E183" s="3" t="s">
        <v>1307</v>
      </c>
      <c r="F183" s="3" t="s">
        <v>1333</v>
      </c>
      <c r="G183" s="4" t="s">
        <v>1334</v>
      </c>
      <c r="H183" s="4" t="s">
        <v>1335</v>
      </c>
      <c r="I183" s="3" t="s">
        <v>40</v>
      </c>
      <c r="J183" s="1" t="str">
        <f aca="false">AD183</f>
        <v>1.022</v>
      </c>
      <c r="K183" s="3" t="s">
        <v>1336</v>
      </c>
      <c r="L183" s="3" t="n">
        <v>18</v>
      </c>
      <c r="M183" s="3" t="s">
        <v>42</v>
      </c>
      <c r="N183" s="3" t="s">
        <v>63</v>
      </c>
      <c r="O183" s="3" t="s">
        <v>1337</v>
      </c>
      <c r="P183" s="3" t="s">
        <v>468</v>
      </c>
      <c r="Q183" s="3" t="s">
        <v>628</v>
      </c>
      <c r="R183" s="3" t="s">
        <v>115</v>
      </c>
      <c r="S183" s="3" t="s">
        <v>67</v>
      </c>
      <c r="T183" s="3" t="s">
        <v>165</v>
      </c>
      <c r="U183" s="3" t="n">
        <v>-1</v>
      </c>
      <c r="V183" s="3" t="s">
        <v>1338</v>
      </c>
      <c r="W183" s="3" t="n">
        <v>-1</v>
      </c>
      <c r="X183" s="3" t="n">
        <v>-1</v>
      </c>
      <c r="Y183" s="3" t="n">
        <v>16</v>
      </c>
      <c r="Z183" s="3" t="s">
        <v>903</v>
      </c>
      <c r="AA183" s="3" t="n">
        <v>-1</v>
      </c>
      <c r="AB183" s="3" t="s">
        <v>130</v>
      </c>
      <c r="AC183" s="3" t="s">
        <v>130</v>
      </c>
      <c r="AD183" s="3" t="s">
        <v>1339</v>
      </c>
      <c r="AE183" s="3" t="s">
        <v>1339</v>
      </c>
      <c r="AF183" s="3" t="s">
        <v>1339</v>
      </c>
      <c r="AG183" s="3" t="s">
        <v>1340</v>
      </c>
      <c r="AH183" s="3" t="s">
        <v>73</v>
      </c>
      <c r="AI183" s="3" t="s">
        <v>1339</v>
      </c>
      <c r="AJ183" s="3" t="s">
        <v>1339</v>
      </c>
      <c r="AK183" s="3" t="s">
        <v>1339</v>
      </c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  <c r="KP183" s="3"/>
      <c r="KQ183" s="3"/>
      <c r="KR183" s="3"/>
      <c r="KS183" s="3"/>
      <c r="KT183" s="3"/>
      <c r="KU183" s="3"/>
      <c r="KV183" s="3"/>
      <c r="KW183" s="3"/>
      <c r="KX183" s="3"/>
      <c r="KY183" s="3"/>
      <c r="KZ183" s="3"/>
      <c r="LA183" s="3"/>
      <c r="LB183" s="3"/>
      <c r="LC183" s="3"/>
      <c r="LD183" s="3"/>
      <c r="LE183" s="3"/>
      <c r="LF183" s="3"/>
      <c r="LG183" s="3"/>
      <c r="LH183" s="3"/>
      <c r="LI183" s="3"/>
      <c r="LJ183" s="3"/>
      <c r="LK183" s="3"/>
      <c r="LL183" s="3"/>
      <c r="LM183" s="3"/>
      <c r="LN183" s="3"/>
      <c r="LO183" s="3"/>
      <c r="LP183" s="3"/>
      <c r="LQ183" s="3"/>
      <c r="LR183" s="3"/>
      <c r="LS183" s="3"/>
      <c r="LT183" s="3"/>
      <c r="LU183" s="3"/>
      <c r="LV183" s="3"/>
      <c r="LW183" s="3"/>
      <c r="LX183" s="3"/>
      <c r="LY183" s="3"/>
      <c r="LZ183" s="3"/>
      <c r="MA183" s="3"/>
      <c r="MB183" s="3"/>
      <c r="MC183" s="3"/>
      <c r="MD183" s="3"/>
      <c r="ME183" s="3"/>
      <c r="MF183" s="3"/>
      <c r="MG183" s="3"/>
      <c r="MH183" s="3"/>
      <c r="MI183" s="3"/>
      <c r="MJ183" s="3"/>
      <c r="MK183" s="3"/>
      <c r="ML183" s="3"/>
      <c r="MM183" s="3"/>
      <c r="MN183" s="3"/>
      <c r="MO183" s="3"/>
      <c r="MP183" s="3"/>
      <c r="MQ183" s="3"/>
      <c r="MR183" s="3"/>
      <c r="MS183" s="3"/>
      <c r="MT183" s="3"/>
      <c r="MU183" s="3"/>
      <c r="MV183" s="3"/>
      <c r="MW183" s="3"/>
    </row>
    <row r="184" customFormat="false" ht="13.8" hidden="false" customHeight="false" outlineLevel="0" collapsed="false">
      <c r="A184" s="3" t="n">
        <v>122</v>
      </c>
      <c r="B184" s="3" t="s">
        <v>295</v>
      </c>
      <c r="C184" s="3" t="s">
        <v>1331</v>
      </c>
      <c r="D184" s="3" t="s">
        <v>1332</v>
      </c>
      <c r="E184" s="3" t="s">
        <v>1307</v>
      </c>
      <c r="F184" s="3" t="s">
        <v>1333</v>
      </c>
      <c r="G184" s="4" t="s">
        <v>1334</v>
      </c>
      <c r="H184" s="4" t="s">
        <v>1335</v>
      </c>
      <c r="I184" s="3" t="s">
        <v>40</v>
      </c>
      <c r="J184" s="1" t="str">
        <f aca="false">AD184</f>
        <v>1.022</v>
      </c>
      <c r="K184" s="3" t="s">
        <v>1336</v>
      </c>
      <c r="L184" s="3" t="n">
        <v>18</v>
      </c>
      <c r="M184" s="3" t="s">
        <v>42</v>
      </c>
      <c r="N184" s="3" t="s">
        <v>63</v>
      </c>
      <c r="O184" s="3" t="s">
        <v>1337</v>
      </c>
      <c r="P184" s="3" t="s">
        <v>468</v>
      </c>
      <c r="Q184" s="3" t="s">
        <v>628</v>
      </c>
      <c r="R184" s="3" t="s">
        <v>115</v>
      </c>
      <c r="S184" s="3" t="s">
        <v>67</v>
      </c>
      <c r="T184" s="3" t="s">
        <v>165</v>
      </c>
      <c r="U184" s="3" t="n">
        <v>-1</v>
      </c>
      <c r="V184" s="3" t="s">
        <v>1338</v>
      </c>
      <c r="W184" s="3" t="n">
        <v>-1</v>
      </c>
      <c r="X184" s="3" t="n">
        <v>-1</v>
      </c>
      <c r="Y184" s="3" t="n">
        <v>16</v>
      </c>
      <c r="Z184" s="3" t="s">
        <v>903</v>
      </c>
      <c r="AA184" s="3" t="n">
        <v>-1</v>
      </c>
      <c r="AB184" s="3" t="s">
        <v>284</v>
      </c>
      <c r="AC184" s="3" t="s">
        <v>284</v>
      </c>
      <c r="AD184" s="3" t="s">
        <v>1339</v>
      </c>
      <c r="AE184" s="3" t="s">
        <v>1339</v>
      </c>
      <c r="AF184" s="3" t="s">
        <v>1339</v>
      </c>
      <c r="AG184" s="3" t="s">
        <v>1341</v>
      </c>
      <c r="AH184" s="3" t="s">
        <v>73</v>
      </c>
      <c r="AI184" s="3" t="s">
        <v>1339</v>
      </c>
      <c r="AJ184" s="3" t="s">
        <v>1339</v>
      </c>
      <c r="AK184" s="3" t="s">
        <v>1339</v>
      </c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3"/>
      <c r="KR184" s="3"/>
      <c r="KS184" s="3"/>
      <c r="KT184" s="3"/>
      <c r="KU184" s="3"/>
      <c r="KV184" s="3"/>
      <c r="KW184" s="3"/>
      <c r="KX184" s="3"/>
      <c r="KY184" s="3"/>
      <c r="KZ184" s="3"/>
      <c r="LA184" s="3"/>
      <c r="LB184" s="3"/>
      <c r="LC184" s="3"/>
      <c r="LD184" s="3"/>
      <c r="LE184" s="3"/>
      <c r="LF184" s="3"/>
      <c r="LG184" s="3"/>
      <c r="LH184" s="3"/>
      <c r="LI184" s="3"/>
      <c r="LJ184" s="3"/>
      <c r="LK184" s="3"/>
      <c r="LL184" s="3"/>
      <c r="LM184" s="3"/>
      <c r="LN184" s="3"/>
      <c r="LO184" s="3"/>
      <c r="LP184" s="3"/>
      <c r="LQ184" s="3"/>
      <c r="LR184" s="3"/>
      <c r="LS184" s="3"/>
      <c r="LT184" s="3"/>
      <c r="LU184" s="3"/>
      <c r="LV184" s="3"/>
      <c r="LW184" s="3"/>
      <c r="LX184" s="3"/>
      <c r="LY184" s="3"/>
      <c r="LZ184" s="3"/>
      <c r="MA184" s="3"/>
      <c r="MB184" s="3"/>
      <c r="MC184" s="3"/>
      <c r="MD184" s="3"/>
      <c r="ME184" s="3"/>
      <c r="MF184" s="3"/>
      <c r="MG184" s="3"/>
      <c r="MH184" s="3"/>
      <c r="MI184" s="3"/>
      <c r="MJ184" s="3"/>
      <c r="MK184" s="3"/>
      <c r="ML184" s="3"/>
      <c r="MM184" s="3"/>
      <c r="MN184" s="3"/>
      <c r="MO184" s="3"/>
      <c r="MP184" s="3"/>
      <c r="MQ184" s="3"/>
      <c r="MR184" s="3"/>
      <c r="MS184" s="3"/>
      <c r="MT184" s="3"/>
      <c r="MU184" s="3"/>
      <c r="MV184" s="3"/>
      <c r="MW184" s="3"/>
    </row>
    <row r="185" customFormat="false" ht="13.8" hidden="false" customHeight="false" outlineLevel="0" collapsed="false">
      <c r="A185" s="3" t="n">
        <v>123</v>
      </c>
      <c r="B185" s="3" t="s">
        <v>33</v>
      </c>
      <c r="C185" s="3" t="s">
        <v>1342</v>
      </c>
      <c r="D185" s="3" t="s">
        <v>1343</v>
      </c>
      <c r="E185" s="3" t="s">
        <v>1344</v>
      </c>
      <c r="F185" s="3" t="s">
        <v>1345</v>
      </c>
      <c r="G185" s="4" t="s">
        <v>1346</v>
      </c>
      <c r="H185" s="4" t="s">
        <v>1347</v>
      </c>
      <c r="I185" s="3" t="s">
        <v>933</v>
      </c>
      <c r="J185" s="1" t="str">
        <f aca="false">AD185</f>
        <v>0.725</v>
      </c>
      <c r="K185" s="3" t="s">
        <v>1348</v>
      </c>
      <c r="L185" s="3" t="s">
        <v>1349</v>
      </c>
      <c r="M185" s="3" t="s">
        <v>42</v>
      </c>
      <c r="N185" s="3" t="s">
        <v>63</v>
      </c>
      <c r="O185" s="3" t="s">
        <v>1350</v>
      </c>
      <c r="P185" s="3" t="s">
        <v>1350</v>
      </c>
      <c r="Q185" s="3" t="s">
        <v>1298</v>
      </c>
      <c r="R185" s="3" t="s">
        <v>1298</v>
      </c>
      <c r="S185" s="3" t="s">
        <v>67</v>
      </c>
      <c r="T185" s="3" t="n">
        <v>1774</v>
      </c>
      <c r="U185" s="3" t="n">
        <v>1174</v>
      </c>
      <c r="V185" s="3" t="s">
        <v>94</v>
      </c>
      <c r="W185" s="3" t="n">
        <v>-1</v>
      </c>
      <c r="X185" s="3" t="n">
        <v>-1</v>
      </c>
      <c r="Y185" s="3" t="n">
        <v>-1</v>
      </c>
      <c r="Z185" s="3" t="n">
        <v>-1</v>
      </c>
      <c r="AA185" s="3" t="n">
        <v>-1</v>
      </c>
      <c r="AB185" s="3" t="s">
        <v>398</v>
      </c>
      <c r="AC185" s="3" t="s">
        <v>398</v>
      </c>
      <c r="AD185" s="3" t="s">
        <v>1351</v>
      </c>
      <c r="AE185" s="3" t="s">
        <v>1351</v>
      </c>
      <c r="AF185" s="3" t="s">
        <v>1351</v>
      </c>
      <c r="AG185" s="3" t="n">
        <v>0</v>
      </c>
      <c r="AH185" s="3" t="s">
        <v>73</v>
      </c>
      <c r="AI185" s="3" t="s">
        <v>1351</v>
      </c>
      <c r="AJ185" s="3" t="s">
        <v>1351</v>
      </c>
      <c r="AK185" s="3" t="s">
        <v>1351</v>
      </c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3"/>
      <c r="KR185" s="3"/>
      <c r="KS185" s="3"/>
      <c r="KT185" s="3"/>
      <c r="KU185" s="3"/>
      <c r="KV185" s="3"/>
      <c r="KW185" s="3"/>
      <c r="KX185" s="3"/>
      <c r="KY185" s="3"/>
      <c r="KZ185" s="3"/>
      <c r="LA185" s="3"/>
      <c r="LB185" s="3"/>
      <c r="LC185" s="3"/>
      <c r="LD185" s="3"/>
      <c r="LE185" s="3"/>
      <c r="LF185" s="3"/>
      <c r="LG185" s="3"/>
      <c r="LH185" s="3"/>
      <c r="LI185" s="3"/>
      <c r="LJ185" s="3"/>
      <c r="LK185" s="3"/>
      <c r="LL185" s="3"/>
      <c r="LM185" s="3"/>
      <c r="LN185" s="3"/>
      <c r="LO185" s="3"/>
      <c r="LP185" s="3"/>
      <c r="LQ185" s="3"/>
      <c r="LR185" s="3"/>
      <c r="LS185" s="3"/>
      <c r="LT185" s="3"/>
      <c r="LU185" s="3"/>
      <c r="LV185" s="3"/>
      <c r="LW185" s="3"/>
      <c r="LX185" s="3"/>
      <c r="LY185" s="3"/>
      <c r="LZ185" s="3"/>
      <c r="MA185" s="3"/>
      <c r="MB185" s="3"/>
      <c r="MC185" s="3"/>
      <c r="MD185" s="3"/>
      <c r="ME185" s="3"/>
      <c r="MF185" s="3"/>
      <c r="MG185" s="3"/>
      <c r="MH185" s="3"/>
      <c r="MI185" s="3"/>
      <c r="MJ185" s="3"/>
      <c r="MK185" s="3"/>
      <c r="ML185" s="3"/>
      <c r="MM185" s="3"/>
      <c r="MN185" s="3"/>
      <c r="MO185" s="3"/>
      <c r="MP185" s="3"/>
      <c r="MQ185" s="3"/>
      <c r="MR185" s="3"/>
      <c r="MS185" s="3"/>
      <c r="MT185" s="3"/>
      <c r="MU185" s="3"/>
      <c r="MV185" s="3"/>
      <c r="MW185" s="3"/>
    </row>
    <row r="186" customFormat="false" ht="13.8" hidden="false" customHeight="false" outlineLevel="0" collapsed="false">
      <c r="A186" s="3" t="n">
        <v>124</v>
      </c>
      <c r="B186" s="3" t="s">
        <v>269</v>
      </c>
      <c r="C186" s="3" t="s">
        <v>1352</v>
      </c>
      <c r="D186" s="3" t="s">
        <v>1353</v>
      </c>
      <c r="E186" s="3" t="s">
        <v>1344</v>
      </c>
      <c r="F186" s="3" t="s">
        <v>1354</v>
      </c>
      <c r="G186" s="4" t="s">
        <v>1355</v>
      </c>
      <c r="H186" s="4" t="s">
        <v>1356</v>
      </c>
      <c r="I186" s="3" t="s">
        <v>933</v>
      </c>
      <c r="J186" s="1" t="str">
        <f aca="false">AD186</f>
        <v>2.15</v>
      </c>
      <c r="K186" s="3" t="s">
        <v>1357</v>
      </c>
      <c r="L186" s="3" t="s">
        <v>1358</v>
      </c>
      <c r="M186" s="3" t="s">
        <v>42</v>
      </c>
      <c r="N186" s="3" t="s">
        <v>63</v>
      </c>
      <c r="O186" s="3" t="s">
        <v>224</v>
      </c>
      <c r="P186" s="3" t="s">
        <v>224</v>
      </c>
      <c r="Q186" s="3" t="s">
        <v>595</v>
      </c>
      <c r="R186" s="3" t="s">
        <v>595</v>
      </c>
      <c r="S186" s="3" t="s">
        <v>67</v>
      </c>
      <c r="T186" s="3" t="s">
        <v>374</v>
      </c>
      <c r="U186" s="3" t="n">
        <v>4606</v>
      </c>
      <c r="V186" s="3" t="s">
        <v>209</v>
      </c>
      <c r="W186" s="3" t="n">
        <v>-1</v>
      </c>
      <c r="X186" s="3" t="n">
        <v>-1</v>
      </c>
      <c r="Y186" s="3" t="n">
        <v>-1</v>
      </c>
      <c r="Z186" s="3" t="s">
        <v>68</v>
      </c>
      <c r="AA186" s="3" t="n">
        <v>-1</v>
      </c>
      <c r="AB186" s="3" t="s">
        <v>774</v>
      </c>
      <c r="AC186" s="3" t="s">
        <v>50</v>
      </c>
      <c r="AD186" s="3" t="s">
        <v>1329</v>
      </c>
      <c r="AE186" s="3" t="s">
        <v>1329</v>
      </c>
      <c r="AF186" s="3" t="s">
        <v>1329</v>
      </c>
      <c r="AG186" s="3" t="n">
        <v>0</v>
      </c>
      <c r="AH186" s="3" t="s">
        <v>73</v>
      </c>
      <c r="AI186" s="3" t="s">
        <v>1329</v>
      </c>
      <c r="AJ186" s="3" t="s">
        <v>1329</v>
      </c>
      <c r="AK186" s="3" t="s">
        <v>1329</v>
      </c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3"/>
      <c r="KR186" s="3"/>
      <c r="KS186" s="3"/>
      <c r="KT186" s="3"/>
      <c r="KU186" s="3"/>
      <c r="KV186" s="3"/>
      <c r="KW186" s="3"/>
      <c r="KX186" s="3"/>
      <c r="KY186" s="3"/>
      <c r="KZ186" s="3"/>
      <c r="LA186" s="3"/>
      <c r="LB186" s="3"/>
      <c r="LC186" s="3"/>
      <c r="LD186" s="3"/>
      <c r="LE186" s="3"/>
      <c r="LF186" s="3"/>
      <c r="LG186" s="3"/>
      <c r="LH186" s="3"/>
      <c r="LI186" s="3"/>
      <c r="LJ186" s="3"/>
      <c r="LK186" s="3"/>
      <c r="LL186" s="3"/>
      <c r="LM186" s="3"/>
      <c r="LN186" s="3"/>
      <c r="LO186" s="3"/>
      <c r="LP186" s="3"/>
      <c r="LQ186" s="3"/>
      <c r="LR186" s="3"/>
      <c r="LS186" s="3"/>
      <c r="LT186" s="3"/>
      <c r="LU186" s="3"/>
      <c r="LV186" s="3"/>
      <c r="LW186" s="3"/>
      <c r="LX186" s="3"/>
      <c r="LY186" s="3"/>
      <c r="LZ186" s="3"/>
      <c r="MA186" s="3"/>
      <c r="MB186" s="3"/>
      <c r="MC186" s="3"/>
      <c r="MD186" s="3"/>
      <c r="ME186" s="3"/>
      <c r="MF186" s="3"/>
      <c r="MG186" s="3"/>
      <c r="MH186" s="3"/>
      <c r="MI186" s="3"/>
      <c r="MJ186" s="3"/>
      <c r="MK186" s="3"/>
      <c r="ML186" s="3"/>
      <c r="MM186" s="3"/>
      <c r="MN186" s="3"/>
      <c r="MO186" s="3"/>
      <c r="MP186" s="3"/>
      <c r="MQ186" s="3"/>
      <c r="MR186" s="3"/>
      <c r="MS186" s="3"/>
      <c r="MT186" s="3"/>
      <c r="MU186" s="3"/>
      <c r="MV186" s="3"/>
      <c r="MW186" s="3"/>
    </row>
    <row r="187" customFormat="false" ht="13.8" hidden="false" customHeight="false" outlineLevel="0" collapsed="false">
      <c r="A187" s="3" t="n">
        <v>125</v>
      </c>
      <c r="B187" s="3" t="s">
        <v>269</v>
      </c>
      <c r="C187" s="3" t="s">
        <v>1359</v>
      </c>
      <c r="D187" s="3" t="s">
        <v>1360</v>
      </c>
      <c r="E187" s="3" t="s">
        <v>1344</v>
      </c>
      <c r="F187" s="3" t="s">
        <v>1361</v>
      </c>
      <c r="G187" s="4" t="s">
        <v>1362</v>
      </c>
      <c r="H187" s="4" t="s">
        <v>1363</v>
      </c>
      <c r="I187" s="3" t="s">
        <v>573</v>
      </c>
      <c r="J187" s="1" t="str">
        <f aca="false">AD187</f>
        <v>1.294</v>
      </c>
      <c r="K187" s="3" t="n">
        <v>31</v>
      </c>
      <c r="L187" s="3" t="n">
        <v>18</v>
      </c>
      <c r="M187" s="3" t="s">
        <v>42</v>
      </c>
      <c r="N187" s="3" t="s">
        <v>63</v>
      </c>
      <c r="O187" s="3" t="s">
        <v>1076</v>
      </c>
      <c r="P187" s="3" t="s">
        <v>1076</v>
      </c>
      <c r="Q187" s="3" t="s">
        <v>82</v>
      </c>
      <c r="R187" s="3" t="s">
        <v>82</v>
      </c>
      <c r="S187" s="3" t="s">
        <v>67</v>
      </c>
      <c r="T187" s="3" t="n">
        <v>1740</v>
      </c>
      <c r="U187" s="3" t="n">
        <v>3705</v>
      </c>
      <c r="V187" s="3" t="s">
        <v>1364</v>
      </c>
      <c r="W187" s="3" t="s">
        <v>501</v>
      </c>
      <c r="X187" s="3" t="s">
        <v>48</v>
      </c>
      <c r="Y187" s="3" t="n">
        <v>-1</v>
      </c>
      <c r="Z187" s="3" t="s">
        <v>68</v>
      </c>
      <c r="AA187" s="3" t="n">
        <v>-1</v>
      </c>
      <c r="AB187" s="3" t="s">
        <v>50</v>
      </c>
      <c r="AC187" s="3" t="s">
        <v>50</v>
      </c>
      <c r="AD187" s="3" t="s">
        <v>1365</v>
      </c>
      <c r="AE187" s="3" t="s">
        <v>1365</v>
      </c>
      <c r="AF187" s="3" t="s">
        <v>1365</v>
      </c>
      <c r="AG187" s="3" t="n">
        <v>0</v>
      </c>
      <c r="AH187" s="3" t="s">
        <v>73</v>
      </c>
      <c r="AI187" s="3" t="s">
        <v>1365</v>
      </c>
      <c r="AJ187" s="3" t="s">
        <v>1365</v>
      </c>
      <c r="AK187" s="3" t="s">
        <v>1365</v>
      </c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  <c r="JZ187" s="3"/>
      <c r="KA187" s="3"/>
      <c r="KB187" s="3"/>
      <c r="KC187" s="3"/>
      <c r="KD187" s="3"/>
      <c r="KE187" s="3"/>
      <c r="KF187" s="3"/>
      <c r="KG187" s="3"/>
      <c r="KH187" s="3"/>
      <c r="KI187" s="3"/>
      <c r="KJ187" s="3"/>
      <c r="KK187" s="3"/>
      <c r="KL187" s="3"/>
      <c r="KM187" s="3"/>
      <c r="KN187" s="3"/>
      <c r="KO187" s="3"/>
      <c r="KP187" s="3"/>
      <c r="KQ187" s="3"/>
      <c r="KR187" s="3"/>
      <c r="KS187" s="3"/>
      <c r="KT187" s="3"/>
      <c r="KU187" s="3"/>
      <c r="KV187" s="3"/>
      <c r="KW187" s="3"/>
      <c r="KX187" s="3"/>
      <c r="KY187" s="3"/>
      <c r="KZ187" s="3"/>
      <c r="LA187" s="3"/>
      <c r="LB187" s="3"/>
      <c r="LC187" s="3"/>
      <c r="LD187" s="3"/>
      <c r="LE187" s="3"/>
      <c r="LF187" s="3"/>
      <c r="LG187" s="3"/>
      <c r="LH187" s="3"/>
      <c r="LI187" s="3"/>
      <c r="LJ187" s="3"/>
      <c r="LK187" s="3"/>
      <c r="LL187" s="3"/>
      <c r="LM187" s="3"/>
      <c r="LN187" s="3"/>
      <c r="LO187" s="3"/>
      <c r="LP187" s="3"/>
      <c r="LQ187" s="3"/>
      <c r="LR187" s="3"/>
      <c r="LS187" s="3"/>
      <c r="LT187" s="3"/>
      <c r="LU187" s="3"/>
      <c r="LV187" s="3"/>
      <c r="LW187" s="3"/>
      <c r="LX187" s="3"/>
      <c r="LY187" s="3"/>
      <c r="LZ187" s="3"/>
      <c r="MA187" s="3"/>
      <c r="MB187" s="3"/>
      <c r="MC187" s="3"/>
      <c r="MD187" s="3"/>
      <c r="ME187" s="3"/>
      <c r="MF187" s="3"/>
      <c r="MG187" s="3"/>
      <c r="MH187" s="3"/>
      <c r="MI187" s="3"/>
      <c r="MJ187" s="3"/>
      <c r="MK187" s="3"/>
      <c r="ML187" s="3"/>
      <c r="MM187" s="3"/>
      <c r="MN187" s="3"/>
      <c r="MO187" s="3"/>
      <c r="MP187" s="3"/>
      <c r="MQ187" s="3"/>
      <c r="MR187" s="3"/>
      <c r="MS187" s="3"/>
      <c r="MT187" s="3"/>
      <c r="MU187" s="3"/>
      <c r="MV187" s="3"/>
      <c r="MW187" s="3"/>
    </row>
    <row r="188" customFormat="false" ht="13.8" hidden="false" customHeight="false" outlineLevel="0" collapsed="false">
      <c r="A188" s="3" t="n">
        <v>126</v>
      </c>
      <c r="B188" s="3" t="s">
        <v>577</v>
      </c>
      <c r="C188" s="3" t="s">
        <v>1366</v>
      </c>
      <c r="D188" s="3" t="s">
        <v>1367</v>
      </c>
      <c r="E188" s="3" t="s">
        <v>1344</v>
      </c>
      <c r="F188" s="3" t="s">
        <v>1361</v>
      </c>
      <c r="G188" s="4" t="s">
        <v>1368</v>
      </c>
      <c r="H188" s="4" t="s">
        <v>1369</v>
      </c>
      <c r="I188" s="3"/>
      <c r="J188" s="1" t="str">
        <f aca="false">AD188</f>
        <v>0.852</v>
      </c>
      <c r="K188" s="3" t="s">
        <v>1357</v>
      </c>
      <c r="L188" s="3" t="n">
        <v>18</v>
      </c>
      <c r="M188" s="3" t="s">
        <v>42</v>
      </c>
      <c r="N188" s="3" t="s">
        <v>63</v>
      </c>
      <c r="O188" s="3" t="s">
        <v>226</v>
      </c>
      <c r="P188" s="3" t="n">
        <v>6</v>
      </c>
      <c r="Q188" s="3" t="s">
        <v>114</v>
      </c>
      <c r="R188" s="3" t="s">
        <v>1370</v>
      </c>
      <c r="S188" s="3" t="s">
        <v>67</v>
      </c>
      <c r="T188" s="3" t="n">
        <v>1755</v>
      </c>
      <c r="U188" s="3" t="n">
        <v>-1</v>
      </c>
      <c r="V188" s="3" t="s">
        <v>595</v>
      </c>
      <c r="W188" s="3" t="s">
        <v>501</v>
      </c>
      <c r="X188" s="3" t="s">
        <v>1287</v>
      </c>
      <c r="Y188" s="3" t="n">
        <v>-1</v>
      </c>
      <c r="Z188" s="3" t="s">
        <v>68</v>
      </c>
      <c r="AA188" s="3" t="n">
        <v>-1</v>
      </c>
      <c r="AB188" s="3" t="n">
        <v>-1</v>
      </c>
      <c r="AC188" s="3" t="n">
        <v>-1</v>
      </c>
      <c r="AD188" s="3" t="s">
        <v>1371</v>
      </c>
      <c r="AE188" s="3" t="s">
        <v>1371</v>
      </c>
      <c r="AF188" s="3" t="s">
        <v>1371</v>
      </c>
      <c r="AG188" s="3" t="n">
        <v>0</v>
      </c>
      <c r="AH188" s="3" t="s">
        <v>73</v>
      </c>
      <c r="AI188" s="3" t="s">
        <v>1371</v>
      </c>
      <c r="AJ188" s="3" t="s">
        <v>1371</v>
      </c>
      <c r="AK188" s="3" t="s">
        <v>1371</v>
      </c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/>
      <c r="KL188" s="3"/>
      <c r="KM188" s="3"/>
      <c r="KN188" s="3"/>
      <c r="KO188" s="3"/>
      <c r="KP188" s="3"/>
      <c r="KQ188" s="3"/>
      <c r="KR188" s="3"/>
      <c r="KS188" s="3"/>
      <c r="KT188" s="3"/>
      <c r="KU188" s="3"/>
      <c r="KV188" s="3"/>
      <c r="KW188" s="3"/>
      <c r="KX188" s="3"/>
      <c r="KY188" s="3"/>
      <c r="KZ188" s="3"/>
      <c r="LA188" s="3"/>
      <c r="LB188" s="3"/>
      <c r="LC188" s="3"/>
      <c r="LD188" s="3"/>
      <c r="LE188" s="3"/>
      <c r="LF188" s="3"/>
      <c r="LG188" s="3"/>
      <c r="LH188" s="3"/>
      <c r="LI188" s="3"/>
      <c r="LJ188" s="3"/>
      <c r="LK188" s="3"/>
      <c r="LL188" s="3"/>
      <c r="LM188" s="3"/>
      <c r="LN188" s="3"/>
      <c r="LO188" s="3"/>
      <c r="LP188" s="3"/>
      <c r="LQ188" s="3"/>
      <c r="LR188" s="3"/>
      <c r="LS188" s="3"/>
      <c r="LT188" s="3"/>
      <c r="LU188" s="3"/>
      <c r="LV188" s="3"/>
      <c r="LW188" s="3"/>
      <c r="LX188" s="3"/>
      <c r="LY188" s="3"/>
      <c r="LZ188" s="3"/>
      <c r="MA188" s="3"/>
      <c r="MB188" s="3"/>
      <c r="MC188" s="3"/>
      <c r="MD188" s="3"/>
      <c r="ME188" s="3"/>
      <c r="MF188" s="3"/>
      <c r="MG188" s="3"/>
      <c r="MH188" s="3"/>
      <c r="MI188" s="3"/>
      <c r="MJ188" s="3"/>
      <c r="MK188" s="3"/>
      <c r="ML188" s="3"/>
      <c r="MM188" s="3"/>
      <c r="MN188" s="3"/>
      <c r="MO188" s="3"/>
      <c r="MP188" s="3"/>
      <c r="MQ188" s="3"/>
      <c r="MR188" s="3"/>
      <c r="MS188" s="3"/>
      <c r="MT188" s="3"/>
      <c r="MU188" s="3"/>
      <c r="MV188" s="3"/>
      <c r="MW188" s="3"/>
    </row>
    <row r="189" customFormat="false" ht="13.8" hidden="false" customHeight="false" outlineLevel="0" collapsed="false">
      <c r="A189" s="3" t="n">
        <v>127</v>
      </c>
      <c r="B189" s="3" t="s">
        <v>577</v>
      </c>
      <c r="C189" s="3" t="s">
        <v>1372</v>
      </c>
      <c r="D189" s="3" t="s">
        <v>1373</v>
      </c>
      <c r="E189" s="3" t="s">
        <v>1374</v>
      </c>
      <c r="F189" s="3" t="s">
        <v>1375</v>
      </c>
      <c r="G189" s="4" t="s">
        <v>1376</v>
      </c>
      <c r="H189" s="4" t="s">
        <v>1377</v>
      </c>
      <c r="I189" s="3" t="s">
        <v>40</v>
      </c>
      <c r="J189" s="1" t="str">
        <f aca="false">AD189</f>
        <v>1.503</v>
      </c>
      <c r="K189" s="3" t="n">
        <v>60</v>
      </c>
      <c r="L189" s="3" t="n">
        <v>23</v>
      </c>
      <c r="M189" s="3" t="s">
        <v>42</v>
      </c>
      <c r="N189" s="3" t="s">
        <v>63</v>
      </c>
      <c r="O189" s="3" t="n">
        <v>5</v>
      </c>
      <c r="P189" s="3" t="n">
        <v>5</v>
      </c>
      <c r="Q189" s="1" t="n">
        <v>-1</v>
      </c>
      <c r="R189" s="1" t="n">
        <v>-1</v>
      </c>
      <c r="S189" s="3" t="s">
        <v>67</v>
      </c>
      <c r="T189" s="3" t="n">
        <v>1139</v>
      </c>
      <c r="U189" s="3" t="n">
        <v>3008</v>
      </c>
      <c r="V189" s="3" t="n">
        <v>-1</v>
      </c>
      <c r="W189" s="3" t="n">
        <v>-1</v>
      </c>
      <c r="X189" s="3" t="n">
        <v>-1</v>
      </c>
      <c r="Y189" s="3" t="n">
        <f aca="false">16*60*24*30</f>
        <v>691200</v>
      </c>
      <c r="Z189" s="3" t="s">
        <v>376</v>
      </c>
      <c r="AA189" s="3" t="n">
        <v>-1</v>
      </c>
      <c r="AB189" s="3" t="s">
        <v>50</v>
      </c>
      <c r="AC189" s="3" t="s">
        <v>50</v>
      </c>
      <c r="AD189" s="3" t="s">
        <v>1378</v>
      </c>
      <c r="AE189" s="3" t="s">
        <v>1379</v>
      </c>
      <c r="AF189" s="3" t="s">
        <v>1380</v>
      </c>
      <c r="AG189" s="3" t="s">
        <v>1381</v>
      </c>
      <c r="AH189" s="3" t="s">
        <v>73</v>
      </c>
      <c r="AI189" s="3" t="s">
        <v>1378</v>
      </c>
      <c r="AJ189" s="3" t="s">
        <v>1379</v>
      </c>
      <c r="AK189" s="3" t="s">
        <v>1380</v>
      </c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3"/>
      <c r="KR189" s="3"/>
      <c r="KS189" s="3"/>
      <c r="KT189" s="3"/>
      <c r="KU189" s="3"/>
      <c r="KV189" s="3"/>
      <c r="KW189" s="3"/>
      <c r="KX189" s="3"/>
      <c r="KY189" s="3"/>
      <c r="KZ189" s="3"/>
      <c r="LA189" s="3"/>
      <c r="LB189" s="3"/>
      <c r="LC189" s="3"/>
      <c r="LD189" s="3"/>
      <c r="LE189" s="3"/>
      <c r="LF189" s="3"/>
      <c r="LG189" s="3"/>
      <c r="LH189" s="3"/>
      <c r="LI189" s="3"/>
      <c r="LJ189" s="3"/>
      <c r="LK189" s="3"/>
      <c r="LL189" s="3"/>
      <c r="LM189" s="3"/>
      <c r="LN189" s="3"/>
      <c r="LO189" s="3"/>
      <c r="LP189" s="3"/>
      <c r="LQ189" s="3"/>
      <c r="LR189" s="3"/>
      <c r="LS189" s="3"/>
      <c r="LT189" s="3"/>
      <c r="LU189" s="3"/>
      <c r="LV189" s="3"/>
      <c r="LW189" s="3"/>
      <c r="LX189" s="3"/>
      <c r="LY189" s="3"/>
      <c r="LZ189" s="3"/>
      <c r="MA189" s="3"/>
      <c r="MB189" s="3"/>
      <c r="MC189" s="3"/>
      <c r="MD189" s="3"/>
      <c r="ME189" s="3"/>
      <c r="MF189" s="3"/>
      <c r="MG189" s="3"/>
      <c r="MH189" s="3"/>
      <c r="MI189" s="3"/>
      <c r="MJ189" s="3"/>
      <c r="MK189" s="3"/>
      <c r="ML189" s="3"/>
      <c r="MM189" s="3"/>
      <c r="MN189" s="3"/>
      <c r="MO189" s="3"/>
      <c r="MP189" s="3"/>
      <c r="MQ189" s="3"/>
      <c r="MR189" s="3"/>
      <c r="MS189" s="3"/>
      <c r="MT189" s="3"/>
      <c r="MU189" s="3"/>
      <c r="MV189" s="3"/>
      <c r="MW189" s="3"/>
    </row>
    <row r="190" customFormat="false" ht="13.8" hidden="false" customHeight="false" outlineLevel="0" collapsed="false">
      <c r="A190" s="3" t="n">
        <v>127</v>
      </c>
      <c r="B190" s="3" t="s">
        <v>577</v>
      </c>
      <c r="C190" s="3" t="s">
        <v>1372</v>
      </c>
      <c r="D190" s="3" t="s">
        <v>1373</v>
      </c>
      <c r="E190" s="3" t="s">
        <v>1374</v>
      </c>
      <c r="F190" s="3" t="s">
        <v>1375</v>
      </c>
      <c r="G190" s="4" t="s">
        <v>1376</v>
      </c>
      <c r="H190" s="4" t="s">
        <v>1377</v>
      </c>
      <c r="I190" s="3" t="s">
        <v>40</v>
      </c>
      <c r="J190" s="1" t="str">
        <f aca="false">AD190</f>
        <v>1.430</v>
      </c>
      <c r="K190" s="3" t="n">
        <v>60</v>
      </c>
      <c r="L190" s="3" t="n">
        <v>23</v>
      </c>
      <c r="M190" s="3" t="s">
        <v>42</v>
      </c>
      <c r="N190" s="3" t="s">
        <v>63</v>
      </c>
      <c r="O190" s="3" t="n">
        <v>5</v>
      </c>
      <c r="P190" s="3" t="n">
        <v>5</v>
      </c>
      <c r="Q190" s="1" t="n">
        <v>-1</v>
      </c>
      <c r="R190" s="1" t="n">
        <v>-1</v>
      </c>
      <c r="S190" s="3" t="s">
        <v>67</v>
      </c>
      <c r="T190" s="3" t="n">
        <v>1139</v>
      </c>
      <c r="U190" s="3" t="n">
        <v>3008</v>
      </c>
      <c r="V190" s="3" t="n">
        <v>-1</v>
      </c>
      <c r="W190" s="3" t="n">
        <v>-1</v>
      </c>
      <c r="X190" s="3" t="n">
        <v>-1</v>
      </c>
      <c r="Y190" s="3" t="n">
        <v>-1</v>
      </c>
      <c r="Z190" s="3" t="s">
        <v>376</v>
      </c>
      <c r="AA190" s="3" t="n">
        <v>-1</v>
      </c>
      <c r="AB190" s="3" t="s">
        <v>50</v>
      </c>
      <c r="AC190" s="3" t="s">
        <v>50</v>
      </c>
      <c r="AD190" s="3" t="s">
        <v>1382</v>
      </c>
      <c r="AE190" s="3" t="s">
        <v>1382</v>
      </c>
      <c r="AF190" s="3" t="s">
        <v>1382</v>
      </c>
      <c r="AG190" s="3" t="n">
        <v>0</v>
      </c>
      <c r="AH190" s="3" t="s">
        <v>73</v>
      </c>
      <c r="AI190" s="3" t="s">
        <v>1382</v>
      </c>
      <c r="AJ190" s="3" t="s">
        <v>1382</v>
      </c>
      <c r="AK190" s="3" t="s">
        <v>1382</v>
      </c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3"/>
      <c r="KR190" s="3"/>
      <c r="KS190" s="3"/>
      <c r="KT190" s="3"/>
      <c r="KU190" s="3"/>
      <c r="KV190" s="3"/>
      <c r="KW190" s="3"/>
      <c r="KX190" s="3"/>
      <c r="KY190" s="3"/>
      <c r="KZ190" s="3"/>
      <c r="LA190" s="3"/>
      <c r="LB190" s="3"/>
      <c r="LC190" s="3"/>
      <c r="LD190" s="3"/>
      <c r="LE190" s="3"/>
      <c r="LF190" s="3"/>
      <c r="LG190" s="3"/>
      <c r="LH190" s="3"/>
      <c r="LI190" s="3"/>
      <c r="LJ190" s="3"/>
      <c r="LK190" s="3"/>
      <c r="LL190" s="3"/>
      <c r="LM190" s="3"/>
      <c r="LN190" s="3"/>
      <c r="LO190" s="3"/>
      <c r="LP190" s="3"/>
      <c r="LQ190" s="3"/>
      <c r="LR190" s="3"/>
      <c r="LS190" s="3"/>
      <c r="LT190" s="3"/>
      <c r="LU190" s="3"/>
      <c r="LV190" s="3"/>
      <c r="LW190" s="3"/>
      <c r="LX190" s="3"/>
      <c r="LY190" s="3"/>
      <c r="LZ190" s="3"/>
      <c r="MA190" s="3"/>
      <c r="MB190" s="3"/>
      <c r="MC190" s="3"/>
      <c r="MD190" s="3"/>
      <c r="ME190" s="3"/>
      <c r="MF190" s="3"/>
      <c r="MG190" s="3"/>
      <c r="MH190" s="3"/>
      <c r="MI190" s="3"/>
      <c r="MJ190" s="3"/>
      <c r="MK190" s="3"/>
      <c r="ML190" s="3"/>
      <c r="MM190" s="3"/>
      <c r="MN190" s="3"/>
      <c r="MO190" s="3"/>
      <c r="MP190" s="3"/>
      <c r="MQ190" s="3"/>
      <c r="MR190" s="3"/>
      <c r="MS190" s="3"/>
      <c r="MT190" s="3"/>
      <c r="MU190" s="3"/>
      <c r="MV190" s="3"/>
      <c r="MW190" s="3"/>
    </row>
    <row r="191" customFormat="false" ht="13.8" hidden="false" customHeight="false" outlineLevel="0" collapsed="false">
      <c r="A191" s="3" t="n">
        <v>127</v>
      </c>
      <c r="B191" s="3" t="s">
        <v>577</v>
      </c>
      <c r="C191" s="3" t="s">
        <v>1372</v>
      </c>
      <c r="D191" s="3" t="s">
        <v>1373</v>
      </c>
      <c r="E191" s="3" t="s">
        <v>1374</v>
      </c>
      <c r="F191" s="3" t="s">
        <v>1375</v>
      </c>
      <c r="G191" s="4" t="s">
        <v>1376</v>
      </c>
      <c r="H191" s="4" t="s">
        <v>1377</v>
      </c>
      <c r="I191" s="3" t="s">
        <v>40</v>
      </c>
      <c r="J191" s="1" t="str">
        <f aca="false">AD191</f>
        <v>1.496</v>
      </c>
      <c r="K191" s="3" t="n">
        <v>60</v>
      </c>
      <c r="L191" s="3" t="n">
        <v>23</v>
      </c>
      <c r="M191" s="3" t="s">
        <v>42</v>
      </c>
      <c r="N191" s="3" t="s">
        <v>63</v>
      </c>
      <c r="O191" s="3" t="n">
        <v>5</v>
      </c>
      <c r="P191" s="3" t="n">
        <v>5</v>
      </c>
      <c r="Q191" s="1" t="n">
        <v>-1</v>
      </c>
      <c r="R191" s="1" t="n">
        <v>-1</v>
      </c>
      <c r="S191" s="3" t="s">
        <v>67</v>
      </c>
      <c r="T191" s="3" t="n">
        <v>1139</v>
      </c>
      <c r="U191" s="3" t="n">
        <v>3008</v>
      </c>
      <c r="V191" s="3" t="n">
        <v>-1</v>
      </c>
      <c r="W191" s="3" t="n">
        <v>-1</v>
      </c>
      <c r="X191" s="3" t="n">
        <v>-1</v>
      </c>
      <c r="Y191" s="3" t="n">
        <v>-1</v>
      </c>
      <c r="Z191" s="3" t="s">
        <v>376</v>
      </c>
      <c r="AA191" s="3" t="n">
        <v>-1</v>
      </c>
      <c r="AB191" s="3" t="s">
        <v>50</v>
      </c>
      <c r="AC191" s="3" t="s">
        <v>50</v>
      </c>
      <c r="AD191" s="3" t="s">
        <v>1383</v>
      </c>
      <c r="AE191" s="3" t="s">
        <v>1383</v>
      </c>
      <c r="AF191" s="3" t="s">
        <v>1383</v>
      </c>
      <c r="AG191" s="3" t="n">
        <v>0</v>
      </c>
      <c r="AH191" s="3" t="s">
        <v>73</v>
      </c>
      <c r="AI191" s="3" t="s">
        <v>1383</v>
      </c>
      <c r="AJ191" s="3" t="s">
        <v>1383</v>
      </c>
      <c r="AK191" s="3" t="s">
        <v>1383</v>
      </c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3"/>
      <c r="KR191" s="3"/>
      <c r="KS191" s="3"/>
      <c r="KT191" s="3"/>
      <c r="KU191" s="3"/>
      <c r="KV191" s="3"/>
      <c r="KW191" s="3"/>
      <c r="KX191" s="3"/>
      <c r="KY191" s="3"/>
      <c r="KZ191" s="3"/>
      <c r="LA191" s="3"/>
      <c r="LB191" s="3"/>
      <c r="LC191" s="3"/>
      <c r="LD191" s="3"/>
      <c r="LE191" s="3"/>
      <c r="LF191" s="3"/>
      <c r="LG191" s="3"/>
      <c r="LH191" s="3"/>
      <c r="LI191" s="3"/>
      <c r="LJ191" s="3"/>
      <c r="LK191" s="3"/>
      <c r="LL191" s="3"/>
      <c r="LM191" s="3"/>
      <c r="LN191" s="3"/>
      <c r="LO191" s="3"/>
      <c r="LP191" s="3"/>
      <c r="LQ191" s="3"/>
      <c r="LR191" s="3"/>
      <c r="LS191" s="3"/>
      <c r="LT191" s="3"/>
      <c r="LU191" s="3"/>
      <c r="LV191" s="3"/>
      <c r="LW191" s="3"/>
      <c r="LX191" s="3"/>
      <c r="LY191" s="3"/>
      <c r="LZ191" s="3"/>
      <c r="MA191" s="3"/>
      <c r="MB191" s="3"/>
      <c r="MC191" s="3"/>
      <c r="MD191" s="3"/>
      <c r="ME191" s="3"/>
      <c r="MF191" s="3"/>
      <c r="MG191" s="3"/>
      <c r="MH191" s="3"/>
      <c r="MI191" s="3"/>
      <c r="MJ191" s="3"/>
      <c r="MK191" s="3"/>
      <c r="ML191" s="3"/>
      <c r="MM191" s="3"/>
      <c r="MN191" s="3"/>
      <c r="MO191" s="3"/>
      <c r="MP191" s="3"/>
      <c r="MQ191" s="3"/>
      <c r="MR191" s="3"/>
      <c r="MS191" s="3"/>
      <c r="MT191" s="3"/>
      <c r="MU191" s="3"/>
      <c r="MV191" s="3"/>
      <c r="MW191" s="3"/>
    </row>
    <row r="192" customFormat="false" ht="13.8" hidden="false" customHeight="false" outlineLevel="0" collapsed="false">
      <c r="A192" s="3" t="n">
        <v>127</v>
      </c>
      <c r="B192" s="3" t="s">
        <v>577</v>
      </c>
      <c r="C192" s="3" t="s">
        <v>1372</v>
      </c>
      <c r="D192" s="3" t="s">
        <v>1373</v>
      </c>
      <c r="E192" s="3" t="s">
        <v>1374</v>
      </c>
      <c r="F192" s="3" t="s">
        <v>1375</v>
      </c>
      <c r="G192" s="4" t="s">
        <v>1376</v>
      </c>
      <c r="H192" s="4" t="s">
        <v>1377</v>
      </c>
      <c r="I192" s="3" t="s">
        <v>40</v>
      </c>
      <c r="J192" s="1" t="str">
        <f aca="false">AD192</f>
        <v>1.435</v>
      </c>
      <c r="K192" s="3" t="n">
        <v>60</v>
      </c>
      <c r="L192" s="3" t="n">
        <v>23</v>
      </c>
      <c r="M192" s="3" t="s">
        <v>42</v>
      </c>
      <c r="N192" s="3" t="s">
        <v>63</v>
      </c>
      <c r="O192" s="3" t="n">
        <v>5</v>
      </c>
      <c r="P192" s="3" t="n">
        <v>5</v>
      </c>
      <c r="Q192" s="1" t="n">
        <v>-1</v>
      </c>
      <c r="R192" s="1" t="n">
        <v>-1</v>
      </c>
      <c r="S192" s="3" t="s">
        <v>67</v>
      </c>
      <c r="T192" s="3" t="n">
        <v>1139</v>
      </c>
      <c r="U192" s="3" t="n">
        <v>3008</v>
      </c>
      <c r="V192" s="3" t="n">
        <v>-1</v>
      </c>
      <c r="W192" s="3" t="n">
        <v>-1</v>
      </c>
      <c r="X192" s="3" t="n">
        <v>-1</v>
      </c>
      <c r="Y192" s="3" t="n">
        <v>-1</v>
      </c>
      <c r="Z192" s="3" t="s">
        <v>376</v>
      </c>
      <c r="AA192" s="3" t="n">
        <v>-1</v>
      </c>
      <c r="AB192" s="3" t="s">
        <v>50</v>
      </c>
      <c r="AC192" s="3" t="s">
        <v>50</v>
      </c>
      <c r="AD192" s="3" t="s">
        <v>1384</v>
      </c>
      <c r="AE192" s="3" t="s">
        <v>1384</v>
      </c>
      <c r="AF192" s="3" t="s">
        <v>1384</v>
      </c>
      <c r="AG192" s="3" t="n">
        <v>0</v>
      </c>
      <c r="AH192" s="3" t="s">
        <v>73</v>
      </c>
      <c r="AI192" s="3" t="s">
        <v>1384</v>
      </c>
      <c r="AJ192" s="3" t="s">
        <v>1384</v>
      </c>
      <c r="AK192" s="3" t="s">
        <v>1384</v>
      </c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  <c r="KP192" s="3"/>
      <c r="KQ192" s="3"/>
      <c r="KR192" s="3"/>
      <c r="KS192" s="3"/>
      <c r="KT192" s="3"/>
      <c r="KU192" s="3"/>
      <c r="KV192" s="3"/>
      <c r="KW192" s="3"/>
      <c r="KX192" s="3"/>
      <c r="KY192" s="3"/>
      <c r="KZ192" s="3"/>
      <c r="LA192" s="3"/>
      <c r="LB192" s="3"/>
      <c r="LC192" s="3"/>
      <c r="LD192" s="3"/>
      <c r="LE192" s="3"/>
      <c r="LF192" s="3"/>
      <c r="LG192" s="3"/>
      <c r="LH192" s="3"/>
      <c r="LI192" s="3"/>
      <c r="LJ192" s="3"/>
      <c r="LK192" s="3"/>
      <c r="LL192" s="3"/>
      <c r="LM192" s="3"/>
      <c r="LN192" s="3"/>
      <c r="LO192" s="3"/>
      <c r="LP192" s="3"/>
      <c r="LQ192" s="3"/>
      <c r="LR192" s="3"/>
      <c r="LS192" s="3"/>
      <c r="LT192" s="3"/>
      <c r="LU192" s="3"/>
      <c r="LV192" s="3"/>
      <c r="LW192" s="3"/>
      <c r="LX192" s="3"/>
      <c r="LY192" s="3"/>
      <c r="LZ192" s="3"/>
      <c r="MA192" s="3"/>
      <c r="MB192" s="3"/>
      <c r="MC192" s="3"/>
      <c r="MD192" s="3"/>
      <c r="ME192" s="3"/>
      <c r="MF192" s="3"/>
      <c r="MG192" s="3"/>
      <c r="MH192" s="3"/>
      <c r="MI192" s="3"/>
      <c r="MJ192" s="3"/>
      <c r="MK192" s="3"/>
      <c r="ML192" s="3"/>
      <c r="MM192" s="3"/>
      <c r="MN192" s="3"/>
      <c r="MO192" s="3"/>
      <c r="MP192" s="3"/>
      <c r="MQ192" s="3"/>
      <c r="MR192" s="3"/>
      <c r="MS192" s="3"/>
      <c r="MT192" s="3"/>
      <c r="MU192" s="3"/>
      <c r="MV192" s="3"/>
      <c r="MW192" s="3"/>
    </row>
    <row r="193" customFormat="false" ht="13.8" hidden="false" customHeight="false" outlineLevel="0" collapsed="false">
      <c r="A193" s="3" t="n">
        <v>127</v>
      </c>
      <c r="B193" s="3" t="s">
        <v>577</v>
      </c>
      <c r="C193" s="3" t="s">
        <v>1372</v>
      </c>
      <c r="D193" s="3" t="s">
        <v>1373</v>
      </c>
      <c r="E193" s="3" t="s">
        <v>1374</v>
      </c>
      <c r="F193" s="3" t="s">
        <v>1375</v>
      </c>
      <c r="G193" s="4" t="s">
        <v>1376</v>
      </c>
      <c r="H193" s="4" t="s">
        <v>1377</v>
      </c>
      <c r="I193" s="3" t="s">
        <v>40</v>
      </c>
      <c r="J193" s="1" t="str">
        <f aca="false">AD193</f>
        <v>1.33</v>
      </c>
      <c r="K193" s="3" t="n">
        <v>60</v>
      </c>
      <c r="L193" s="3" t="n">
        <v>23</v>
      </c>
      <c r="M193" s="3" t="s">
        <v>42</v>
      </c>
      <c r="N193" s="3" t="s">
        <v>63</v>
      </c>
      <c r="O193" s="3" t="n">
        <v>5</v>
      </c>
      <c r="P193" s="3" t="n">
        <v>5</v>
      </c>
      <c r="Q193" s="1" t="n">
        <v>-1</v>
      </c>
      <c r="R193" s="1" t="n">
        <v>-1</v>
      </c>
      <c r="S193" s="3" t="s">
        <v>67</v>
      </c>
      <c r="T193" s="3" t="n">
        <v>1139</v>
      </c>
      <c r="U193" s="3" t="n">
        <v>3008</v>
      </c>
      <c r="V193" s="3" t="n">
        <v>-1</v>
      </c>
      <c r="W193" s="3" t="n">
        <v>-1</v>
      </c>
      <c r="X193" s="3" t="n">
        <v>-1</v>
      </c>
      <c r="Y193" s="3" t="n">
        <v>-1</v>
      </c>
      <c r="Z193" s="3" t="s">
        <v>376</v>
      </c>
      <c r="AA193" s="3" t="n">
        <v>-1</v>
      </c>
      <c r="AB193" s="3" t="s">
        <v>50</v>
      </c>
      <c r="AC193" s="3" t="s">
        <v>50</v>
      </c>
      <c r="AD193" s="3" t="s">
        <v>1385</v>
      </c>
      <c r="AE193" s="3" t="s">
        <v>1385</v>
      </c>
      <c r="AF193" s="3" t="s">
        <v>1385</v>
      </c>
      <c r="AG193" s="3" t="n">
        <v>0</v>
      </c>
      <c r="AH193" s="3" t="s">
        <v>73</v>
      </c>
      <c r="AI193" s="3" t="s">
        <v>1385</v>
      </c>
      <c r="AJ193" s="3" t="s">
        <v>1385</v>
      </c>
      <c r="AK193" s="3" t="s">
        <v>1385</v>
      </c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/>
      <c r="KA193" s="3"/>
      <c r="KB193" s="3"/>
      <c r="KC193" s="3"/>
      <c r="KD193" s="3"/>
      <c r="KE193" s="3"/>
      <c r="KF193" s="3"/>
      <c r="KG193" s="3"/>
      <c r="KH193" s="3"/>
      <c r="KI193" s="3"/>
      <c r="KJ193" s="3"/>
      <c r="KK193" s="3"/>
      <c r="KL193" s="3"/>
      <c r="KM193" s="3"/>
      <c r="KN193" s="3"/>
      <c r="KO193" s="3"/>
      <c r="KP193" s="3"/>
      <c r="KQ193" s="3"/>
      <c r="KR193" s="3"/>
      <c r="KS193" s="3"/>
      <c r="KT193" s="3"/>
      <c r="KU193" s="3"/>
      <c r="KV193" s="3"/>
      <c r="KW193" s="3"/>
      <c r="KX193" s="3"/>
      <c r="KY193" s="3"/>
      <c r="KZ193" s="3"/>
      <c r="LA193" s="3"/>
      <c r="LB193" s="3"/>
      <c r="LC193" s="3"/>
      <c r="LD193" s="3"/>
      <c r="LE193" s="3"/>
      <c r="LF193" s="3"/>
      <c r="LG193" s="3"/>
      <c r="LH193" s="3"/>
      <c r="LI193" s="3"/>
      <c r="LJ193" s="3"/>
      <c r="LK193" s="3"/>
      <c r="LL193" s="3"/>
      <c r="LM193" s="3"/>
      <c r="LN193" s="3"/>
      <c r="LO193" s="3"/>
      <c r="LP193" s="3"/>
      <c r="LQ193" s="3"/>
      <c r="LR193" s="3"/>
      <c r="LS193" s="3"/>
      <c r="LT193" s="3"/>
      <c r="LU193" s="3"/>
      <c r="LV193" s="3"/>
      <c r="LW193" s="3"/>
      <c r="LX193" s="3"/>
      <c r="LY193" s="3"/>
      <c r="LZ193" s="3"/>
      <c r="MA193" s="3"/>
      <c r="MB193" s="3"/>
      <c r="MC193" s="3"/>
      <c r="MD193" s="3"/>
      <c r="ME193" s="3"/>
      <c r="MF193" s="3"/>
      <c r="MG193" s="3"/>
      <c r="MH193" s="3"/>
      <c r="MI193" s="3"/>
      <c r="MJ193" s="3"/>
      <c r="MK193" s="3"/>
      <c r="ML193" s="3"/>
      <c r="MM193" s="3"/>
      <c r="MN193" s="3"/>
      <c r="MO193" s="3"/>
      <c r="MP193" s="3"/>
      <c r="MQ193" s="3"/>
      <c r="MR193" s="3"/>
      <c r="MS193" s="3"/>
      <c r="MT193" s="3"/>
      <c r="MU193" s="3"/>
      <c r="MV193" s="3"/>
      <c r="MW193" s="3"/>
    </row>
    <row r="194" customFormat="false" ht="13.8" hidden="false" customHeight="false" outlineLevel="0" collapsed="false">
      <c r="A194" s="3" t="n">
        <v>127</v>
      </c>
      <c r="B194" s="3" t="s">
        <v>577</v>
      </c>
      <c r="C194" s="3" t="s">
        <v>1372</v>
      </c>
      <c r="D194" s="3" t="s">
        <v>1373</v>
      </c>
      <c r="E194" s="3" t="s">
        <v>1374</v>
      </c>
      <c r="F194" s="3" t="s">
        <v>1375</v>
      </c>
      <c r="G194" s="4" t="s">
        <v>1376</v>
      </c>
      <c r="H194" s="4" t="s">
        <v>1377</v>
      </c>
      <c r="I194" s="3" t="s">
        <v>40</v>
      </c>
      <c r="J194" s="1" t="str">
        <f aca="false">AD194</f>
        <v>1.13</v>
      </c>
      <c r="K194" s="3" t="n">
        <v>60</v>
      </c>
      <c r="L194" s="3" t="n">
        <v>23</v>
      </c>
      <c r="M194" s="3" t="s">
        <v>42</v>
      </c>
      <c r="N194" s="3" t="s">
        <v>63</v>
      </c>
      <c r="O194" s="3" t="n">
        <v>5</v>
      </c>
      <c r="P194" s="3" t="n">
        <v>5</v>
      </c>
      <c r="Q194" s="1" t="n">
        <v>-1</v>
      </c>
      <c r="R194" s="1" t="n">
        <v>-1</v>
      </c>
      <c r="S194" s="3" t="s">
        <v>67</v>
      </c>
      <c r="T194" s="3" t="n">
        <v>1139</v>
      </c>
      <c r="U194" s="3" t="n">
        <v>3008</v>
      </c>
      <c r="V194" s="3" t="n">
        <v>-1</v>
      </c>
      <c r="W194" s="3" t="n">
        <v>-1</v>
      </c>
      <c r="X194" s="3" t="n">
        <v>-1</v>
      </c>
      <c r="Y194" s="3" t="n">
        <v>-1</v>
      </c>
      <c r="Z194" s="3" t="s">
        <v>376</v>
      </c>
      <c r="AA194" s="3" t="n">
        <v>-1</v>
      </c>
      <c r="AB194" s="3" t="s">
        <v>50</v>
      </c>
      <c r="AC194" s="3" t="s">
        <v>50</v>
      </c>
      <c r="AD194" s="3" t="s">
        <v>126</v>
      </c>
      <c r="AE194" s="3" t="s">
        <v>126</v>
      </c>
      <c r="AF194" s="3" t="s">
        <v>126</v>
      </c>
      <c r="AG194" s="3" t="n">
        <v>0</v>
      </c>
      <c r="AH194" s="3" t="s">
        <v>73</v>
      </c>
      <c r="AI194" s="3" t="s">
        <v>126</v>
      </c>
      <c r="AJ194" s="3" t="s">
        <v>126</v>
      </c>
      <c r="AK194" s="3" t="s">
        <v>126</v>
      </c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  <c r="IY194" s="3"/>
      <c r="IZ194" s="3"/>
      <c r="JA194" s="3"/>
      <c r="JB194" s="3"/>
      <c r="JC194" s="3"/>
      <c r="JD194" s="3"/>
      <c r="JE194" s="3"/>
      <c r="JF194" s="3"/>
      <c r="JG194" s="3"/>
      <c r="JH194" s="3"/>
      <c r="JI194" s="3"/>
      <c r="JJ194" s="3"/>
      <c r="JK194" s="3"/>
      <c r="JL194" s="3"/>
      <c r="JM194" s="3"/>
      <c r="JN194" s="3"/>
      <c r="JO194" s="3"/>
      <c r="JP194" s="3"/>
      <c r="JQ194" s="3"/>
      <c r="JR194" s="3"/>
      <c r="JS194" s="3"/>
      <c r="JT194" s="3"/>
      <c r="JU194" s="3"/>
      <c r="JV194" s="3"/>
      <c r="JW194" s="3"/>
      <c r="JX194" s="3"/>
      <c r="JY194" s="3"/>
      <c r="JZ194" s="3"/>
      <c r="KA194" s="3"/>
      <c r="KB194" s="3"/>
      <c r="KC194" s="3"/>
      <c r="KD194" s="3"/>
      <c r="KE194" s="3"/>
      <c r="KF194" s="3"/>
      <c r="KG194" s="3"/>
      <c r="KH194" s="3"/>
      <c r="KI194" s="3"/>
      <c r="KJ194" s="3"/>
      <c r="KK194" s="3"/>
      <c r="KL194" s="3"/>
      <c r="KM194" s="3"/>
      <c r="KN194" s="3"/>
      <c r="KO194" s="3"/>
      <c r="KP194" s="3"/>
      <c r="KQ194" s="3"/>
      <c r="KR194" s="3"/>
      <c r="KS194" s="3"/>
      <c r="KT194" s="3"/>
      <c r="KU194" s="3"/>
      <c r="KV194" s="3"/>
      <c r="KW194" s="3"/>
      <c r="KX194" s="3"/>
      <c r="KY194" s="3"/>
      <c r="KZ194" s="3"/>
      <c r="LA194" s="3"/>
      <c r="LB194" s="3"/>
      <c r="LC194" s="3"/>
      <c r="LD194" s="3"/>
      <c r="LE194" s="3"/>
      <c r="LF194" s="3"/>
      <c r="LG194" s="3"/>
      <c r="LH194" s="3"/>
      <c r="LI194" s="3"/>
      <c r="LJ194" s="3"/>
      <c r="LK194" s="3"/>
      <c r="LL194" s="3"/>
      <c r="LM194" s="3"/>
      <c r="LN194" s="3"/>
      <c r="LO194" s="3"/>
      <c r="LP194" s="3"/>
      <c r="LQ194" s="3"/>
      <c r="LR194" s="3"/>
      <c r="LS194" s="3"/>
      <c r="LT194" s="3"/>
      <c r="LU194" s="3"/>
      <c r="LV194" s="3"/>
      <c r="LW194" s="3"/>
      <c r="LX194" s="3"/>
      <c r="LY194" s="3"/>
      <c r="LZ194" s="3"/>
      <c r="MA194" s="3"/>
      <c r="MB194" s="3"/>
      <c r="MC194" s="3"/>
      <c r="MD194" s="3"/>
      <c r="ME194" s="3"/>
      <c r="MF194" s="3"/>
      <c r="MG194" s="3"/>
      <c r="MH194" s="3"/>
      <c r="MI194" s="3"/>
      <c r="MJ194" s="3"/>
      <c r="MK194" s="3"/>
      <c r="ML194" s="3"/>
      <c r="MM194" s="3"/>
      <c r="MN194" s="3"/>
      <c r="MO194" s="3"/>
      <c r="MP194" s="3"/>
      <c r="MQ194" s="3"/>
      <c r="MR194" s="3"/>
      <c r="MS194" s="3"/>
      <c r="MT194" s="3"/>
      <c r="MU194" s="3"/>
      <c r="MV194" s="3"/>
      <c r="MW194" s="3"/>
    </row>
    <row r="195" customFormat="false" ht="13.8" hidden="false" customHeight="false" outlineLevel="0" collapsed="false">
      <c r="A195" s="3" t="n">
        <v>127</v>
      </c>
      <c r="B195" s="3" t="s">
        <v>577</v>
      </c>
      <c r="C195" s="3" t="s">
        <v>1372</v>
      </c>
      <c r="D195" s="3" t="s">
        <v>1373</v>
      </c>
      <c r="E195" s="3" t="s">
        <v>1374</v>
      </c>
      <c r="F195" s="3" t="s">
        <v>1375</v>
      </c>
      <c r="G195" s="4" t="s">
        <v>1376</v>
      </c>
      <c r="H195" s="4" t="s">
        <v>1377</v>
      </c>
      <c r="I195" s="3" t="s">
        <v>40</v>
      </c>
      <c r="J195" s="1" t="str">
        <f aca="false">AD195</f>
        <v>1.13</v>
      </c>
      <c r="K195" s="3" t="n">
        <v>60</v>
      </c>
      <c r="L195" s="3" t="n">
        <v>23</v>
      </c>
      <c r="M195" s="3" t="s">
        <v>42</v>
      </c>
      <c r="N195" s="3" t="s">
        <v>63</v>
      </c>
      <c r="O195" s="3" t="n">
        <v>5</v>
      </c>
      <c r="P195" s="3" t="n">
        <v>5</v>
      </c>
      <c r="Q195" s="1" t="n">
        <v>-1</v>
      </c>
      <c r="R195" s="1" t="n">
        <v>-1</v>
      </c>
      <c r="S195" s="3" t="s">
        <v>67</v>
      </c>
      <c r="T195" s="3" t="n">
        <v>1139</v>
      </c>
      <c r="U195" s="3" t="n">
        <v>3008</v>
      </c>
      <c r="V195" s="3" t="n">
        <v>-1</v>
      </c>
      <c r="W195" s="3" t="n">
        <v>-1</v>
      </c>
      <c r="X195" s="3" t="n">
        <v>-1</v>
      </c>
      <c r="Y195" s="3" t="n">
        <v>-1</v>
      </c>
      <c r="Z195" s="3" t="s">
        <v>376</v>
      </c>
      <c r="AA195" s="3" t="n">
        <v>-1</v>
      </c>
      <c r="AB195" s="3" t="s">
        <v>50</v>
      </c>
      <c r="AC195" s="3" t="s">
        <v>50</v>
      </c>
      <c r="AD195" s="3" t="s">
        <v>126</v>
      </c>
      <c r="AE195" s="3" t="s">
        <v>126</v>
      </c>
      <c r="AF195" s="3" t="s">
        <v>126</v>
      </c>
      <c r="AG195" s="3" t="n">
        <v>0</v>
      </c>
      <c r="AH195" s="3" t="s">
        <v>73</v>
      </c>
      <c r="AI195" s="3" t="s">
        <v>126</v>
      </c>
      <c r="AJ195" s="3" t="s">
        <v>126</v>
      </c>
      <c r="AK195" s="3" t="s">
        <v>126</v>
      </c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  <c r="IX195" s="3"/>
      <c r="IY195" s="3"/>
      <c r="IZ195" s="3"/>
      <c r="JA195" s="3"/>
      <c r="JB195" s="3"/>
      <c r="JC195" s="3"/>
      <c r="JD195" s="3"/>
      <c r="JE195" s="3"/>
      <c r="JF195" s="3"/>
      <c r="JG195" s="3"/>
      <c r="JH195" s="3"/>
      <c r="JI195" s="3"/>
      <c r="JJ195" s="3"/>
      <c r="JK195" s="3"/>
      <c r="JL195" s="3"/>
      <c r="JM195" s="3"/>
      <c r="JN195" s="3"/>
      <c r="JO195" s="3"/>
      <c r="JP195" s="3"/>
      <c r="JQ195" s="3"/>
      <c r="JR195" s="3"/>
      <c r="JS195" s="3"/>
      <c r="JT195" s="3"/>
      <c r="JU195" s="3"/>
      <c r="JV195" s="3"/>
      <c r="JW195" s="3"/>
      <c r="JX195" s="3"/>
      <c r="JY195" s="3"/>
      <c r="JZ195" s="3"/>
      <c r="KA195" s="3"/>
      <c r="KB195" s="3"/>
      <c r="KC195" s="3"/>
      <c r="KD195" s="3"/>
      <c r="KE195" s="3"/>
      <c r="KF195" s="3"/>
      <c r="KG195" s="3"/>
      <c r="KH195" s="3"/>
      <c r="KI195" s="3"/>
      <c r="KJ195" s="3"/>
      <c r="KK195" s="3"/>
      <c r="KL195" s="3"/>
      <c r="KM195" s="3"/>
      <c r="KN195" s="3"/>
      <c r="KO195" s="3"/>
      <c r="KP195" s="3"/>
      <c r="KQ195" s="3"/>
      <c r="KR195" s="3"/>
      <c r="KS195" s="3"/>
      <c r="KT195" s="3"/>
      <c r="KU195" s="3"/>
      <c r="KV195" s="3"/>
      <c r="KW195" s="3"/>
      <c r="KX195" s="3"/>
      <c r="KY195" s="3"/>
      <c r="KZ195" s="3"/>
      <c r="LA195" s="3"/>
      <c r="LB195" s="3"/>
      <c r="LC195" s="3"/>
      <c r="LD195" s="3"/>
      <c r="LE195" s="3"/>
      <c r="LF195" s="3"/>
      <c r="LG195" s="3"/>
      <c r="LH195" s="3"/>
      <c r="LI195" s="3"/>
      <c r="LJ195" s="3"/>
      <c r="LK195" s="3"/>
      <c r="LL195" s="3"/>
      <c r="LM195" s="3"/>
      <c r="LN195" s="3"/>
      <c r="LO195" s="3"/>
      <c r="LP195" s="3"/>
      <c r="LQ195" s="3"/>
      <c r="LR195" s="3"/>
      <c r="LS195" s="3"/>
      <c r="LT195" s="3"/>
      <c r="LU195" s="3"/>
      <c r="LV195" s="3"/>
      <c r="LW195" s="3"/>
      <c r="LX195" s="3"/>
      <c r="LY195" s="3"/>
      <c r="LZ195" s="3"/>
      <c r="MA195" s="3"/>
      <c r="MB195" s="3"/>
      <c r="MC195" s="3"/>
      <c r="MD195" s="3"/>
      <c r="ME195" s="3"/>
      <c r="MF195" s="3"/>
      <c r="MG195" s="3"/>
      <c r="MH195" s="3"/>
      <c r="MI195" s="3"/>
      <c r="MJ195" s="3"/>
      <c r="MK195" s="3"/>
      <c r="ML195" s="3"/>
      <c r="MM195" s="3"/>
      <c r="MN195" s="3"/>
      <c r="MO195" s="3"/>
      <c r="MP195" s="3"/>
      <c r="MQ195" s="3"/>
      <c r="MR195" s="3"/>
      <c r="MS195" s="3"/>
      <c r="MT195" s="3"/>
      <c r="MU195" s="3"/>
      <c r="MV195" s="3"/>
      <c r="MW195" s="3"/>
    </row>
    <row r="196" customFormat="false" ht="13.8" hidden="false" customHeight="false" outlineLevel="0" collapsed="false">
      <c r="A196" s="3" t="n">
        <v>128</v>
      </c>
      <c r="B196" s="3" t="s">
        <v>269</v>
      </c>
      <c r="C196" s="3" t="s">
        <v>1386</v>
      </c>
      <c r="D196" s="3" t="s">
        <v>1387</v>
      </c>
      <c r="E196" s="3" t="s">
        <v>1388</v>
      </c>
      <c r="F196" s="3" t="s">
        <v>1389</v>
      </c>
      <c r="G196" s="4" t="s">
        <v>1390</v>
      </c>
      <c r="H196" s="4" t="s">
        <v>1391</v>
      </c>
      <c r="I196" s="3" t="s">
        <v>1392</v>
      </c>
      <c r="J196" s="1" t="str">
        <f aca="false">AD196</f>
        <v>2.553</v>
      </c>
      <c r="K196" s="3" t="s">
        <v>1393</v>
      </c>
      <c r="L196" s="3" t="s">
        <v>1393</v>
      </c>
      <c r="M196" s="3" t="s">
        <v>42</v>
      </c>
      <c r="N196" s="3" t="s">
        <v>63</v>
      </c>
      <c r="O196" s="3" t="s">
        <v>224</v>
      </c>
      <c r="P196" s="3" t="n">
        <v>5</v>
      </c>
      <c r="Q196" s="3" t="s">
        <v>217</v>
      </c>
      <c r="R196" s="3" t="s">
        <v>595</v>
      </c>
      <c r="S196" s="3" t="s">
        <v>45</v>
      </c>
      <c r="T196" s="3" t="s">
        <v>303</v>
      </c>
      <c r="U196" s="3" t="n">
        <v>-1</v>
      </c>
      <c r="V196" s="3" t="n">
        <v>-1</v>
      </c>
      <c r="W196" s="3" t="n">
        <v>-1</v>
      </c>
      <c r="X196" s="3" t="n">
        <v>-1</v>
      </c>
      <c r="Y196" s="3" t="n">
        <v>10</v>
      </c>
      <c r="Z196" s="3" t="n">
        <v>-1</v>
      </c>
      <c r="AA196" s="3" t="s">
        <v>1394</v>
      </c>
      <c r="AB196" s="3" t="s">
        <v>130</v>
      </c>
      <c r="AC196" s="3" t="s">
        <v>130</v>
      </c>
      <c r="AD196" s="3" t="s">
        <v>1395</v>
      </c>
      <c r="AE196" s="3" t="s">
        <v>1395</v>
      </c>
      <c r="AF196" s="3" t="s">
        <v>1395</v>
      </c>
      <c r="AG196" s="3" t="n">
        <v>0</v>
      </c>
      <c r="AH196" s="3" t="s">
        <v>73</v>
      </c>
      <c r="AI196" s="3" t="s">
        <v>1395</v>
      </c>
      <c r="AJ196" s="3" t="s">
        <v>1395</v>
      </c>
      <c r="AK196" s="3" t="s">
        <v>1395</v>
      </c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  <c r="IY196" s="3"/>
      <c r="IZ196" s="3"/>
      <c r="JA196" s="3"/>
      <c r="JB196" s="3"/>
      <c r="JC196" s="3"/>
      <c r="JD196" s="3"/>
      <c r="JE196" s="3"/>
      <c r="JF196" s="3"/>
      <c r="JG196" s="3"/>
      <c r="JH196" s="3"/>
      <c r="JI196" s="3"/>
      <c r="JJ196" s="3"/>
      <c r="JK196" s="3"/>
      <c r="JL196" s="3"/>
      <c r="JM196" s="3"/>
      <c r="JN196" s="3"/>
      <c r="JO196" s="3"/>
      <c r="JP196" s="3"/>
      <c r="JQ196" s="3"/>
      <c r="JR196" s="3"/>
      <c r="JS196" s="3"/>
      <c r="JT196" s="3"/>
      <c r="JU196" s="3"/>
      <c r="JV196" s="3"/>
      <c r="JW196" s="3"/>
      <c r="JX196" s="3"/>
      <c r="JY196" s="3"/>
      <c r="JZ196" s="3"/>
      <c r="KA196" s="3"/>
      <c r="KB196" s="3"/>
      <c r="KC196" s="3"/>
      <c r="KD196" s="3"/>
      <c r="KE196" s="3"/>
      <c r="KF196" s="3"/>
      <c r="KG196" s="3"/>
      <c r="KH196" s="3"/>
      <c r="KI196" s="3"/>
      <c r="KJ196" s="3"/>
      <c r="KK196" s="3"/>
      <c r="KL196" s="3"/>
      <c r="KM196" s="3"/>
      <c r="KN196" s="3"/>
      <c r="KO196" s="3"/>
      <c r="KP196" s="3"/>
      <c r="KQ196" s="3"/>
      <c r="KR196" s="3"/>
      <c r="KS196" s="3"/>
      <c r="KT196" s="3"/>
      <c r="KU196" s="3"/>
      <c r="KV196" s="3"/>
      <c r="KW196" s="3"/>
      <c r="KX196" s="3"/>
      <c r="KY196" s="3"/>
      <c r="KZ196" s="3"/>
      <c r="LA196" s="3"/>
      <c r="LB196" s="3"/>
      <c r="LC196" s="3"/>
      <c r="LD196" s="3"/>
      <c r="LE196" s="3"/>
      <c r="LF196" s="3"/>
      <c r="LG196" s="3"/>
      <c r="LH196" s="3"/>
      <c r="LI196" s="3"/>
      <c r="LJ196" s="3"/>
      <c r="LK196" s="3"/>
      <c r="LL196" s="3"/>
      <c r="LM196" s="3"/>
      <c r="LN196" s="3"/>
      <c r="LO196" s="3"/>
      <c r="LP196" s="3"/>
      <c r="LQ196" s="3"/>
      <c r="LR196" s="3"/>
      <c r="LS196" s="3"/>
      <c r="LT196" s="3"/>
      <c r="LU196" s="3"/>
      <c r="LV196" s="3"/>
      <c r="LW196" s="3"/>
      <c r="LX196" s="3"/>
      <c r="LY196" s="3"/>
      <c r="LZ196" s="3"/>
      <c r="MA196" s="3"/>
      <c r="MB196" s="3"/>
      <c r="MC196" s="3"/>
      <c r="MD196" s="3"/>
      <c r="ME196" s="3"/>
      <c r="MF196" s="3"/>
      <c r="MG196" s="3"/>
      <c r="MH196" s="3"/>
      <c r="MI196" s="3"/>
      <c r="MJ196" s="3"/>
      <c r="MK196" s="3"/>
      <c r="ML196" s="3"/>
      <c r="MM196" s="3"/>
      <c r="MN196" s="3"/>
      <c r="MO196" s="3"/>
      <c r="MP196" s="3"/>
      <c r="MQ196" s="3"/>
      <c r="MR196" s="3"/>
      <c r="MS196" s="3"/>
      <c r="MT196" s="3"/>
      <c r="MU196" s="3"/>
      <c r="MV196" s="3"/>
      <c r="MW196" s="3"/>
    </row>
    <row r="197" customFormat="false" ht="13.8" hidden="false" customHeight="false" outlineLevel="0" collapsed="false">
      <c r="A197" s="3" t="n">
        <v>128</v>
      </c>
      <c r="B197" s="3" t="s">
        <v>269</v>
      </c>
      <c r="C197" s="3" t="s">
        <v>1386</v>
      </c>
      <c r="D197" s="3" t="s">
        <v>1387</v>
      </c>
      <c r="E197" s="3" t="s">
        <v>1388</v>
      </c>
      <c r="F197" s="3" t="s">
        <v>1389</v>
      </c>
      <c r="G197" s="4" t="s">
        <v>1390</v>
      </c>
      <c r="H197" s="4" t="s">
        <v>1391</v>
      </c>
      <c r="I197" s="3" t="s">
        <v>1392</v>
      </c>
      <c r="J197" s="1" t="str">
        <f aca="false">AD197</f>
        <v>2.55</v>
      </c>
      <c r="K197" s="3" t="s">
        <v>1393</v>
      </c>
      <c r="L197" s="3" t="s">
        <v>1393</v>
      </c>
      <c r="M197" s="3" t="s">
        <v>42</v>
      </c>
      <c r="N197" s="3" t="s">
        <v>63</v>
      </c>
      <c r="O197" s="3" t="s">
        <v>224</v>
      </c>
      <c r="P197" s="3" t="n">
        <v>5</v>
      </c>
      <c r="Q197" s="3" t="s">
        <v>217</v>
      </c>
      <c r="R197" s="3" t="s">
        <v>595</v>
      </c>
      <c r="S197" s="3" t="s">
        <v>45</v>
      </c>
      <c r="T197" s="3" t="s">
        <v>303</v>
      </c>
      <c r="U197" s="3" t="n">
        <v>-1</v>
      </c>
      <c r="V197" s="3" t="n">
        <v>-1</v>
      </c>
      <c r="W197" s="3" t="n">
        <v>-1</v>
      </c>
      <c r="X197" s="3" t="n">
        <v>-1</v>
      </c>
      <c r="Y197" s="3" t="n">
        <v>10</v>
      </c>
      <c r="Z197" s="3" t="n">
        <v>-1</v>
      </c>
      <c r="AA197" s="3" t="s">
        <v>1394</v>
      </c>
      <c r="AB197" s="3" t="s">
        <v>284</v>
      </c>
      <c r="AC197" s="3" t="s">
        <v>284</v>
      </c>
      <c r="AD197" s="3" t="s">
        <v>867</v>
      </c>
      <c r="AE197" s="3" t="s">
        <v>867</v>
      </c>
      <c r="AF197" s="3" t="s">
        <v>867</v>
      </c>
      <c r="AG197" s="3" t="n">
        <v>0</v>
      </c>
      <c r="AH197" s="3" t="s">
        <v>73</v>
      </c>
      <c r="AI197" s="3" t="s">
        <v>867</v>
      </c>
      <c r="AJ197" s="3" t="s">
        <v>867</v>
      </c>
      <c r="AK197" s="3" t="s">
        <v>867</v>
      </c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  <c r="IY197" s="3"/>
      <c r="IZ197" s="3"/>
      <c r="JA197" s="3"/>
      <c r="JB197" s="3"/>
      <c r="JC197" s="3"/>
      <c r="JD197" s="3"/>
      <c r="JE197" s="3"/>
      <c r="JF197" s="3"/>
      <c r="JG197" s="3"/>
      <c r="JH197" s="3"/>
      <c r="JI197" s="3"/>
      <c r="JJ197" s="3"/>
      <c r="JK197" s="3"/>
      <c r="JL197" s="3"/>
      <c r="JM197" s="3"/>
      <c r="JN197" s="3"/>
      <c r="JO197" s="3"/>
      <c r="JP197" s="3"/>
      <c r="JQ197" s="3"/>
      <c r="JR197" s="3"/>
      <c r="JS197" s="3"/>
      <c r="JT197" s="3"/>
      <c r="JU197" s="3"/>
      <c r="JV197" s="3"/>
      <c r="JW197" s="3"/>
      <c r="JX197" s="3"/>
      <c r="JY197" s="3"/>
      <c r="JZ197" s="3"/>
      <c r="KA197" s="3"/>
      <c r="KB197" s="3"/>
      <c r="KC197" s="3"/>
      <c r="KD197" s="3"/>
      <c r="KE197" s="3"/>
      <c r="KF197" s="3"/>
      <c r="KG197" s="3"/>
      <c r="KH197" s="3"/>
      <c r="KI197" s="3"/>
      <c r="KJ197" s="3"/>
      <c r="KK197" s="3"/>
      <c r="KL197" s="3"/>
      <c r="KM197" s="3"/>
      <c r="KN197" s="3"/>
      <c r="KO197" s="3"/>
      <c r="KP197" s="3"/>
      <c r="KQ197" s="3"/>
      <c r="KR197" s="3"/>
      <c r="KS197" s="3"/>
      <c r="KT197" s="3"/>
      <c r="KU197" s="3"/>
      <c r="KV197" s="3"/>
      <c r="KW197" s="3"/>
      <c r="KX197" s="3"/>
      <c r="KY197" s="3"/>
      <c r="KZ197" s="3"/>
      <c r="LA197" s="3"/>
      <c r="LB197" s="3"/>
      <c r="LC197" s="3"/>
      <c r="LD197" s="3"/>
      <c r="LE197" s="3"/>
      <c r="LF197" s="3"/>
      <c r="LG197" s="3"/>
      <c r="LH197" s="3"/>
      <c r="LI197" s="3"/>
      <c r="LJ197" s="3"/>
      <c r="LK197" s="3"/>
      <c r="LL197" s="3"/>
      <c r="LM197" s="3"/>
      <c r="LN197" s="3"/>
      <c r="LO197" s="3"/>
      <c r="LP197" s="3"/>
      <c r="LQ197" s="3"/>
      <c r="LR197" s="3"/>
      <c r="LS197" s="3"/>
      <c r="LT197" s="3"/>
      <c r="LU197" s="3"/>
      <c r="LV197" s="3"/>
      <c r="LW197" s="3"/>
      <c r="LX197" s="3"/>
      <c r="LY197" s="3"/>
      <c r="LZ197" s="3"/>
      <c r="MA197" s="3"/>
      <c r="MB197" s="3"/>
      <c r="MC197" s="3"/>
      <c r="MD197" s="3"/>
      <c r="ME197" s="3"/>
      <c r="MF197" s="3"/>
      <c r="MG197" s="3"/>
      <c r="MH197" s="3"/>
      <c r="MI197" s="3"/>
      <c r="MJ197" s="3"/>
      <c r="MK197" s="3"/>
      <c r="ML197" s="3"/>
      <c r="MM197" s="3"/>
      <c r="MN197" s="3"/>
      <c r="MO197" s="3"/>
      <c r="MP197" s="3"/>
      <c r="MQ197" s="3"/>
      <c r="MR197" s="3"/>
      <c r="MS197" s="3"/>
      <c r="MT197" s="3"/>
      <c r="MU197" s="3"/>
      <c r="MV197" s="3"/>
      <c r="MW197" s="3"/>
    </row>
    <row r="198" customFormat="false" ht="13.8" hidden="false" customHeight="false" outlineLevel="0" collapsed="false">
      <c r="A198" s="3" t="n">
        <v>128</v>
      </c>
      <c r="B198" s="3" t="s">
        <v>269</v>
      </c>
      <c r="C198" s="3" t="s">
        <v>1396</v>
      </c>
      <c r="D198" s="3" t="s">
        <v>1387</v>
      </c>
      <c r="E198" s="3" t="s">
        <v>1388</v>
      </c>
      <c r="F198" s="3" t="s">
        <v>1389</v>
      </c>
      <c r="G198" s="4" t="s">
        <v>1390</v>
      </c>
      <c r="H198" s="4" t="s">
        <v>1391</v>
      </c>
      <c r="I198" s="3" t="s">
        <v>1392</v>
      </c>
      <c r="J198" s="1" t="str">
        <f aca="false">AD198</f>
        <v>2.557</v>
      </c>
      <c r="K198" s="3" t="s">
        <v>1393</v>
      </c>
      <c r="L198" s="3" t="s">
        <v>1393</v>
      </c>
      <c r="M198" s="3" t="s">
        <v>42</v>
      </c>
      <c r="N198" s="3" t="s">
        <v>63</v>
      </c>
      <c r="O198" s="3" t="s">
        <v>224</v>
      </c>
      <c r="P198" s="3" t="n">
        <v>5</v>
      </c>
      <c r="Q198" s="3" t="s">
        <v>217</v>
      </c>
      <c r="R198" s="3" t="s">
        <v>595</v>
      </c>
      <c r="S198" s="3" t="s">
        <v>45</v>
      </c>
      <c r="T198" s="3" t="s">
        <v>303</v>
      </c>
      <c r="U198" s="3" t="n">
        <v>-1</v>
      </c>
      <c r="V198" s="3" t="n">
        <v>-1</v>
      </c>
      <c r="W198" s="3" t="n">
        <v>-1</v>
      </c>
      <c r="X198" s="3" t="n">
        <v>-1</v>
      </c>
      <c r="Y198" s="3" t="n">
        <v>10</v>
      </c>
      <c r="Z198" s="3" t="n">
        <v>-1</v>
      </c>
      <c r="AA198" s="3" t="s">
        <v>1397</v>
      </c>
      <c r="AB198" s="3" t="s">
        <v>130</v>
      </c>
      <c r="AC198" s="3" t="s">
        <v>130</v>
      </c>
      <c r="AD198" s="3" t="s">
        <v>1398</v>
      </c>
      <c r="AE198" s="3" t="s">
        <v>1398</v>
      </c>
      <c r="AF198" s="3" t="s">
        <v>1398</v>
      </c>
      <c r="AG198" s="3" t="n">
        <v>0</v>
      </c>
      <c r="AH198" s="3" t="s">
        <v>73</v>
      </c>
      <c r="AI198" s="3" t="s">
        <v>1398</v>
      </c>
      <c r="AJ198" s="3" t="s">
        <v>1398</v>
      </c>
      <c r="AK198" s="3" t="s">
        <v>1398</v>
      </c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  <c r="IX198" s="3"/>
      <c r="IY198" s="3"/>
      <c r="IZ198" s="3"/>
      <c r="JA198" s="3"/>
      <c r="JB198" s="3"/>
      <c r="JC198" s="3"/>
      <c r="JD198" s="3"/>
      <c r="JE198" s="3"/>
      <c r="JF198" s="3"/>
      <c r="JG198" s="3"/>
      <c r="JH198" s="3"/>
      <c r="JI198" s="3"/>
      <c r="JJ198" s="3"/>
      <c r="JK198" s="3"/>
      <c r="JL198" s="3"/>
      <c r="JM198" s="3"/>
      <c r="JN198" s="3"/>
      <c r="JO198" s="3"/>
      <c r="JP198" s="3"/>
      <c r="JQ198" s="3"/>
      <c r="JR198" s="3"/>
      <c r="JS198" s="3"/>
      <c r="JT198" s="3"/>
      <c r="JU198" s="3"/>
      <c r="JV198" s="3"/>
      <c r="JW198" s="3"/>
      <c r="JX198" s="3"/>
      <c r="JY198" s="3"/>
      <c r="JZ198" s="3"/>
      <c r="KA198" s="3"/>
      <c r="KB198" s="3"/>
      <c r="KC198" s="3"/>
      <c r="KD198" s="3"/>
      <c r="KE198" s="3"/>
      <c r="KF198" s="3"/>
      <c r="KG198" s="3"/>
      <c r="KH198" s="3"/>
      <c r="KI198" s="3"/>
      <c r="KJ198" s="3"/>
      <c r="KK198" s="3"/>
      <c r="KL198" s="3"/>
      <c r="KM198" s="3"/>
      <c r="KN198" s="3"/>
      <c r="KO198" s="3"/>
      <c r="KP198" s="3"/>
      <c r="KQ198" s="3"/>
      <c r="KR198" s="3"/>
      <c r="KS198" s="3"/>
      <c r="KT198" s="3"/>
      <c r="KU198" s="3"/>
      <c r="KV198" s="3"/>
      <c r="KW198" s="3"/>
      <c r="KX198" s="3"/>
      <c r="KY198" s="3"/>
      <c r="KZ198" s="3"/>
      <c r="LA198" s="3"/>
      <c r="LB198" s="3"/>
      <c r="LC198" s="3"/>
      <c r="LD198" s="3"/>
      <c r="LE198" s="3"/>
      <c r="LF198" s="3"/>
      <c r="LG198" s="3"/>
      <c r="LH198" s="3"/>
      <c r="LI198" s="3"/>
      <c r="LJ198" s="3"/>
      <c r="LK198" s="3"/>
      <c r="LL198" s="3"/>
      <c r="LM198" s="3"/>
      <c r="LN198" s="3"/>
      <c r="LO198" s="3"/>
      <c r="LP198" s="3"/>
      <c r="LQ198" s="3"/>
      <c r="LR198" s="3"/>
      <c r="LS198" s="3"/>
      <c r="LT198" s="3"/>
      <c r="LU198" s="3"/>
      <c r="LV198" s="3"/>
      <c r="LW198" s="3"/>
      <c r="LX198" s="3"/>
      <c r="LY198" s="3"/>
      <c r="LZ198" s="3"/>
      <c r="MA198" s="3"/>
      <c r="MB198" s="3"/>
      <c r="MC198" s="3"/>
      <c r="MD198" s="3"/>
      <c r="ME198" s="3"/>
      <c r="MF198" s="3"/>
      <c r="MG198" s="3"/>
      <c r="MH198" s="3"/>
      <c r="MI198" s="3"/>
      <c r="MJ198" s="3"/>
      <c r="MK198" s="3"/>
      <c r="ML198" s="3"/>
      <c r="MM198" s="3"/>
      <c r="MN198" s="3"/>
      <c r="MO198" s="3"/>
      <c r="MP198" s="3"/>
      <c r="MQ198" s="3"/>
      <c r="MR198" s="3"/>
      <c r="MS198" s="3"/>
      <c r="MT198" s="3"/>
      <c r="MU198" s="3"/>
      <c r="MV198" s="3"/>
      <c r="MW198" s="3"/>
    </row>
    <row r="199" customFormat="false" ht="13.8" hidden="false" customHeight="false" outlineLevel="0" collapsed="false">
      <c r="A199" s="3" t="n">
        <v>128</v>
      </c>
      <c r="B199" s="3" t="s">
        <v>269</v>
      </c>
      <c r="C199" s="3" t="s">
        <v>1396</v>
      </c>
      <c r="D199" s="3" t="s">
        <v>1387</v>
      </c>
      <c r="E199" s="3" t="s">
        <v>1388</v>
      </c>
      <c r="F199" s="3" t="s">
        <v>1389</v>
      </c>
      <c r="G199" s="4" t="s">
        <v>1390</v>
      </c>
      <c r="H199" s="4" t="s">
        <v>1391</v>
      </c>
      <c r="I199" s="3" t="s">
        <v>1392</v>
      </c>
      <c r="J199" s="1" t="str">
        <f aca="false">AD199</f>
        <v> 2.594</v>
      </c>
      <c r="K199" s="3" t="s">
        <v>1393</v>
      </c>
      <c r="L199" s="3" t="s">
        <v>1393</v>
      </c>
      <c r="M199" s="3" t="s">
        <v>42</v>
      </c>
      <c r="N199" s="3" t="s">
        <v>63</v>
      </c>
      <c r="O199" s="3" t="s">
        <v>224</v>
      </c>
      <c r="P199" s="3" t="n">
        <v>5</v>
      </c>
      <c r="Q199" s="3" t="s">
        <v>217</v>
      </c>
      <c r="R199" s="3" t="s">
        <v>595</v>
      </c>
      <c r="S199" s="3" t="s">
        <v>45</v>
      </c>
      <c r="T199" s="3" t="s">
        <v>303</v>
      </c>
      <c r="U199" s="3" t="n">
        <v>-1</v>
      </c>
      <c r="V199" s="3" t="n">
        <v>-1</v>
      </c>
      <c r="W199" s="3" t="n">
        <v>-1</v>
      </c>
      <c r="X199" s="3" t="n">
        <v>-1</v>
      </c>
      <c r="Y199" s="3" t="n">
        <v>10</v>
      </c>
      <c r="Z199" s="3" t="n">
        <v>-1</v>
      </c>
      <c r="AA199" s="3" t="s">
        <v>1397</v>
      </c>
      <c r="AB199" s="3" t="s">
        <v>1399</v>
      </c>
      <c r="AC199" s="3" t="s">
        <v>1399</v>
      </c>
      <c r="AD199" s="3" t="s">
        <v>1400</v>
      </c>
      <c r="AE199" s="3" t="s">
        <v>1400</v>
      </c>
      <c r="AF199" s="3" t="s">
        <v>1400</v>
      </c>
      <c r="AG199" s="3" t="n">
        <v>0</v>
      </c>
      <c r="AH199" s="3" t="s">
        <v>73</v>
      </c>
      <c r="AI199" s="3" t="s">
        <v>1400</v>
      </c>
      <c r="AJ199" s="3" t="s">
        <v>1400</v>
      </c>
      <c r="AK199" s="3" t="s">
        <v>1400</v>
      </c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  <c r="IY199" s="3"/>
      <c r="IZ199" s="3"/>
      <c r="JA199" s="3"/>
      <c r="JB199" s="3"/>
      <c r="JC199" s="3"/>
      <c r="JD199" s="3"/>
      <c r="JE199" s="3"/>
      <c r="JF199" s="3"/>
      <c r="JG199" s="3"/>
      <c r="JH199" s="3"/>
      <c r="JI199" s="3"/>
      <c r="JJ199" s="3"/>
      <c r="JK199" s="3"/>
      <c r="JL199" s="3"/>
      <c r="JM199" s="3"/>
      <c r="JN199" s="3"/>
      <c r="JO199" s="3"/>
      <c r="JP199" s="3"/>
      <c r="JQ199" s="3"/>
      <c r="JR199" s="3"/>
      <c r="JS199" s="3"/>
      <c r="JT199" s="3"/>
      <c r="JU199" s="3"/>
      <c r="JV199" s="3"/>
      <c r="JW199" s="3"/>
      <c r="JX199" s="3"/>
      <c r="JY199" s="3"/>
      <c r="JZ199" s="3"/>
      <c r="KA199" s="3"/>
      <c r="KB199" s="3"/>
      <c r="KC199" s="3"/>
      <c r="KD199" s="3"/>
      <c r="KE199" s="3"/>
      <c r="KF199" s="3"/>
      <c r="KG199" s="3"/>
      <c r="KH199" s="3"/>
      <c r="KI199" s="3"/>
      <c r="KJ199" s="3"/>
      <c r="KK199" s="3"/>
      <c r="KL199" s="3"/>
      <c r="KM199" s="3"/>
      <c r="KN199" s="3"/>
      <c r="KO199" s="3"/>
      <c r="KP199" s="3"/>
      <c r="KQ199" s="3"/>
      <c r="KR199" s="3"/>
      <c r="KS199" s="3"/>
      <c r="KT199" s="3"/>
      <c r="KU199" s="3"/>
      <c r="KV199" s="3"/>
      <c r="KW199" s="3"/>
      <c r="KX199" s="3"/>
      <c r="KY199" s="3"/>
      <c r="KZ199" s="3"/>
      <c r="LA199" s="3"/>
      <c r="LB199" s="3"/>
      <c r="LC199" s="3"/>
      <c r="LD199" s="3"/>
      <c r="LE199" s="3"/>
      <c r="LF199" s="3"/>
      <c r="LG199" s="3"/>
      <c r="LH199" s="3"/>
      <c r="LI199" s="3"/>
      <c r="LJ199" s="3"/>
      <c r="LK199" s="3"/>
      <c r="LL199" s="3"/>
      <c r="LM199" s="3"/>
      <c r="LN199" s="3"/>
      <c r="LO199" s="3"/>
      <c r="LP199" s="3"/>
      <c r="LQ199" s="3"/>
      <c r="LR199" s="3"/>
      <c r="LS199" s="3"/>
      <c r="LT199" s="3"/>
      <c r="LU199" s="3"/>
      <c r="LV199" s="3"/>
      <c r="LW199" s="3"/>
      <c r="LX199" s="3"/>
      <c r="LY199" s="3"/>
      <c r="LZ199" s="3"/>
      <c r="MA199" s="3"/>
      <c r="MB199" s="3"/>
      <c r="MC199" s="3"/>
      <c r="MD199" s="3"/>
      <c r="ME199" s="3"/>
      <c r="MF199" s="3"/>
      <c r="MG199" s="3"/>
      <c r="MH199" s="3"/>
      <c r="MI199" s="3"/>
      <c r="MJ199" s="3"/>
      <c r="MK199" s="3"/>
      <c r="ML199" s="3"/>
      <c r="MM199" s="3"/>
      <c r="MN199" s="3"/>
      <c r="MO199" s="3"/>
      <c r="MP199" s="3"/>
      <c r="MQ199" s="3"/>
      <c r="MR199" s="3"/>
      <c r="MS199" s="3"/>
      <c r="MT199" s="3"/>
      <c r="MU199" s="3"/>
      <c r="MV199" s="3"/>
      <c r="MW199" s="3"/>
    </row>
    <row r="200" customFormat="false" ht="13.8" hidden="false" customHeight="false" outlineLevel="0" collapsed="false">
      <c r="A200" s="3" t="n">
        <v>129</v>
      </c>
      <c r="B200" s="3" t="s">
        <v>1401</v>
      </c>
      <c r="C200" s="3" t="s">
        <v>1402</v>
      </c>
      <c r="D200" s="3" t="s">
        <v>1403</v>
      </c>
      <c r="E200" s="3" t="s">
        <v>1404</v>
      </c>
      <c r="F200" s="3" t="s">
        <v>1405</v>
      </c>
      <c r="G200" s="4" t="s">
        <v>1406</v>
      </c>
      <c r="H200" s="4" t="s">
        <v>1407</v>
      </c>
      <c r="I200" s="3" t="s">
        <v>933</v>
      </c>
      <c r="J200" s="1" t="str">
        <f aca="false">AD200</f>
        <v>2.01</v>
      </c>
      <c r="K200" s="3" t="s">
        <v>1408</v>
      </c>
      <c r="L200" s="3" t="n">
        <v>-1</v>
      </c>
      <c r="M200" s="3" t="s">
        <v>42</v>
      </c>
      <c r="N200" s="3" t="s">
        <v>63</v>
      </c>
      <c r="O200" s="3" t="s">
        <v>416</v>
      </c>
      <c r="P200" s="3" t="s">
        <v>416</v>
      </c>
      <c r="Q200" s="3" t="n">
        <v>-1</v>
      </c>
      <c r="R200" s="3" t="n">
        <v>-1</v>
      </c>
      <c r="S200" s="3" t="s">
        <v>67</v>
      </c>
      <c r="T200" s="3" t="s">
        <v>339</v>
      </c>
      <c r="U200" s="3" t="n">
        <f aca="false">650 + 447</f>
        <v>1097</v>
      </c>
      <c r="V200" s="3" t="n">
        <v>-1</v>
      </c>
      <c r="W200" s="3" t="n">
        <v>-1</v>
      </c>
      <c r="X200" s="3" t="n">
        <v>-1</v>
      </c>
      <c r="Y200" s="3" t="n">
        <v>-1</v>
      </c>
      <c r="Z200" s="3" t="n">
        <v>-1</v>
      </c>
      <c r="AA200" s="3" t="n">
        <v>-1</v>
      </c>
      <c r="AB200" s="3" t="n">
        <v>-1</v>
      </c>
      <c r="AC200" s="3" t="n">
        <v>-1</v>
      </c>
      <c r="AD200" s="3" t="s">
        <v>1409</v>
      </c>
      <c r="AE200" s="3" t="s">
        <v>1409</v>
      </c>
      <c r="AF200" s="3" t="s">
        <v>1409</v>
      </c>
      <c r="AG200" s="3" t="n">
        <v>0</v>
      </c>
      <c r="AH200" s="3" t="s">
        <v>73</v>
      </c>
      <c r="AI200" s="3" t="s">
        <v>1409</v>
      </c>
      <c r="AJ200" s="3" t="s">
        <v>1409</v>
      </c>
      <c r="AK200" s="3" t="s">
        <v>1409</v>
      </c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  <c r="IY200" s="3"/>
      <c r="IZ200" s="3"/>
      <c r="JA200" s="3"/>
      <c r="JB200" s="3"/>
      <c r="JC200" s="3"/>
      <c r="JD200" s="3"/>
      <c r="JE200" s="3"/>
      <c r="JF200" s="3"/>
      <c r="JG200" s="3"/>
      <c r="JH200" s="3"/>
      <c r="JI200" s="3"/>
      <c r="JJ200" s="3"/>
      <c r="JK200" s="3"/>
      <c r="JL200" s="3"/>
      <c r="JM200" s="3"/>
      <c r="JN200" s="3"/>
      <c r="JO200" s="3"/>
      <c r="JP200" s="3"/>
      <c r="JQ200" s="3"/>
      <c r="JR200" s="3"/>
      <c r="JS200" s="3"/>
      <c r="JT200" s="3"/>
      <c r="JU200" s="3"/>
      <c r="JV200" s="3"/>
      <c r="JW200" s="3"/>
      <c r="JX200" s="3"/>
      <c r="JY200" s="3"/>
      <c r="JZ200" s="3"/>
      <c r="KA200" s="3"/>
      <c r="KB200" s="3"/>
      <c r="KC200" s="3"/>
      <c r="KD200" s="3"/>
      <c r="KE200" s="3"/>
      <c r="KF200" s="3"/>
      <c r="KG200" s="3"/>
      <c r="KH200" s="3"/>
      <c r="KI200" s="3"/>
      <c r="KJ200" s="3"/>
      <c r="KK200" s="3"/>
      <c r="KL200" s="3"/>
      <c r="KM200" s="3"/>
      <c r="KN200" s="3"/>
      <c r="KO200" s="3"/>
      <c r="KP200" s="3"/>
      <c r="KQ200" s="3"/>
      <c r="KR200" s="3"/>
      <c r="KS200" s="3"/>
      <c r="KT200" s="3"/>
      <c r="KU200" s="3"/>
      <c r="KV200" s="3"/>
      <c r="KW200" s="3"/>
      <c r="KX200" s="3"/>
      <c r="KY200" s="3"/>
      <c r="KZ200" s="3"/>
      <c r="LA200" s="3"/>
      <c r="LB200" s="3"/>
      <c r="LC200" s="3"/>
      <c r="LD200" s="3"/>
      <c r="LE200" s="3"/>
      <c r="LF200" s="3"/>
      <c r="LG200" s="3"/>
      <c r="LH200" s="3"/>
      <c r="LI200" s="3"/>
      <c r="LJ200" s="3"/>
      <c r="LK200" s="3"/>
      <c r="LL200" s="3"/>
      <c r="LM200" s="3"/>
      <c r="LN200" s="3"/>
      <c r="LO200" s="3"/>
      <c r="LP200" s="3"/>
      <c r="LQ200" s="3"/>
      <c r="LR200" s="3"/>
      <c r="LS200" s="3"/>
      <c r="LT200" s="3"/>
      <c r="LU200" s="3"/>
      <c r="LV200" s="3"/>
      <c r="LW200" s="3"/>
      <c r="LX200" s="3"/>
      <c r="LY200" s="3"/>
      <c r="LZ200" s="3"/>
      <c r="MA200" s="3"/>
      <c r="MB200" s="3"/>
      <c r="MC200" s="3"/>
      <c r="MD200" s="3"/>
      <c r="ME200" s="3"/>
      <c r="MF200" s="3"/>
      <c r="MG200" s="3"/>
      <c r="MH200" s="3"/>
      <c r="MI200" s="3"/>
      <c r="MJ200" s="3"/>
      <c r="MK200" s="3"/>
      <c r="ML200" s="3"/>
      <c r="MM200" s="3"/>
      <c r="MN200" s="3"/>
      <c r="MO200" s="3"/>
      <c r="MP200" s="3"/>
      <c r="MQ200" s="3"/>
      <c r="MR200" s="3"/>
      <c r="MS200" s="3"/>
      <c r="MT200" s="3"/>
      <c r="MU200" s="3"/>
      <c r="MV200" s="3"/>
      <c r="MW200" s="3"/>
    </row>
    <row r="201" customFormat="false" ht="13.8" hidden="false" customHeight="false" outlineLevel="0" collapsed="false">
      <c r="A201" s="1" t="n">
        <v>130</v>
      </c>
      <c r="B201" s="3" t="s">
        <v>1401</v>
      </c>
      <c r="C201" s="3" t="s">
        <v>1402</v>
      </c>
      <c r="D201" s="3" t="s">
        <v>1410</v>
      </c>
      <c r="E201" s="3" t="s">
        <v>1404</v>
      </c>
      <c r="F201" s="3" t="s">
        <v>1411</v>
      </c>
      <c r="G201" s="4" t="s">
        <v>1412</v>
      </c>
      <c r="H201" s="4" t="s">
        <v>1413</v>
      </c>
      <c r="I201" s="3" t="s">
        <v>933</v>
      </c>
      <c r="J201" s="1" t="str">
        <f aca="false">AD201</f>
        <v>2.35</v>
      </c>
      <c r="K201" s="3" t="s">
        <v>1414</v>
      </c>
      <c r="L201" s="3" t="n">
        <v>-1</v>
      </c>
      <c r="M201" s="3" t="s">
        <v>42</v>
      </c>
      <c r="N201" s="3" t="s">
        <v>63</v>
      </c>
      <c r="O201" s="3" t="s">
        <v>1415</v>
      </c>
      <c r="P201" s="3" t="s">
        <v>1415</v>
      </c>
      <c r="Q201" s="3" t="n">
        <v>-1</v>
      </c>
      <c r="R201" s="3" t="n">
        <v>-1</v>
      </c>
      <c r="S201" s="3" t="s">
        <v>67</v>
      </c>
      <c r="T201" s="3" t="n">
        <v>-1</v>
      </c>
      <c r="U201" s="3" t="n">
        <v>210</v>
      </c>
      <c r="V201" s="3" t="n">
        <v>-1</v>
      </c>
      <c r="W201" s="3" t="n">
        <v>-1</v>
      </c>
      <c r="X201" s="3" t="n">
        <v>-1</v>
      </c>
      <c r="Y201" s="3" t="n">
        <v>-1</v>
      </c>
      <c r="Z201" s="3" t="n">
        <v>-1</v>
      </c>
      <c r="AA201" s="3" t="n">
        <v>-1</v>
      </c>
      <c r="AB201" s="3" t="n">
        <v>-1</v>
      </c>
      <c r="AC201" s="3" t="n">
        <v>-1</v>
      </c>
      <c r="AD201" s="3" t="s">
        <v>1416</v>
      </c>
      <c r="AE201" s="3" t="s">
        <v>1416</v>
      </c>
      <c r="AF201" s="3" t="s">
        <v>1416</v>
      </c>
      <c r="AG201" s="3" t="n">
        <v>0</v>
      </c>
      <c r="AH201" s="3" t="s">
        <v>73</v>
      </c>
      <c r="AI201" s="3" t="s">
        <v>1416</v>
      </c>
      <c r="AJ201" s="3" t="s">
        <v>1416</v>
      </c>
      <c r="AK201" s="3" t="s">
        <v>1416</v>
      </c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  <c r="IY201" s="3"/>
      <c r="IZ201" s="3"/>
      <c r="JA201" s="3"/>
      <c r="JB201" s="3"/>
      <c r="JC201" s="3"/>
      <c r="JD201" s="3"/>
      <c r="JE201" s="3"/>
      <c r="JF201" s="3"/>
      <c r="JG201" s="3"/>
      <c r="JH201" s="3"/>
      <c r="JI201" s="3"/>
      <c r="JJ201" s="3"/>
      <c r="JK201" s="3"/>
      <c r="JL201" s="3"/>
      <c r="JM201" s="3"/>
      <c r="JN201" s="3"/>
      <c r="JO201" s="3"/>
      <c r="JP201" s="3"/>
      <c r="JQ201" s="3"/>
      <c r="JR201" s="3"/>
      <c r="JS201" s="3"/>
      <c r="JT201" s="3"/>
      <c r="JU201" s="3"/>
      <c r="JV201" s="3"/>
      <c r="JW201" s="3"/>
      <c r="JX201" s="3"/>
      <c r="JY201" s="3"/>
      <c r="JZ201" s="3"/>
      <c r="KA201" s="3"/>
      <c r="KB201" s="3"/>
      <c r="KC201" s="3"/>
      <c r="KD201" s="3"/>
      <c r="KE201" s="3"/>
      <c r="KF201" s="3"/>
      <c r="KG201" s="3"/>
      <c r="KH201" s="3"/>
      <c r="KI201" s="3"/>
      <c r="KJ201" s="3"/>
      <c r="KK201" s="3"/>
      <c r="KL201" s="3"/>
      <c r="KM201" s="3"/>
      <c r="KN201" s="3"/>
      <c r="KO201" s="3"/>
      <c r="KP201" s="3"/>
      <c r="KQ201" s="3"/>
      <c r="KR201" s="3"/>
      <c r="KS201" s="3"/>
      <c r="KT201" s="3"/>
      <c r="KU201" s="3"/>
      <c r="KV201" s="3"/>
      <c r="KW201" s="3"/>
      <c r="KX201" s="3"/>
      <c r="KY201" s="3"/>
      <c r="KZ201" s="3"/>
      <c r="LA201" s="3"/>
      <c r="LB201" s="3"/>
      <c r="LC201" s="3"/>
      <c r="LD201" s="3"/>
      <c r="LE201" s="3"/>
      <c r="LF201" s="3"/>
      <c r="LG201" s="3"/>
      <c r="LH201" s="3"/>
      <c r="LI201" s="3"/>
      <c r="LJ201" s="3"/>
      <c r="LK201" s="3"/>
      <c r="LL201" s="3"/>
      <c r="LM201" s="3"/>
      <c r="LN201" s="3"/>
      <c r="LO201" s="3"/>
      <c r="LP201" s="3"/>
      <c r="LQ201" s="3"/>
      <c r="LR201" s="3"/>
      <c r="LS201" s="3"/>
      <c r="LT201" s="3"/>
      <c r="LU201" s="3"/>
      <c r="LV201" s="3"/>
      <c r="LW201" s="3"/>
      <c r="LX201" s="3"/>
      <c r="LY201" s="3"/>
      <c r="LZ201" s="3"/>
      <c r="MA201" s="3"/>
      <c r="MB201" s="3"/>
      <c r="MC201" s="3"/>
      <c r="MD201" s="3"/>
      <c r="ME201" s="3"/>
      <c r="MF201" s="3"/>
      <c r="MG201" s="3"/>
      <c r="MH201" s="3"/>
      <c r="MI201" s="3"/>
      <c r="MJ201" s="3"/>
      <c r="MK201" s="3"/>
      <c r="ML201" s="3"/>
      <c r="MM201" s="3"/>
      <c r="MN201" s="3"/>
      <c r="MO201" s="3"/>
      <c r="MP201" s="3"/>
      <c r="MQ201" s="3"/>
      <c r="MR201" s="3"/>
      <c r="MS201" s="3"/>
      <c r="MT201" s="3"/>
      <c r="MU201" s="3"/>
      <c r="MV201" s="3"/>
      <c r="MW201" s="3"/>
    </row>
    <row r="202" customFormat="false" ht="13.8" hidden="false" customHeight="false" outlineLevel="0" collapsed="false">
      <c r="A202" s="3" t="n">
        <v>131</v>
      </c>
      <c r="B202" s="3" t="s">
        <v>1401</v>
      </c>
      <c r="C202" s="3" t="s">
        <v>1402</v>
      </c>
      <c r="D202" s="3" t="s">
        <v>1417</v>
      </c>
      <c r="E202" s="3" t="s">
        <v>1404</v>
      </c>
      <c r="F202" s="3" t="s">
        <v>1418</v>
      </c>
      <c r="G202" s="4" t="s">
        <v>1419</v>
      </c>
      <c r="H202" s="4" t="s">
        <v>1420</v>
      </c>
      <c r="I202" s="3" t="s">
        <v>933</v>
      </c>
      <c r="J202" s="1" t="str">
        <f aca="false">AD202</f>
        <v>1.59</v>
      </c>
      <c r="K202" s="3" t="s">
        <v>1421</v>
      </c>
      <c r="L202" s="3" t="n">
        <v>-1</v>
      </c>
      <c r="M202" s="3" t="n">
        <v>-1</v>
      </c>
      <c r="N202" s="3" t="n">
        <v>-1</v>
      </c>
      <c r="O202" s="3" t="s">
        <v>1422</v>
      </c>
      <c r="P202" s="3" t="n">
        <v>-1</v>
      </c>
      <c r="Q202" s="3" t="n">
        <v>-1</v>
      </c>
      <c r="R202" s="3" t="n">
        <v>-1</v>
      </c>
      <c r="S202" s="3" t="s">
        <v>67</v>
      </c>
      <c r="T202" s="3" t="n">
        <v>-1</v>
      </c>
      <c r="U202" s="3" t="n">
        <v>966</v>
      </c>
      <c r="V202" s="3" t="n">
        <v>-1</v>
      </c>
      <c r="W202" s="3" t="n">
        <v>-1</v>
      </c>
      <c r="X202" s="3" t="n">
        <v>-1</v>
      </c>
      <c r="Y202" s="3" t="n">
        <v>-1</v>
      </c>
      <c r="Z202" s="3" t="n">
        <v>-1</v>
      </c>
      <c r="AA202" s="3" t="n">
        <v>-1</v>
      </c>
      <c r="AB202" s="3" t="n">
        <v>-1</v>
      </c>
      <c r="AC202" s="3" t="n">
        <v>-1</v>
      </c>
      <c r="AD202" s="3" t="s">
        <v>1380</v>
      </c>
      <c r="AE202" s="3" t="s">
        <v>1380</v>
      </c>
      <c r="AF202" s="3" t="s">
        <v>1380</v>
      </c>
      <c r="AG202" s="3" t="n">
        <v>0</v>
      </c>
      <c r="AH202" s="3" t="s">
        <v>73</v>
      </c>
      <c r="AI202" s="3" t="s">
        <v>1380</v>
      </c>
      <c r="AJ202" s="3" t="s">
        <v>1380</v>
      </c>
      <c r="AK202" s="3" t="s">
        <v>1380</v>
      </c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  <c r="IY202" s="3"/>
      <c r="IZ202" s="3"/>
      <c r="JA202" s="3"/>
      <c r="JB202" s="3"/>
      <c r="JC202" s="3"/>
      <c r="JD202" s="3"/>
      <c r="JE202" s="3"/>
      <c r="JF202" s="3"/>
      <c r="JG202" s="3"/>
      <c r="JH202" s="3"/>
      <c r="JI202" s="3"/>
      <c r="JJ202" s="3"/>
      <c r="JK202" s="3"/>
      <c r="JL202" s="3"/>
      <c r="JM202" s="3"/>
      <c r="JN202" s="3"/>
      <c r="JO202" s="3"/>
      <c r="JP202" s="3"/>
      <c r="JQ202" s="3"/>
      <c r="JR202" s="3"/>
      <c r="JS202" s="3"/>
      <c r="JT202" s="3"/>
      <c r="JU202" s="3"/>
      <c r="JV202" s="3"/>
      <c r="JW202" s="3"/>
      <c r="JX202" s="3"/>
      <c r="JY202" s="3"/>
      <c r="JZ202" s="3"/>
      <c r="KA202" s="3"/>
      <c r="KB202" s="3"/>
      <c r="KC202" s="3"/>
      <c r="KD202" s="3"/>
      <c r="KE202" s="3"/>
      <c r="KF202" s="3"/>
      <c r="KG202" s="3"/>
      <c r="KH202" s="3"/>
      <c r="KI202" s="3"/>
      <c r="KJ202" s="3"/>
      <c r="KK202" s="3"/>
      <c r="KL202" s="3"/>
      <c r="KM202" s="3"/>
      <c r="KN202" s="3"/>
      <c r="KO202" s="3"/>
      <c r="KP202" s="3"/>
      <c r="KQ202" s="3"/>
      <c r="KR202" s="3"/>
      <c r="KS202" s="3"/>
      <c r="KT202" s="3"/>
      <c r="KU202" s="3"/>
      <c r="KV202" s="3"/>
      <c r="KW202" s="3"/>
      <c r="KX202" s="3"/>
      <c r="KY202" s="3"/>
      <c r="KZ202" s="3"/>
      <c r="LA202" s="3"/>
      <c r="LB202" s="3"/>
      <c r="LC202" s="3"/>
      <c r="LD202" s="3"/>
      <c r="LE202" s="3"/>
      <c r="LF202" s="3"/>
      <c r="LG202" s="3"/>
      <c r="LH202" s="3"/>
      <c r="LI202" s="3"/>
      <c r="LJ202" s="3"/>
      <c r="LK202" s="3"/>
      <c r="LL202" s="3"/>
      <c r="LM202" s="3"/>
      <c r="LN202" s="3"/>
      <c r="LO202" s="3"/>
      <c r="LP202" s="3"/>
      <c r="LQ202" s="3"/>
      <c r="LR202" s="3"/>
      <c r="LS202" s="3"/>
      <c r="LT202" s="3"/>
      <c r="LU202" s="3"/>
      <c r="LV202" s="3"/>
      <c r="LW202" s="3"/>
      <c r="LX202" s="3"/>
      <c r="LY202" s="3"/>
      <c r="LZ202" s="3"/>
      <c r="MA202" s="3"/>
      <c r="MB202" s="3"/>
      <c r="MC202" s="3"/>
      <c r="MD202" s="3"/>
      <c r="ME202" s="3"/>
      <c r="MF202" s="3"/>
      <c r="MG202" s="3"/>
      <c r="MH202" s="3"/>
      <c r="MI202" s="3"/>
      <c r="MJ202" s="3"/>
      <c r="MK202" s="3"/>
      <c r="ML202" s="3"/>
      <c r="MM202" s="3"/>
      <c r="MN202" s="3"/>
      <c r="MO202" s="3"/>
      <c r="MP202" s="3"/>
      <c r="MQ202" s="3"/>
      <c r="MR202" s="3"/>
      <c r="MS202" s="3"/>
      <c r="MT202" s="3"/>
      <c r="MU202" s="3"/>
      <c r="MV202" s="3"/>
      <c r="MW202" s="3"/>
    </row>
    <row r="203" customFormat="false" ht="13.8" hidden="false" customHeight="false" outlineLevel="0" collapsed="false">
      <c r="A203" s="3" t="n">
        <v>132</v>
      </c>
      <c r="B203" s="3" t="s">
        <v>1401</v>
      </c>
      <c r="C203" s="3" t="s">
        <v>1402</v>
      </c>
      <c r="D203" s="3" t="s">
        <v>1423</v>
      </c>
      <c r="E203" s="3" t="s">
        <v>1404</v>
      </c>
      <c r="F203" s="3" t="s">
        <v>1424</v>
      </c>
      <c r="G203" s="4" t="s">
        <v>1425</v>
      </c>
      <c r="H203" s="4" t="s">
        <v>1426</v>
      </c>
      <c r="I203" s="3" t="s">
        <v>933</v>
      </c>
      <c r="J203" s="1" t="str">
        <f aca="false">AD203</f>
        <v>2.56</v>
      </c>
      <c r="K203" s="3" t="s">
        <v>1427</v>
      </c>
      <c r="L203" s="3" t="n">
        <v>-1</v>
      </c>
      <c r="M203" s="3" t="s">
        <v>42</v>
      </c>
      <c r="N203" s="3" t="n">
        <v>-1</v>
      </c>
      <c r="O203" s="3" t="s">
        <v>1428</v>
      </c>
      <c r="P203" s="3" t="n">
        <v>-1</v>
      </c>
      <c r="Q203" s="3" t="n">
        <v>-1</v>
      </c>
      <c r="R203" s="3" t="n">
        <v>-1</v>
      </c>
      <c r="S203" s="3" t="s">
        <v>67</v>
      </c>
      <c r="T203" s="3" t="n">
        <v>-1</v>
      </c>
      <c r="U203" s="3" t="n">
        <v>432</v>
      </c>
      <c r="V203" s="3" t="n">
        <v>-1</v>
      </c>
      <c r="W203" s="3" t="n">
        <v>-1</v>
      </c>
      <c r="X203" s="3" t="n">
        <v>-1</v>
      </c>
      <c r="Y203" s="3" t="n">
        <v>-1</v>
      </c>
      <c r="Z203" s="3" t="n">
        <v>-1</v>
      </c>
      <c r="AA203" s="3" t="n">
        <v>-1</v>
      </c>
      <c r="AB203" s="3" t="n">
        <v>-1</v>
      </c>
      <c r="AC203" s="3" t="n">
        <v>-1</v>
      </c>
      <c r="AD203" s="3" t="s">
        <v>1330</v>
      </c>
      <c r="AE203" s="3" t="s">
        <v>1330</v>
      </c>
      <c r="AF203" s="3" t="s">
        <v>1330</v>
      </c>
      <c r="AG203" s="3" t="n">
        <v>0</v>
      </c>
      <c r="AH203" s="3" t="s">
        <v>73</v>
      </c>
      <c r="AI203" s="3" t="s">
        <v>1330</v>
      </c>
      <c r="AJ203" s="3" t="s">
        <v>1330</v>
      </c>
      <c r="AK203" s="3" t="s">
        <v>1330</v>
      </c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  <c r="JZ203" s="3"/>
      <c r="KA203" s="3"/>
      <c r="KB203" s="3"/>
      <c r="KC203" s="3"/>
      <c r="KD203" s="3"/>
      <c r="KE203" s="3"/>
      <c r="KF203" s="3"/>
      <c r="KG203" s="3"/>
      <c r="KH203" s="3"/>
      <c r="KI203" s="3"/>
      <c r="KJ203" s="3"/>
      <c r="KK203" s="3"/>
      <c r="KL203" s="3"/>
      <c r="KM203" s="3"/>
      <c r="KN203" s="3"/>
      <c r="KO203" s="3"/>
      <c r="KP203" s="3"/>
      <c r="KQ203" s="3"/>
      <c r="KR203" s="3"/>
      <c r="KS203" s="3"/>
      <c r="KT203" s="3"/>
      <c r="KU203" s="3"/>
      <c r="KV203" s="3"/>
      <c r="KW203" s="3"/>
      <c r="KX203" s="3"/>
      <c r="KY203" s="3"/>
      <c r="KZ203" s="3"/>
      <c r="LA203" s="3"/>
      <c r="LB203" s="3"/>
      <c r="LC203" s="3"/>
      <c r="LD203" s="3"/>
      <c r="LE203" s="3"/>
      <c r="LF203" s="3"/>
      <c r="LG203" s="3"/>
      <c r="LH203" s="3"/>
      <c r="LI203" s="3"/>
      <c r="LJ203" s="3"/>
      <c r="LK203" s="3"/>
      <c r="LL203" s="3"/>
      <c r="LM203" s="3"/>
      <c r="LN203" s="3"/>
      <c r="LO203" s="3"/>
      <c r="LP203" s="3"/>
      <c r="LQ203" s="3"/>
      <c r="LR203" s="3"/>
      <c r="LS203" s="3"/>
      <c r="LT203" s="3"/>
      <c r="LU203" s="3"/>
      <c r="LV203" s="3"/>
      <c r="LW203" s="3"/>
      <c r="LX203" s="3"/>
      <c r="LY203" s="3"/>
      <c r="LZ203" s="3"/>
      <c r="MA203" s="3"/>
      <c r="MB203" s="3"/>
      <c r="MC203" s="3"/>
      <c r="MD203" s="3"/>
      <c r="ME203" s="3"/>
      <c r="MF203" s="3"/>
      <c r="MG203" s="3"/>
      <c r="MH203" s="3"/>
      <c r="MI203" s="3"/>
      <c r="MJ203" s="3"/>
      <c r="MK203" s="3"/>
      <c r="ML203" s="3"/>
      <c r="MM203" s="3"/>
      <c r="MN203" s="3"/>
      <c r="MO203" s="3"/>
      <c r="MP203" s="3"/>
      <c r="MQ203" s="3"/>
      <c r="MR203" s="3"/>
      <c r="MS203" s="3"/>
      <c r="MT203" s="3"/>
      <c r="MU203" s="3"/>
      <c r="MV203" s="3"/>
      <c r="MW203" s="3"/>
    </row>
    <row r="204" customFormat="false" ht="13.8" hidden="false" customHeight="false" outlineLevel="0" collapsed="false">
      <c r="A204" s="3" t="n">
        <v>133</v>
      </c>
      <c r="B204" s="3" t="s">
        <v>1401</v>
      </c>
      <c r="C204" s="3" t="s">
        <v>1402</v>
      </c>
      <c r="D204" s="3" t="s">
        <v>1429</v>
      </c>
      <c r="E204" s="3" t="s">
        <v>1404</v>
      </c>
      <c r="F204" s="3" t="s">
        <v>1430</v>
      </c>
      <c r="G204" s="4" t="s">
        <v>1431</v>
      </c>
      <c r="H204" s="4" t="s">
        <v>1432</v>
      </c>
      <c r="I204" s="3" t="s">
        <v>933</v>
      </c>
      <c r="J204" s="1" t="str">
        <f aca="false">AD204</f>
        <v>2.48</v>
      </c>
      <c r="K204" s="3" t="s">
        <v>1433</v>
      </c>
      <c r="L204" s="3" t="n">
        <v>-1</v>
      </c>
      <c r="M204" s="3" t="s">
        <v>42</v>
      </c>
      <c r="N204" s="3" t="n">
        <v>-1</v>
      </c>
      <c r="O204" s="3" t="s">
        <v>1434</v>
      </c>
      <c r="P204" s="3" t="n">
        <v>-1</v>
      </c>
      <c r="Q204" s="3" t="n">
        <v>-1</v>
      </c>
      <c r="R204" s="3" t="n">
        <v>-1</v>
      </c>
      <c r="S204" s="3" t="s">
        <v>67</v>
      </c>
      <c r="T204" s="3" t="n">
        <v>-1</v>
      </c>
      <c r="U204" s="3" t="n">
        <f aca="false">822+434</f>
        <v>1256</v>
      </c>
      <c r="V204" s="3" t="n">
        <v>-1</v>
      </c>
      <c r="W204" s="3" t="n">
        <v>-1</v>
      </c>
      <c r="X204" s="3" t="n">
        <v>-1</v>
      </c>
      <c r="Y204" s="3" t="n">
        <v>-1</v>
      </c>
      <c r="Z204" s="3" t="n">
        <v>-1</v>
      </c>
      <c r="AA204" s="3" t="n">
        <v>-1</v>
      </c>
      <c r="AB204" s="3" t="n">
        <v>-1</v>
      </c>
      <c r="AC204" s="3" t="n">
        <v>-1</v>
      </c>
      <c r="AD204" s="3" t="s">
        <v>1435</v>
      </c>
      <c r="AE204" s="3" t="s">
        <v>1435</v>
      </c>
      <c r="AF204" s="3" t="s">
        <v>1435</v>
      </c>
      <c r="AG204" s="3" t="n">
        <v>0</v>
      </c>
      <c r="AH204" s="3" t="s">
        <v>73</v>
      </c>
      <c r="AI204" s="3" t="s">
        <v>1435</v>
      </c>
      <c r="AJ204" s="3" t="s">
        <v>1435</v>
      </c>
      <c r="AK204" s="3" t="s">
        <v>1435</v>
      </c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  <c r="IY204" s="3"/>
      <c r="IZ204" s="3"/>
      <c r="JA204" s="3"/>
      <c r="JB204" s="3"/>
      <c r="JC204" s="3"/>
      <c r="JD204" s="3"/>
      <c r="JE204" s="3"/>
      <c r="JF204" s="3"/>
      <c r="JG204" s="3"/>
      <c r="JH204" s="3"/>
      <c r="JI204" s="3"/>
      <c r="JJ204" s="3"/>
      <c r="JK204" s="3"/>
      <c r="JL204" s="3"/>
      <c r="JM204" s="3"/>
      <c r="JN204" s="3"/>
      <c r="JO204" s="3"/>
      <c r="JP204" s="3"/>
      <c r="JQ204" s="3"/>
      <c r="JR204" s="3"/>
      <c r="JS204" s="3"/>
      <c r="JT204" s="3"/>
      <c r="JU204" s="3"/>
      <c r="JV204" s="3"/>
      <c r="JW204" s="3"/>
      <c r="JX204" s="3"/>
      <c r="JY204" s="3"/>
      <c r="JZ204" s="3"/>
      <c r="KA204" s="3"/>
      <c r="KB204" s="3"/>
      <c r="KC204" s="3"/>
      <c r="KD204" s="3"/>
      <c r="KE204" s="3"/>
      <c r="KF204" s="3"/>
      <c r="KG204" s="3"/>
      <c r="KH204" s="3"/>
      <c r="KI204" s="3"/>
      <c r="KJ204" s="3"/>
      <c r="KK204" s="3"/>
      <c r="KL204" s="3"/>
      <c r="KM204" s="3"/>
      <c r="KN204" s="3"/>
      <c r="KO204" s="3"/>
      <c r="KP204" s="3"/>
      <c r="KQ204" s="3"/>
      <c r="KR204" s="3"/>
      <c r="KS204" s="3"/>
      <c r="KT204" s="3"/>
      <c r="KU204" s="3"/>
      <c r="KV204" s="3"/>
      <c r="KW204" s="3"/>
      <c r="KX204" s="3"/>
      <c r="KY204" s="3"/>
      <c r="KZ204" s="3"/>
      <c r="LA204" s="3"/>
      <c r="LB204" s="3"/>
      <c r="LC204" s="3"/>
      <c r="LD204" s="3"/>
      <c r="LE204" s="3"/>
      <c r="LF204" s="3"/>
      <c r="LG204" s="3"/>
      <c r="LH204" s="3"/>
      <c r="LI204" s="3"/>
      <c r="LJ204" s="3"/>
      <c r="LK204" s="3"/>
      <c r="LL204" s="3"/>
      <c r="LM204" s="3"/>
      <c r="LN204" s="3"/>
      <c r="LO204" s="3"/>
      <c r="LP204" s="3"/>
      <c r="LQ204" s="3"/>
      <c r="LR204" s="3"/>
      <c r="LS204" s="3"/>
      <c r="LT204" s="3"/>
      <c r="LU204" s="3"/>
      <c r="LV204" s="3"/>
      <c r="LW204" s="3"/>
      <c r="LX204" s="3"/>
      <c r="LY204" s="3"/>
      <c r="LZ204" s="3"/>
      <c r="MA204" s="3"/>
      <c r="MB204" s="3"/>
      <c r="MC204" s="3"/>
      <c r="MD204" s="3"/>
      <c r="ME204" s="3"/>
      <c r="MF204" s="3"/>
      <c r="MG204" s="3"/>
      <c r="MH204" s="3"/>
      <c r="MI204" s="3"/>
      <c r="MJ204" s="3"/>
      <c r="MK204" s="3"/>
      <c r="ML204" s="3"/>
      <c r="MM204" s="3"/>
      <c r="MN204" s="3"/>
      <c r="MO204" s="3"/>
      <c r="MP204" s="3"/>
      <c r="MQ204" s="3"/>
      <c r="MR204" s="3"/>
      <c r="MS204" s="3"/>
      <c r="MT204" s="3"/>
      <c r="MU204" s="3"/>
      <c r="MV204" s="3"/>
      <c r="MW204" s="3"/>
    </row>
    <row r="205" customFormat="false" ht="13.8" hidden="false" customHeight="false" outlineLevel="0" collapsed="false">
      <c r="A205" s="3" t="n">
        <v>134</v>
      </c>
      <c r="B205" s="3" t="s">
        <v>1401</v>
      </c>
      <c r="C205" s="3" t="s">
        <v>1402</v>
      </c>
      <c r="D205" s="3" t="s">
        <v>1436</v>
      </c>
      <c r="E205" s="3" t="s">
        <v>1404</v>
      </c>
      <c r="F205" s="3" t="s">
        <v>1437</v>
      </c>
      <c r="G205" s="4" t="s">
        <v>1438</v>
      </c>
      <c r="H205" s="4" t="s">
        <v>1439</v>
      </c>
      <c r="I205" s="3" t="s">
        <v>933</v>
      </c>
      <c r="J205" s="1" t="str">
        <f aca="false">AD205</f>
        <v>2.04</v>
      </c>
      <c r="K205" s="3" t="s">
        <v>1440</v>
      </c>
      <c r="L205" s="3" t="n">
        <v>-1</v>
      </c>
      <c r="M205" s="3" t="s">
        <v>42</v>
      </c>
      <c r="N205" s="3" t="n">
        <v>-1</v>
      </c>
      <c r="O205" s="3" t="n">
        <v>11</v>
      </c>
      <c r="P205" s="3" t="n">
        <v>-1</v>
      </c>
      <c r="Q205" s="3" t="n">
        <v>-1</v>
      </c>
      <c r="R205" s="3" t="n">
        <v>-1</v>
      </c>
      <c r="S205" s="3" t="s">
        <v>67</v>
      </c>
      <c r="T205" s="3" t="n">
        <v>-1</v>
      </c>
      <c r="U205" s="3" t="n">
        <v>1913</v>
      </c>
      <c r="V205" s="3" t="n">
        <v>-1</v>
      </c>
      <c r="W205" s="3" t="n">
        <v>-1</v>
      </c>
      <c r="X205" s="3" t="n">
        <v>-1</v>
      </c>
      <c r="Y205" s="3" t="n">
        <v>-1</v>
      </c>
      <c r="Z205" s="3" t="n">
        <v>-1</v>
      </c>
      <c r="AA205" s="3" t="n">
        <v>-1</v>
      </c>
      <c r="AB205" s="3" t="n">
        <v>-1</v>
      </c>
      <c r="AC205" s="3" t="n">
        <v>-1</v>
      </c>
      <c r="AD205" s="3" t="s">
        <v>558</v>
      </c>
      <c r="AE205" s="3" t="s">
        <v>558</v>
      </c>
      <c r="AF205" s="3" t="s">
        <v>558</v>
      </c>
      <c r="AG205" s="3" t="n">
        <v>0</v>
      </c>
      <c r="AH205" s="3" t="s">
        <v>73</v>
      </c>
      <c r="AI205" s="3" t="s">
        <v>558</v>
      </c>
      <c r="AJ205" s="3" t="s">
        <v>558</v>
      </c>
      <c r="AK205" s="3" t="s">
        <v>558</v>
      </c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  <c r="IY205" s="3"/>
      <c r="IZ205" s="3"/>
      <c r="JA205" s="3"/>
      <c r="JB205" s="3"/>
      <c r="JC205" s="3"/>
      <c r="JD205" s="3"/>
      <c r="JE205" s="3"/>
      <c r="JF205" s="3"/>
      <c r="JG205" s="3"/>
      <c r="JH205" s="3"/>
      <c r="JI205" s="3"/>
      <c r="JJ205" s="3"/>
      <c r="JK205" s="3"/>
      <c r="JL205" s="3"/>
      <c r="JM205" s="3"/>
      <c r="JN205" s="3"/>
      <c r="JO205" s="3"/>
      <c r="JP205" s="3"/>
      <c r="JQ205" s="3"/>
      <c r="JR205" s="3"/>
      <c r="JS205" s="3"/>
      <c r="JT205" s="3"/>
      <c r="JU205" s="3"/>
      <c r="JV205" s="3"/>
      <c r="JW205" s="3"/>
      <c r="JX205" s="3"/>
      <c r="JY205" s="3"/>
      <c r="JZ205" s="3"/>
      <c r="KA205" s="3"/>
      <c r="KB205" s="3"/>
      <c r="KC205" s="3"/>
      <c r="KD205" s="3"/>
      <c r="KE205" s="3"/>
      <c r="KF205" s="3"/>
      <c r="KG205" s="3"/>
      <c r="KH205" s="3"/>
      <c r="KI205" s="3"/>
      <c r="KJ205" s="3"/>
      <c r="KK205" s="3"/>
      <c r="KL205" s="3"/>
      <c r="KM205" s="3"/>
      <c r="KN205" s="3"/>
      <c r="KO205" s="3"/>
      <c r="KP205" s="3"/>
      <c r="KQ205" s="3"/>
      <c r="KR205" s="3"/>
      <c r="KS205" s="3"/>
      <c r="KT205" s="3"/>
      <c r="KU205" s="3"/>
      <c r="KV205" s="3"/>
      <c r="KW205" s="3"/>
      <c r="KX205" s="3"/>
      <c r="KY205" s="3"/>
      <c r="KZ205" s="3"/>
      <c r="LA205" s="3"/>
      <c r="LB205" s="3"/>
      <c r="LC205" s="3"/>
      <c r="LD205" s="3"/>
      <c r="LE205" s="3"/>
      <c r="LF205" s="3"/>
      <c r="LG205" s="3"/>
      <c r="LH205" s="3"/>
      <c r="LI205" s="3"/>
      <c r="LJ205" s="3"/>
      <c r="LK205" s="3"/>
      <c r="LL205" s="3"/>
      <c r="LM205" s="3"/>
      <c r="LN205" s="3"/>
      <c r="LO205" s="3"/>
      <c r="LP205" s="3"/>
      <c r="LQ205" s="3"/>
      <c r="LR205" s="3"/>
      <c r="LS205" s="3"/>
      <c r="LT205" s="3"/>
      <c r="LU205" s="3"/>
      <c r="LV205" s="3"/>
      <c r="LW205" s="3"/>
      <c r="LX205" s="3"/>
      <c r="LY205" s="3"/>
      <c r="LZ205" s="3"/>
      <c r="MA205" s="3"/>
      <c r="MB205" s="3"/>
      <c r="MC205" s="3"/>
      <c r="MD205" s="3"/>
      <c r="ME205" s="3"/>
      <c r="MF205" s="3"/>
      <c r="MG205" s="3"/>
      <c r="MH205" s="3"/>
      <c r="MI205" s="3"/>
      <c r="MJ205" s="3"/>
      <c r="MK205" s="3"/>
      <c r="ML205" s="3"/>
      <c r="MM205" s="3"/>
      <c r="MN205" s="3"/>
      <c r="MO205" s="3"/>
      <c r="MP205" s="3"/>
      <c r="MQ205" s="3"/>
      <c r="MR205" s="3"/>
      <c r="MS205" s="3"/>
      <c r="MT205" s="3"/>
      <c r="MU205" s="3"/>
      <c r="MV205" s="3"/>
      <c r="MW205" s="3"/>
    </row>
    <row r="206" customFormat="false" ht="13.8" hidden="false" customHeight="false" outlineLevel="0" collapsed="false">
      <c r="A206" s="3" t="n">
        <v>135</v>
      </c>
      <c r="B206" s="3" t="s">
        <v>1401</v>
      </c>
      <c r="C206" s="3" t="s">
        <v>1402</v>
      </c>
      <c r="D206" s="3" t="s">
        <v>1441</v>
      </c>
      <c r="E206" s="3" t="s">
        <v>1404</v>
      </c>
      <c r="F206" s="3" t="s">
        <v>1442</v>
      </c>
      <c r="G206" s="4" t="s">
        <v>1443</v>
      </c>
      <c r="H206" s="4" t="s">
        <v>1444</v>
      </c>
      <c r="I206" s="3" t="s">
        <v>933</v>
      </c>
      <c r="J206" s="1" t="str">
        <f aca="false">AD206</f>
        <v>2.71</v>
      </c>
      <c r="K206" s="3" t="s">
        <v>1445</v>
      </c>
      <c r="L206" s="3" t="n">
        <v>-1</v>
      </c>
      <c r="M206" s="3" t="s">
        <v>42</v>
      </c>
      <c r="N206" s="3" t="n">
        <v>-1</v>
      </c>
      <c r="O206" s="3" t="s">
        <v>1446</v>
      </c>
      <c r="P206" s="3" t="n">
        <v>-1</v>
      </c>
      <c r="Q206" s="3" t="n">
        <v>-1</v>
      </c>
      <c r="R206" s="3" t="n">
        <v>-1</v>
      </c>
      <c r="S206" s="3" t="s">
        <v>67</v>
      </c>
      <c r="T206" s="3" t="n">
        <v>-1</v>
      </c>
      <c r="U206" s="3" t="n">
        <f aca="false">610+464</f>
        <v>1074</v>
      </c>
      <c r="V206" s="3" t="n">
        <v>-1</v>
      </c>
      <c r="W206" s="3" t="n">
        <v>-1</v>
      </c>
      <c r="X206" s="3" t="n">
        <v>-1</v>
      </c>
      <c r="Y206" s="3" t="n">
        <v>-1</v>
      </c>
      <c r="Z206" s="3" t="n">
        <v>-1</v>
      </c>
      <c r="AA206" s="3" t="n">
        <v>-1</v>
      </c>
      <c r="AB206" s="3" t="n">
        <v>-1</v>
      </c>
      <c r="AC206" s="3" t="n">
        <v>-1</v>
      </c>
      <c r="AD206" s="3" t="s">
        <v>1447</v>
      </c>
      <c r="AE206" s="3" t="s">
        <v>1447</v>
      </c>
      <c r="AF206" s="3" t="s">
        <v>1447</v>
      </c>
      <c r="AG206" s="3" t="n">
        <v>0</v>
      </c>
      <c r="AH206" s="3" t="s">
        <v>73</v>
      </c>
      <c r="AI206" s="3" t="s">
        <v>1447</v>
      </c>
      <c r="AJ206" s="3" t="s">
        <v>1447</v>
      </c>
      <c r="AK206" s="3" t="s">
        <v>1447</v>
      </c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  <c r="IY206" s="3"/>
      <c r="IZ206" s="3"/>
      <c r="JA206" s="3"/>
      <c r="JB206" s="3"/>
      <c r="JC206" s="3"/>
      <c r="JD206" s="3"/>
      <c r="JE206" s="3"/>
      <c r="JF206" s="3"/>
      <c r="JG206" s="3"/>
      <c r="JH206" s="3"/>
      <c r="JI206" s="3"/>
      <c r="JJ206" s="3"/>
      <c r="JK206" s="3"/>
      <c r="JL206" s="3"/>
      <c r="JM206" s="3"/>
      <c r="JN206" s="3"/>
      <c r="JO206" s="3"/>
      <c r="JP206" s="3"/>
      <c r="JQ206" s="3"/>
      <c r="JR206" s="3"/>
      <c r="JS206" s="3"/>
      <c r="JT206" s="3"/>
      <c r="JU206" s="3"/>
      <c r="JV206" s="3"/>
      <c r="JW206" s="3"/>
      <c r="JX206" s="3"/>
      <c r="JY206" s="3"/>
      <c r="JZ206" s="3"/>
      <c r="KA206" s="3"/>
      <c r="KB206" s="3"/>
      <c r="KC206" s="3"/>
      <c r="KD206" s="3"/>
      <c r="KE206" s="3"/>
      <c r="KF206" s="3"/>
      <c r="KG206" s="3"/>
      <c r="KH206" s="3"/>
      <c r="KI206" s="3"/>
      <c r="KJ206" s="3"/>
      <c r="KK206" s="3"/>
      <c r="KL206" s="3"/>
      <c r="KM206" s="3"/>
      <c r="KN206" s="3"/>
      <c r="KO206" s="3"/>
      <c r="KP206" s="3"/>
      <c r="KQ206" s="3"/>
      <c r="KR206" s="3"/>
      <c r="KS206" s="3"/>
      <c r="KT206" s="3"/>
      <c r="KU206" s="3"/>
      <c r="KV206" s="3"/>
      <c r="KW206" s="3"/>
      <c r="KX206" s="3"/>
      <c r="KY206" s="3"/>
      <c r="KZ206" s="3"/>
      <c r="LA206" s="3"/>
      <c r="LB206" s="3"/>
      <c r="LC206" s="3"/>
      <c r="LD206" s="3"/>
      <c r="LE206" s="3"/>
      <c r="LF206" s="3"/>
      <c r="LG206" s="3"/>
      <c r="LH206" s="3"/>
      <c r="LI206" s="3"/>
      <c r="LJ206" s="3"/>
      <c r="LK206" s="3"/>
      <c r="LL206" s="3"/>
      <c r="LM206" s="3"/>
      <c r="LN206" s="3"/>
      <c r="LO206" s="3"/>
      <c r="LP206" s="3"/>
      <c r="LQ206" s="3"/>
      <c r="LR206" s="3"/>
      <c r="LS206" s="3"/>
      <c r="LT206" s="3"/>
      <c r="LU206" s="3"/>
      <c r="LV206" s="3"/>
      <c r="LW206" s="3"/>
      <c r="LX206" s="3"/>
      <c r="LY206" s="3"/>
      <c r="LZ206" s="3"/>
      <c r="MA206" s="3"/>
      <c r="MB206" s="3"/>
      <c r="MC206" s="3"/>
      <c r="MD206" s="3"/>
      <c r="ME206" s="3"/>
      <c r="MF206" s="3"/>
      <c r="MG206" s="3"/>
      <c r="MH206" s="3"/>
      <c r="MI206" s="3"/>
      <c r="MJ206" s="3"/>
      <c r="MK206" s="3"/>
      <c r="ML206" s="3"/>
      <c r="MM206" s="3"/>
      <c r="MN206" s="3"/>
      <c r="MO206" s="3"/>
      <c r="MP206" s="3"/>
      <c r="MQ206" s="3"/>
      <c r="MR206" s="3"/>
      <c r="MS206" s="3"/>
      <c r="MT206" s="3"/>
      <c r="MU206" s="3"/>
      <c r="MV206" s="3"/>
      <c r="MW206" s="3"/>
    </row>
    <row r="207" customFormat="false" ht="13.8" hidden="false" customHeight="false" outlineLevel="0" collapsed="false">
      <c r="A207" s="3" t="n">
        <v>136</v>
      </c>
      <c r="B207" s="3" t="s">
        <v>1401</v>
      </c>
      <c r="C207" s="3" t="s">
        <v>1402</v>
      </c>
      <c r="D207" s="3" t="s">
        <v>1448</v>
      </c>
      <c r="E207" s="3" t="s">
        <v>1404</v>
      </c>
      <c r="F207" s="3" t="s">
        <v>1405</v>
      </c>
      <c r="G207" s="4" t="s">
        <v>1449</v>
      </c>
      <c r="H207" s="4" t="s">
        <v>1450</v>
      </c>
      <c r="I207" s="3" t="s">
        <v>933</v>
      </c>
      <c r="J207" s="1" t="str">
        <f aca="false">AD207</f>
        <v>1.38</v>
      </c>
      <c r="K207" s="3" t="s">
        <v>1421</v>
      </c>
      <c r="L207" s="3" t="n">
        <v>-1</v>
      </c>
      <c r="M207" s="3" t="s">
        <v>42</v>
      </c>
      <c r="N207" s="3" t="n">
        <v>-1</v>
      </c>
      <c r="O207" s="3" t="s">
        <v>1451</v>
      </c>
      <c r="P207" s="3" t="n">
        <v>-1</v>
      </c>
      <c r="Q207" s="3" t="n">
        <v>-1</v>
      </c>
      <c r="R207" s="3" t="n">
        <v>-1</v>
      </c>
      <c r="S207" s="3" t="s">
        <v>67</v>
      </c>
      <c r="T207" s="3" t="n">
        <v>-1</v>
      </c>
      <c r="U207" s="3" t="n">
        <f aca="false">516+203</f>
        <v>719</v>
      </c>
      <c r="V207" s="3" t="n">
        <v>-1</v>
      </c>
      <c r="W207" s="3" t="n">
        <v>-1</v>
      </c>
      <c r="X207" s="3" t="n">
        <v>-1</v>
      </c>
      <c r="Y207" s="3" t="n">
        <v>-1</v>
      </c>
      <c r="Z207" s="3" t="n">
        <v>-1</v>
      </c>
      <c r="AA207" s="3" t="n">
        <v>-1</v>
      </c>
      <c r="AB207" s="3" t="n">
        <v>-1</v>
      </c>
      <c r="AC207" s="3" t="n">
        <v>-1</v>
      </c>
      <c r="AD207" s="3" t="s">
        <v>1452</v>
      </c>
      <c r="AE207" s="3" t="s">
        <v>1452</v>
      </c>
      <c r="AF207" s="3" t="s">
        <v>1452</v>
      </c>
      <c r="AG207" s="3" t="n">
        <v>0</v>
      </c>
      <c r="AH207" s="3" t="s">
        <v>73</v>
      </c>
      <c r="AI207" s="3" t="s">
        <v>1452</v>
      </c>
      <c r="AJ207" s="3" t="s">
        <v>1452</v>
      </c>
      <c r="AK207" s="3" t="s">
        <v>1452</v>
      </c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  <c r="IY207" s="3"/>
      <c r="IZ207" s="3"/>
      <c r="JA207" s="3"/>
      <c r="JB207" s="3"/>
      <c r="JC207" s="3"/>
      <c r="JD207" s="3"/>
      <c r="JE207" s="3"/>
      <c r="JF207" s="3"/>
      <c r="JG207" s="3"/>
      <c r="JH207" s="3"/>
      <c r="JI207" s="3"/>
      <c r="JJ207" s="3"/>
      <c r="JK207" s="3"/>
      <c r="JL207" s="3"/>
      <c r="JM207" s="3"/>
      <c r="JN207" s="3"/>
      <c r="JO207" s="3"/>
      <c r="JP207" s="3"/>
      <c r="JQ207" s="3"/>
      <c r="JR207" s="3"/>
      <c r="JS207" s="3"/>
      <c r="JT207" s="3"/>
      <c r="JU207" s="3"/>
      <c r="JV207" s="3"/>
      <c r="JW207" s="3"/>
      <c r="JX207" s="3"/>
      <c r="JY207" s="3"/>
      <c r="JZ207" s="3"/>
      <c r="KA207" s="3"/>
      <c r="KB207" s="3"/>
      <c r="KC207" s="3"/>
      <c r="KD207" s="3"/>
      <c r="KE207" s="3"/>
      <c r="KF207" s="3"/>
      <c r="KG207" s="3"/>
      <c r="KH207" s="3"/>
      <c r="KI207" s="3"/>
      <c r="KJ207" s="3"/>
      <c r="KK207" s="3"/>
      <c r="KL207" s="3"/>
      <c r="KM207" s="3"/>
      <c r="KN207" s="3"/>
      <c r="KO207" s="3"/>
      <c r="KP207" s="3"/>
      <c r="KQ207" s="3"/>
      <c r="KR207" s="3"/>
      <c r="KS207" s="3"/>
      <c r="KT207" s="3"/>
      <c r="KU207" s="3"/>
      <c r="KV207" s="3"/>
      <c r="KW207" s="3"/>
      <c r="KX207" s="3"/>
      <c r="KY207" s="3"/>
      <c r="KZ207" s="3"/>
      <c r="LA207" s="3"/>
      <c r="LB207" s="3"/>
      <c r="LC207" s="3"/>
      <c r="LD207" s="3"/>
      <c r="LE207" s="3"/>
      <c r="LF207" s="3"/>
      <c r="LG207" s="3"/>
      <c r="LH207" s="3"/>
      <c r="LI207" s="3"/>
      <c r="LJ207" s="3"/>
      <c r="LK207" s="3"/>
      <c r="LL207" s="3"/>
      <c r="LM207" s="3"/>
      <c r="LN207" s="3"/>
      <c r="LO207" s="3"/>
      <c r="LP207" s="3"/>
      <c r="LQ207" s="3"/>
      <c r="LR207" s="3"/>
      <c r="LS207" s="3"/>
      <c r="LT207" s="3"/>
      <c r="LU207" s="3"/>
      <c r="LV207" s="3"/>
      <c r="LW207" s="3"/>
      <c r="LX207" s="3"/>
      <c r="LY207" s="3"/>
      <c r="LZ207" s="3"/>
      <c r="MA207" s="3"/>
      <c r="MB207" s="3"/>
      <c r="MC207" s="3"/>
      <c r="MD207" s="3"/>
      <c r="ME207" s="3"/>
      <c r="MF207" s="3"/>
      <c r="MG207" s="3"/>
      <c r="MH207" s="3"/>
      <c r="MI207" s="3"/>
      <c r="MJ207" s="3"/>
      <c r="MK207" s="3"/>
      <c r="ML207" s="3"/>
      <c r="MM207" s="3"/>
      <c r="MN207" s="3"/>
      <c r="MO207" s="3"/>
      <c r="MP207" s="3"/>
      <c r="MQ207" s="3"/>
      <c r="MR207" s="3"/>
      <c r="MS207" s="3"/>
      <c r="MT207" s="3"/>
      <c r="MU207" s="3"/>
      <c r="MV207" s="3"/>
      <c r="MW207" s="3"/>
    </row>
    <row r="208" customFormat="false" ht="13.8" hidden="false" customHeight="false" outlineLevel="0" collapsed="false">
      <c r="A208" s="3" t="n">
        <v>137</v>
      </c>
      <c r="B208" s="3" t="s">
        <v>1401</v>
      </c>
      <c r="C208" s="3" t="s">
        <v>1402</v>
      </c>
      <c r="D208" s="3" t="s">
        <v>1453</v>
      </c>
      <c r="E208" s="3" t="s">
        <v>1404</v>
      </c>
      <c r="F208" s="3" t="s">
        <v>1454</v>
      </c>
      <c r="G208" s="4" t="s">
        <v>1455</v>
      </c>
      <c r="H208" s="4" t="s">
        <v>1456</v>
      </c>
      <c r="I208" s="3" t="s">
        <v>933</v>
      </c>
      <c r="J208" s="1" t="str">
        <f aca="false">AD208</f>
        <v>3.13</v>
      </c>
      <c r="K208" s="3" t="s">
        <v>1457</v>
      </c>
      <c r="L208" s="3" t="n">
        <v>-1</v>
      </c>
      <c r="M208" s="3" t="s">
        <v>42</v>
      </c>
      <c r="N208" s="3" t="n">
        <v>-1</v>
      </c>
      <c r="O208" s="3" t="s">
        <v>1458</v>
      </c>
      <c r="P208" s="3" t="n">
        <v>-1</v>
      </c>
      <c r="Q208" s="3" t="n">
        <v>-1</v>
      </c>
      <c r="R208" s="3" t="n">
        <v>-1</v>
      </c>
      <c r="S208" s="3" t="s">
        <v>67</v>
      </c>
      <c r="T208" s="3" t="n">
        <v>-1</v>
      </c>
      <c r="U208" s="3" t="n">
        <f aca="false">660+432</f>
        <v>1092</v>
      </c>
      <c r="V208" s="3" t="n">
        <v>-1</v>
      </c>
      <c r="W208" s="3" t="n">
        <v>-1</v>
      </c>
      <c r="X208" s="3" t="n">
        <v>-1</v>
      </c>
      <c r="Y208" s="3" t="n">
        <v>-1</v>
      </c>
      <c r="Z208" s="3" t="n">
        <v>-1</v>
      </c>
      <c r="AA208" s="3" t="n">
        <v>-1</v>
      </c>
      <c r="AB208" s="3" t="n">
        <v>-1</v>
      </c>
      <c r="AC208" s="3" t="n">
        <v>-1</v>
      </c>
      <c r="AD208" s="3" t="s">
        <v>1459</v>
      </c>
      <c r="AE208" s="3" t="s">
        <v>1459</v>
      </c>
      <c r="AF208" s="3" t="s">
        <v>1459</v>
      </c>
      <c r="AG208" s="3" t="n">
        <v>0</v>
      </c>
      <c r="AH208" s="3" t="s">
        <v>73</v>
      </c>
      <c r="AI208" s="3" t="s">
        <v>1459</v>
      </c>
      <c r="AJ208" s="3" t="s">
        <v>1459</v>
      </c>
      <c r="AK208" s="3" t="s">
        <v>1459</v>
      </c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  <c r="IY208" s="3"/>
      <c r="IZ208" s="3"/>
      <c r="JA208" s="3"/>
      <c r="JB208" s="3"/>
      <c r="JC208" s="3"/>
      <c r="JD208" s="3"/>
      <c r="JE208" s="3"/>
      <c r="JF208" s="3"/>
      <c r="JG208" s="3"/>
      <c r="JH208" s="3"/>
      <c r="JI208" s="3"/>
      <c r="JJ208" s="3"/>
      <c r="JK208" s="3"/>
      <c r="JL208" s="3"/>
      <c r="JM208" s="3"/>
      <c r="JN208" s="3"/>
      <c r="JO208" s="3"/>
      <c r="JP208" s="3"/>
      <c r="JQ208" s="3"/>
      <c r="JR208" s="3"/>
      <c r="JS208" s="3"/>
      <c r="JT208" s="3"/>
      <c r="JU208" s="3"/>
      <c r="JV208" s="3"/>
      <c r="JW208" s="3"/>
      <c r="JX208" s="3"/>
      <c r="JY208" s="3"/>
      <c r="JZ208" s="3"/>
      <c r="KA208" s="3"/>
      <c r="KB208" s="3"/>
      <c r="KC208" s="3"/>
      <c r="KD208" s="3"/>
      <c r="KE208" s="3"/>
      <c r="KF208" s="3"/>
      <c r="KG208" s="3"/>
      <c r="KH208" s="3"/>
      <c r="KI208" s="3"/>
      <c r="KJ208" s="3"/>
      <c r="KK208" s="3"/>
      <c r="KL208" s="3"/>
      <c r="KM208" s="3"/>
      <c r="KN208" s="3"/>
      <c r="KO208" s="3"/>
      <c r="KP208" s="3"/>
      <c r="KQ208" s="3"/>
      <c r="KR208" s="3"/>
      <c r="KS208" s="3"/>
      <c r="KT208" s="3"/>
      <c r="KU208" s="3"/>
      <c r="KV208" s="3"/>
      <c r="KW208" s="3"/>
      <c r="KX208" s="3"/>
      <c r="KY208" s="3"/>
      <c r="KZ208" s="3"/>
      <c r="LA208" s="3"/>
      <c r="LB208" s="3"/>
      <c r="LC208" s="3"/>
      <c r="LD208" s="3"/>
      <c r="LE208" s="3"/>
      <c r="LF208" s="3"/>
      <c r="LG208" s="3"/>
      <c r="LH208" s="3"/>
      <c r="LI208" s="3"/>
      <c r="LJ208" s="3"/>
      <c r="LK208" s="3"/>
      <c r="LL208" s="3"/>
      <c r="LM208" s="3"/>
      <c r="LN208" s="3"/>
      <c r="LO208" s="3"/>
      <c r="LP208" s="3"/>
      <c r="LQ208" s="3"/>
      <c r="LR208" s="3"/>
      <c r="LS208" s="3"/>
      <c r="LT208" s="3"/>
      <c r="LU208" s="3"/>
      <c r="LV208" s="3"/>
      <c r="LW208" s="3"/>
      <c r="LX208" s="3"/>
      <c r="LY208" s="3"/>
      <c r="LZ208" s="3"/>
      <c r="MA208" s="3"/>
      <c r="MB208" s="3"/>
      <c r="MC208" s="3"/>
      <c r="MD208" s="3"/>
      <c r="ME208" s="3"/>
      <c r="MF208" s="3"/>
      <c r="MG208" s="3"/>
      <c r="MH208" s="3"/>
      <c r="MI208" s="3"/>
      <c r="MJ208" s="3"/>
      <c r="MK208" s="3"/>
      <c r="ML208" s="3"/>
      <c r="MM208" s="3"/>
      <c r="MN208" s="3"/>
      <c r="MO208" s="3"/>
      <c r="MP208" s="3"/>
      <c r="MQ208" s="3"/>
      <c r="MR208" s="3"/>
      <c r="MS208" s="3"/>
      <c r="MT208" s="3"/>
      <c r="MU208" s="3"/>
      <c r="MV208" s="3"/>
      <c r="MW208" s="3"/>
    </row>
    <row r="209" customFormat="false" ht="13.8" hidden="false" customHeight="false" outlineLevel="0" collapsed="false">
      <c r="A209" s="3" t="n">
        <v>138</v>
      </c>
      <c r="B209" s="3" t="s">
        <v>1401</v>
      </c>
      <c r="C209" s="3" t="s">
        <v>1402</v>
      </c>
      <c r="D209" s="3" t="s">
        <v>1460</v>
      </c>
      <c r="E209" s="3" t="s">
        <v>1404</v>
      </c>
      <c r="F209" s="3" t="s">
        <v>1461</v>
      </c>
      <c r="G209" s="4" t="s">
        <v>1462</v>
      </c>
      <c r="H209" s="4" t="s">
        <v>1463</v>
      </c>
      <c r="I209" s="3" t="s">
        <v>933</v>
      </c>
      <c r="J209" s="1" t="str">
        <f aca="false">AD209</f>
        <v>5.28</v>
      </c>
      <c r="K209" s="3" t="s">
        <v>1464</v>
      </c>
      <c r="L209" s="3" t="n">
        <v>-1</v>
      </c>
      <c r="M209" s="3" t="s">
        <v>42</v>
      </c>
      <c r="N209" s="3" t="n">
        <v>-1</v>
      </c>
      <c r="O209" s="3" t="s">
        <v>1465</v>
      </c>
      <c r="P209" s="3" t="n">
        <v>-1</v>
      </c>
      <c r="Q209" s="3" t="n">
        <v>-1</v>
      </c>
      <c r="R209" s="3" t="n">
        <v>-1</v>
      </c>
      <c r="S209" s="3" t="s">
        <v>67</v>
      </c>
      <c r="T209" s="3" t="n">
        <v>-1</v>
      </c>
      <c r="U209" s="3" t="n">
        <f aca="false">1155+789</f>
        <v>1944</v>
      </c>
      <c r="V209" s="3" t="n">
        <v>-1</v>
      </c>
      <c r="W209" s="3" t="n">
        <v>-1</v>
      </c>
      <c r="X209" s="3" t="n">
        <v>-1</v>
      </c>
      <c r="Y209" s="3" t="n">
        <v>-1</v>
      </c>
      <c r="Z209" s="3" t="n">
        <v>-1</v>
      </c>
      <c r="AA209" s="3" t="n">
        <v>-1</v>
      </c>
      <c r="AB209" s="3" t="n">
        <v>-1</v>
      </c>
      <c r="AC209" s="3" t="n">
        <v>-1</v>
      </c>
      <c r="AD209" s="3" t="s">
        <v>1466</v>
      </c>
      <c r="AE209" s="3" t="s">
        <v>1466</v>
      </c>
      <c r="AF209" s="3" t="s">
        <v>1466</v>
      </c>
      <c r="AG209" s="3" t="n">
        <v>0</v>
      </c>
      <c r="AH209" s="3" t="s">
        <v>73</v>
      </c>
      <c r="AI209" s="3" t="s">
        <v>1466</v>
      </c>
      <c r="AJ209" s="3" t="s">
        <v>1466</v>
      </c>
      <c r="AK209" s="3" t="s">
        <v>1466</v>
      </c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  <c r="IY209" s="3"/>
      <c r="IZ209" s="3"/>
      <c r="JA209" s="3"/>
      <c r="JB209" s="3"/>
      <c r="JC209" s="3"/>
      <c r="JD209" s="3"/>
      <c r="JE209" s="3"/>
      <c r="JF209" s="3"/>
      <c r="JG209" s="3"/>
      <c r="JH209" s="3"/>
      <c r="JI209" s="3"/>
      <c r="JJ209" s="3"/>
      <c r="JK209" s="3"/>
      <c r="JL209" s="3"/>
      <c r="JM209" s="3"/>
      <c r="JN209" s="3"/>
      <c r="JO209" s="3"/>
      <c r="JP209" s="3"/>
      <c r="JQ209" s="3"/>
      <c r="JR209" s="3"/>
      <c r="JS209" s="3"/>
      <c r="JT209" s="3"/>
      <c r="JU209" s="3"/>
      <c r="JV209" s="3"/>
      <c r="JW209" s="3"/>
      <c r="JX209" s="3"/>
      <c r="JY209" s="3"/>
      <c r="JZ209" s="3"/>
      <c r="KA209" s="3"/>
      <c r="KB209" s="3"/>
      <c r="KC209" s="3"/>
      <c r="KD209" s="3"/>
      <c r="KE209" s="3"/>
      <c r="KF209" s="3"/>
      <c r="KG209" s="3"/>
      <c r="KH209" s="3"/>
      <c r="KI209" s="3"/>
      <c r="KJ209" s="3"/>
      <c r="KK209" s="3"/>
      <c r="KL209" s="3"/>
      <c r="KM209" s="3"/>
      <c r="KN209" s="3"/>
      <c r="KO209" s="3"/>
      <c r="KP209" s="3"/>
      <c r="KQ209" s="3"/>
      <c r="KR209" s="3"/>
      <c r="KS209" s="3"/>
      <c r="KT209" s="3"/>
      <c r="KU209" s="3"/>
      <c r="KV209" s="3"/>
      <c r="KW209" s="3"/>
      <c r="KX209" s="3"/>
      <c r="KY209" s="3"/>
      <c r="KZ209" s="3"/>
      <c r="LA209" s="3"/>
      <c r="LB209" s="3"/>
      <c r="LC209" s="3"/>
      <c r="LD209" s="3"/>
      <c r="LE209" s="3"/>
      <c r="LF209" s="3"/>
      <c r="LG209" s="3"/>
      <c r="LH209" s="3"/>
      <c r="LI209" s="3"/>
      <c r="LJ209" s="3"/>
      <c r="LK209" s="3"/>
      <c r="LL209" s="3"/>
      <c r="LM209" s="3"/>
      <c r="LN209" s="3"/>
      <c r="LO209" s="3"/>
      <c r="LP209" s="3"/>
      <c r="LQ209" s="3"/>
      <c r="LR209" s="3"/>
      <c r="LS209" s="3"/>
      <c r="LT209" s="3"/>
      <c r="LU209" s="3"/>
      <c r="LV209" s="3"/>
      <c r="LW209" s="3"/>
      <c r="LX209" s="3"/>
      <c r="LY209" s="3"/>
      <c r="LZ209" s="3"/>
      <c r="MA209" s="3"/>
      <c r="MB209" s="3"/>
      <c r="MC209" s="3"/>
      <c r="MD209" s="3"/>
      <c r="ME209" s="3"/>
      <c r="MF209" s="3"/>
      <c r="MG209" s="3"/>
      <c r="MH209" s="3"/>
      <c r="MI209" s="3"/>
      <c r="MJ209" s="3"/>
      <c r="MK209" s="3"/>
      <c r="ML209" s="3"/>
      <c r="MM209" s="3"/>
      <c r="MN209" s="3"/>
      <c r="MO209" s="3"/>
      <c r="MP209" s="3"/>
      <c r="MQ209" s="3"/>
      <c r="MR209" s="3"/>
      <c r="MS209" s="3"/>
      <c r="MT209" s="3"/>
      <c r="MU209" s="3"/>
      <c r="MV209" s="3"/>
      <c r="MW209" s="3"/>
    </row>
    <row r="210" customFormat="false" ht="13.8" hidden="false" customHeight="false" outlineLevel="0" collapsed="false">
      <c r="A210" s="3" t="n">
        <v>139</v>
      </c>
      <c r="B210" s="3" t="s">
        <v>1401</v>
      </c>
      <c r="C210" s="3" t="s">
        <v>1402</v>
      </c>
      <c r="D210" s="3" t="s">
        <v>1467</v>
      </c>
      <c r="E210" s="3" t="s">
        <v>1404</v>
      </c>
      <c r="F210" s="3" t="s">
        <v>1437</v>
      </c>
      <c r="G210" s="4" t="s">
        <v>1468</v>
      </c>
      <c r="H210" s="4" t="s">
        <v>1469</v>
      </c>
      <c r="I210" s="3" t="s">
        <v>933</v>
      </c>
      <c r="J210" s="1" t="str">
        <f aca="false">AD210</f>
        <v>1.49</v>
      </c>
      <c r="K210" s="3" t="n">
        <v>28</v>
      </c>
      <c r="L210" s="3" t="n">
        <v>-1</v>
      </c>
      <c r="M210" s="3" t="s">
        <v>62</v>
      </c>
      <c r="N210" s="3" t="n">
        <v>-1</v>
      </c>
      <c r="O210" s="3" t="s">
        <v>416</v>
      </c>
      <c r="P210" s="3" t="s">
        <v>1259</v>
      </c>
      <c r="Q210" s="3" t="n">
        <v>-1</v>
      </c>
      <c r="R210" s="3" t="n">
        <v>-1</v>
      </c>
      <c r="S210" s="3" t="s">
        <v>67</v>
      </c>
      <c r="T210" s="3" t="n">
        <v>-1</v>
      </c>
      <c r="U210" s="3" t="n">
        <f aca="false">1588+1103</f>
        <v>2691</v>
      </c>
      <c r="V210" s="3" t="n">
        <v>-1</v>
      </c>
      <c r="W210" s="3" t="n">
        <v>-1</v>
      </c>
      <c r="X210" s="3" t="n">
        <v>-1</v>
      </c>
      <c r="Y210" s="3" t="n">
        <v>-1</v>
      </c>
      <c r="Z210" s="3" t="n">
        <v>-1</v>
      </c>
      <c r="AA210" s="3" t="n">
        <v>-1</v>
      </c>
      <c r="AB210" s="3" t="n">
        <v>-1</v>
      </c>
      <c r="AC210" s="3" t="n">
        <v>-1</v>
      </c>
      <c r="AD210" s="3" t="s">
        <v>1470</v>
      </c>
      <c r="AE210" s="3" t="s">
        <v>1470</v>
      </c>
      <c r="AF210" s="3" t="s">
        <v>1470</v>
      </c>
      <c r="AG210" s="3" t="n">
        <v>0</v>
      </c>
      <c r="AH210" s="3" t="s">
        <v>73</v>
      </c>
      <c r="AI210" s="3" t="s">
        <v>1470</v>
      </c>
      <c r="AJ210" s="3" t="s">
        <v>1470</v>
      </c>
      <c r="AK210" s="3" t="s">
        <v>1470</v>
      </c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  <c r="IY210" s="3"/>
      <c r="IZ210" s="3"/>
      <c r="JA210" s="3"/>
      <c r="JB210" s="3"/>
      <c r="JC210" s="3"/>
      <c r="JD210" s="3"/>
      <c r="JE210" s="3"/>
      <c r="JF210" s="3"/>
      <c r="JG210" s="3"/>
      <c r="JH210" s="3"/>
      <c r="JI210" s="3"/>
      <c r="JJ210" s="3"/>
      <c r="JK210" s="3"/>
      <c r="JL210" s="3"/>
      <c r="JM210" s="3"/>
      <c r="JN210" s="3"/>
      <c r="JO210" s="3"/>
      <c r="JP210" s="3"/>
      <c r="JQ210" s="3"/>
      <c r="JR210" s="3"/>
      <c r="JS210" s="3"/>
      <c r="JT210" s="3"/>
      <c r="JU210" s="3"/>
      <c r="JV210" s="3"/>
      <c r="JW210" s="3"/>
      <c r="JX210" s="3"/>
      <c r="JY210" s="3"/>
      <c r="JZ210" s="3"/>
      <c r="KA210" s="3"/>
      <c r="KB210" s="3"/>
      <c r="KC210" s="3"/>
      <c r="KD210" s="3"/>
      <c r="KE210" s="3"/>
      <c r="KF210" s="3"/>
      <c r="KG210" s="3"/>
      <c r="KH210" s="3"/>
      <c r="KI210" s="3"/>
      <c r="KJ210" s="3"/>
      <c r="KK210" s="3"/>
      <c r="KL210" s="3"/>
      <c r="KM210" s="3"/>
      <c r="KN210" s="3"/>
      <c r="KO210" s="3"/>
      <c r="KP210" s="3"/>
      <c r="KQ210" s="3"/>
      <c r="KR210" s="3"/>
      <c r="KS210" s="3"/>
      <c r="KT210" s="3"/>
      <c r="KU210" s="3"/>
      <c r="KV210" s="3"/>
      <c r="KW210" s="3"/>
      <c r="KX210" s="3"/>
      <c r="KY210" s="3"/>
      <c r="KZ210" s="3"/>
      <c r="LA210" s="3"/>
      <c r="LB210" s="3"/>
      <c r="LC210" s="3"/>
      <c r="LD210" s="3"/>
      <c r="LE210" s="3"/>
      <c r="LF210" s="3"/>
      <c r="LG210" s="3"/>
      <c r="LH210" s="3"/>
      <c r="LI210" s="3"/>
      <c r="LJ210" s="3"/>
      <c r="LK210" s="3"/>
      <c r="LL210" s="3"/>
      <c r="LM210" s="3"/>
      <c r="LN210" s="3"/>
      <c r="LO210" s="3"/>
      <c r="LP210" s="3"/>
      <c r="LQ210" s="3"/>
      <c r="LR210" s="3"/>
      <c r="LS210" s="3"/>
      <c r="LT210" s="3"/>
      <c r="LU210" s="3"/>
      <c r="LV210" s="3"/>
      <c r="LW210" s="3"/>
      <c r="LX210" s="3"/>
      <c r="LY210" s="3"/>
      <c r="LZ210" s="3"/>
      <c r="MA210" s="3"/>
      <c r="MB210" s="3"/>
      <c r="MC210" s="3"/>
      <c r="MD210" s="3"/>
      <c r="ME210" s="3"/>
      <c r="MF210" s="3"/>
      <c r="MG210" s="3"/>
      <c r="MH210" s="3"/>
      <c r="MI210" s="3"/>
      <c r="MJ210" s="3"/>
      <c r="MK210" s="3"/>
      <c r="ML210" s="3"/>
      <c r="MM210" s="3"/>
      <c r="MN210" s="3"/>
      <c r="MO210" s="3"/>
      <c r="MP210" s="3"/>
      <c r="MQ210" s="3"/>
      <c r="MR210" s="3"/>
      <c r="MS210" s="3"/>
      <c r="MT210" s="3"/>
      <c r="MU210" s="3"/>
      <c r="MV210" s="3"/>
      <c r="MW210" s="3"/>
    </row>
    <row r="211" customFormat="false" ht="13.8" hidden="false" customHeight="false" outlineLevel="0" collapsed="false">
      <c r="A211" s="3" t="n">
        <v>140</v>
      </c>
      <c r="B211" s="3" t="s">
        <v>1401</v>
      </c>
      <c r="C211" s="3" t="s">
        <v>1402</v>
      </c>
      <c r="D211" s="3" t="s">
        <v>1471</v>
      </c>
      <c r="E211" s="3" t="s">
        <v>1404</v>
      </c>
      <c r="F211" s="3" t="s">
        <v>1472</v>
      </c>
      <c r="G211" s="4" t="s">
        <v>1473</v>
      </c>
      <c r="H211" s="4" t="s">
        <v>1474</v>
      </c>
      <c r="I211" s="3" t="s">
        <v>933</v>
      </c>
      <c r="J211" s="1" t="str">
        <f aca="false">AD211</f>
        <v>2.2</v>
      </c>
      <c r="K211" s="3" t="s">
        <v>1475</v>
      </c>
      <c r="L211" s="3" t="n">
        <v>-1</v>
      </c>
      <c r="M211" s="3" t="s">
        <v>42</v>
      </c>
      <c r="N211" s="3" t="n">
        <v>-1</v>
      </c>
      <c r="O211" s="3" t="s">
        <v>416</v>
      </c>
      <c r="P211" s="3"/>
      <c r="Q211" s="3" t="n">
        <v>-1</v>
      </c>
      <c r="R211" s="3" t="n">
        <v>-1</v>
      </c>
      <c r="S211" s="3" t="s">
        <v>67</v>
      </c>
      <c r="T211" s="3" t="n">
        <v>-1</v>
      </c>
      <c r="U211" s="3" t="n">
        <f aca="false">609+356</f>
        <v>965</v>
      </c>
      <c r="V211" s="3" t="n">
        <v>-1</v>
      </c>
      <c r="W211" s="3" t="n">
        <v>-1</v>
      </c>
      <c r="X211" s="3" t="n">
        <v>-1</v>
      </c>
      <c r="Y211" s="3" t="n">
        <v>-1</v>
      </c>
      <c r="Z211" s="3" t="n">
        <v>-1</v>
      </c>
      <c r="AA211" s="3" t="n">
        <v>-1</v>
      </c>
      <c r="AB211" s="3" t="n">
        <v>-1</v>
      </c>
      <c r="AC211" s="3" t="n">
        <v>-1</v>
      </c>
      <c r="AD211" s="3" t="s">
        <v>1177</v>
      </c>
      <c r="AE211" s="3" t="s">
        <v>1177</v>
      </c>
      <c r="AF211" s="3" t="s">
        <v>1177</v>
      </c>
      <c r="AG211" s="3" t="n">
        <v>0</v>
      </c>
      <c r="AH211" s="3" t="s">
        <v>73</v>
      </c>
      <c r="AI211" s="3" t="s">
        <v>1177</v>
      </c>
      <c r="AJ211" s="3" t="s">
        <v>1177</v>
      </c>
      <c r="AK211" s="3" t="s">
        <v>1177</v>
      </c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/>
      <c r="IY211" s="3"/>
      <c r="IZ211" s="3"/>
      <c r="JA211" s="3"/>
      <c r="JB211" s="3"/>
      <c r="JC211" s="3"/>
      <c r="JD211" s="3"/>
      <c r="JE211" s="3"/>
      <c r="JF211" s="3"/>
      <c r="JG211" s="3"/>
      <c r="JH211" s="3"/>
      <c r="JI211" s="3"/>
      <c r="JJ211" s="3"/>
      <c r="JK211" s="3"/>
      <c r="JL211" s="3"/>
      <c r="JM211" s="3"/>
      <c r="JN211" s="3"/>
      <c r="JO211" s="3"/>
      <c r="JP211" s="3"/>
      <c r="JQ211" s="3"/>
      <c r="JR211" s="3"/>
      <c r="JS211" s="3"/>
      <c r="JT211" s="3"/>
      <c r="JU211" s="3"/>
      <c r="JV211" s="3"/>
      <c r="JW211" s="3"/>
      <c r="JX211" s="3"/>
      <c r="JY211" s="3"/>
      <c r="JZ211" s="3"/>
      <c r="KA211" s="3"/>
      <c r="KB211" s="3"/>
      <c r="KC211" s="3"/>
      <c r="KD211" s="3"/>
      <c r="KE211" s="3"/>
      <c r="KF211" s="3"/>
      <c r="KG211" s="3"/>
      <c r="KH211" s="3"/>
      <c r="KI211" s="3"/>
      <c r="KJ211" s="3"/>
      <c r="KK211" s="3"/>
      <c r="KL211" s="3"/>
      <c r="KM211" s="3"/>
      <c r="KN211" s="3"/>
      <c r="KO211" s="3"/>
      <c r="KP211" s="3"/>
      <c r="KQ211" s="3"/>
      <c r="KR211" s="3"/>
      <c r="KS211" s="3"/>
      <c r="KT211" s="3"/>
      <c r="KU211" s="3"/>
      <c r="KV211" s="3"/>
      <c r="KW211" s="3"/>
      <c r="KX211" s="3"/>
      <c r="KY211" s="3"/>
      <c r="KZ211" s="3"/>
      <c r="LA211" s="3"/>
      <c r="LB211" s="3"/>
      <c r="LC211" s="3"/>
      <c r="LD211" s="3"/>
      <c r="LE211" s="3"/>
      <c r="LF211" s="3"/>
      <c r="LG211" s="3"/>
      <c r="LH211" s="3"/>
      <c r="LI211" s="3"/>
      <c r="LJ211" s="3"/>
      <c r="LK211" s="3"/>
      <c r="LL211" s="3"/>
      <c r="LM211" s="3"/>
      <c r="LN211" s="3"/>
      <c r="LO211" s="3"/>
      <c r="LP211" s="3"/>
      <c r="LQ211" s="3"/>
      <c r="LR211" s="3"/>
      <c r="LS211" s="3"/>
      <c r="LT211" s="3"/>
      <c r="LU211" s="3"/>
      <c r="LV211" s="3"/>
      <c r="LW211" s="3"/>
      <c r="LX211" s="3"/>
      <c r="LY211" s="3"/>
      <c r="LZ211" s="3"/>
      <c r="MA211" s="3"/>
      <c r="MB211" s="3"/>
      <c r="MC211" s="3"/>
      <c r="MD211" s="3"/>
      <c r="ME211" s="3"/>
      <c r="MF211" s="3"/>
      <c r="MG211" s="3"/>
      <c r="MH211" s="3"/>
      <c r="MI211" s="3"/>
      <c r="MJ211" s="3"/>
      <c r="MK211" s="3"/>
      <c r="ML211" s="3"/>
      <c r="MM211" s="3"/>
      <c r="MN211" s="3"/>
      <c r="MO211" s="3"/>
      <c r="MP211" s="3"/>
      <c r="MQ211" s="3"/>
      <c r="MR211" s="3"/>
      <c r="MS211" s="3"/>
      <c r="MT211" s="3"/>
      <c r="MU211" s="3"/>
      <c r="MV211" s="3"/>
      <c r="MW211" s="3"/>
    </row>
    <row r="212" customFormat="false" ht="13.8" hidden="false" customHeight="false" outlineLevel="0" collapsed="false">
      <c r="A212" s="3" t="n">
        <v>141</v>
      </c>
      <c r="B212" s="3" t="s">
        <v>1401</v>
      </c>
      <c r="C212" s="3" t="s">
        <v>1402</v>
      </c>
      <c r="D212" s="3" t="s">
        <v>1476</v>
      </c>
      <c r="E212" s="3" t="s">
        <v>1404</v>
      </c>
      <c r="F212" s="3" t="s">
        <v>1477</v>
      </c>
      <c r="G212" s="4" t="s">
        <v>1478</v>
      </c>
      <c r="H212" s="4" t="s">
        <v>1479</v>
      </c>
      <c r="I212" s="3" t="s">
        <v>933</v>
      </c>
      <c r="J212" s="1" t="str">
        <f aca="false">AD212</f>
        <v>3.49</v>
      </c>
      <c r="K212" s="3" t="s">
        <v>1224</v>
      </c>
      <c r="L212" s="3" t="n">
        <v>-1</v>
      </c>
      <c r="M212" s="3" t="s">
        <v>42</v>
      </c>
      <c r="N212" s="3" t="n">
        <v>-1</v>
      </c>
      <c r="O212" s="3" t="s">
        <v>1480</v>
      </c>
      <c r="P212" s="3" t="n">
        <v>-1</v>
      </c>
      <c r="Q212" s="3" t="n">
        <v>-1</v>
      </c>
      <c r="R212" s="3" t="n">
        <v>-1</v>
      </c>
      <c r="S212" s="3" t="s">
        <v>67</v>
      </c>
      <c r="T212" s="3" t="n">
        <v>-1</v>
      </c>
      <c r="U212" s="3" t="n">
        <f aca="false">829+589</f>
        <v>1418</v>
      </c>
      <c r="V212" s="3" t="n">
        <v>-1</v>
      </c>
      <c r="W212" s="3" t="n">
        <v>-1</v>
      </c>
      <c r="X212" s="3" t="n">
        <v>-1</v>
      </c>
      <c r="Y212" s="3" t="n">
        <v>-1</v>
      </c>
      <c r="Z212" s="3" t="n">
        <v>-1</v>
      </c>
      <c r="AA212" s="3" t="n">
        <v>-1</v>
      </c>
      <c r="AB212" s="3" t="n">
        <v>-1</v>
      </c>
      <c r="AC212" s="3" t="n">
        <v>-1</v>
      </c>
      <c r="AD212" s="3" t="s">
        <v>1481</v>
      </c>
      <c r="AE212" s="3" t="s">
        <v>1481</v>
      </c>
      <c r="AF212" s="3" t="s">
        <v>1481</v>
      </c>
      <c r="AG212" s="3" t="n">
        <v>0</v>
      </c>
      <c r="AH212" s="3" t="s">
        <v>73</v>
      </c>
      <c r="AI212" s="3" t="s">
        <v>1481</v>
      </c>
      <c r="AJ212" s="3" t="s">
        <v>1481</v>
      </c>
      <c r="AK212" s="3" t="s">
        <v>1481</v>
      </c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  <c r="IY212" s="3"/>
      <c r="IZ212" s="3"/>
      <c r="JA212" s="3"/>
      <c r="JB212" s="3"/>
      <c r="JC212" s="3"/>
      <c r="JD212" s="3"/>
      <c r="JE212" s="3"/>
      <c r="JF212" s="3"/>
      <c r="JG212" s="3"/>
      <c r="JH212" s="3"/>
      <c r="JI212" s="3"/>
      <c r="JJ212" s="3"/>
      <c r="JK212" s="3"/>
      <c r="JL212" s="3"/>
      <c r="JM212" s="3"/>
      <c r="JN212" s="3"/>
      <c r="JO212" s="3"/>
      <c r="JP212" s="3"/>
      <c r="JQ212" s="3"/>
      <c r="JR212" s="3"/>
      <c r="JS212" s="3"/>
      <c r="JT212" s="3"/>
      <c r="JU212" s="3"/>
      <c r="JV212" s="3"/>
      <c r="JW212" s="3"/>
      <c r="JX212" s="3"/>
      <c r="JY212" s="3"/>
      <c r="JZ212" s="3"/>
      <c r="KA212" s="3"/>
      <c r="KB212" s="3"/>
      <c r="KC212" s="3"/>
      <c r="KD212" s="3"/>
      <c r="KE212" s="3"/>
      <c r="KF212" s="3"/>
      <c r="KG212" s="3"/>
      <c r="KH212" s="3"/>
      <c r="KI212" s="3"/>
      <c r="KJ212" s="3"/>
      <c r="KK212" s="3"/>
      <c r="KL212" s="3"/>
      <c r="KM212" s="3"/>
      <c r="KN212" s="3"/>
      <c r="KO212" s="3"/>
      <c r="KP212" s="3"/>
      <c r="KQ212" s="3"/>
      <c r="KR212" s="3"/>
      <c r="KS212" s="3"/>
      <c r="KT212" s="3"/>
      <c r="KU212" s="3"/>
      <c r="KV212" s="3"/>
      <c r="KW212" s="3"/>
      <c r="KX212" s="3"/>
      <c r="KY212" s="3"/>
      <c r="KZ212" s="3"/>
      <c r="LA212" s="3"/>
      <c r="LB212" s="3"/>
      <c r="LC212" s="3"/>
      <c r="LD212" s="3"/>
      <c r="LE212" s="3"/>
      <c r="LF212" s="3"/>
      <c r="LG212" s="3"/>
      <c r="LH212" s="3"/>
      <c r="LI212" s="3"/>
      <c r="LJ212" s="3"/>
      <c r="LK212" s="3"/>
      <c r="LL212" s="3"/>
      <c r="LM212" s="3"/>
      <c r="LN212" s="3"/>
      <c r="LO212" s="3"/>
      <c r="LP212" s="3"/>
      <c r="LQ212" s="3"/>
      <c r="LR212" s="3"/>
      <c r="LS212" s="3"/>
      <c r="LT212" s="3"/>
      <c r="LU212" s="3"/>
      <c r="LV212" s="3"/>
      <c r="LW212" s="3"/>
      <c r="LX212" s="3"/>
      <c r="LY212" s="3"/>
      <c r="LZ212" s="3"/>
      <c r="MA212" s="3"/>
      <c r="MB212" s="3"/>
      <c r="MC212" s="3"/>
      <c r="MD212" s="3"/>
      <c r="ME212" s="3"/>
      <c r="MF212" s="3"/>
      <c r="MG212" s="3"/>
      <c r="MH212" s="3"/>
      <c r="MI212" s="3"/>
      <c r="MJ212" s="3"/>
      <c r="MK212" s="3"/>
      <c r="ML212" s="3"/>
      <c r="MM212" s="3"/>
      <c r="MN212" s="3"/>
      <c r="MO212" s="3"/>
      <c r="MP212" s="3"/>
      <c r="MQ212" s="3"/>
      <c r="MR212" s="3"/>
      <c r="MS212" s="3"/>
      <c r="MT212" s="3"/>
      <c r="MU212" s="3"/>
      <c r="MV212" s="3"/>
      <c r="MW212" s="3"/>
    </row>
    <row r="213" customFormat="false" ht="13.8" hidden="false" customHeight="false" outlineLevel="0" collapsed="false">
      <c r="A213" s="3" t="n">
        <v>142</v>
      </c>
      <c r="B213" s="3" t="s">
        <v>1401</v>
      </c>
      <c r="C213" s="3" t="s">
        <v>1402</v>
      </c>
      <c r="D213" s="3" t="s">
        <v>1482</v>
      </c>
      <c r="E213" s="3" t="s">
        <v>1404</v>
      </c>
      <c r="F213" s="3" t="s">
        <v>1483</v>
      </c>
      <c r="G213" s="4" t="s">
        <v>1484</v>
      </c>
      <c r="H213" s="4" t="s">
        <v>1485</v>
      </c>
      <c r="I213" s="3" t="s">
        <v>1486</v>
      </c>
      <c r="J213" s="1" t="str">
        <f aca="false">AD213</f>
        <v>3.16</v>
      </c>
      <c r="K213" s="3" t="s">
        <v>1487</v>
      </c>
      <c r="L213" s="3" t="n">
        <v>-1</v>
      </c>
      <c r="M213" s="3" t="s">
        <v>42</v>
      </c>
      <c r="N213" s="3" t="n">
        <v>-1</v>
      </c>
      <c r="O213" s="3" t="s">
        <v>1428</v>
      </c>
      <c r="P213" s="3" t="n">
        <v>-1</v>
      </c>
      <c r="Q213" s="3" t="n">
        <v>-1</v>
      </c>
      <c r="R213" s="3" t="n">
        <v>-1</v>
      </c>
      <c r="S213" s="3" t="s">
        <v>67</v>
      </c>
      <c r="T213" s="3" t="n">
        <v>-1</v>
      </c>
      <c r="U213" s="3" t="n">
        <f aca="false">782+432</f>
        <v>1214</v>
      </c>
      <c r="V213" s="3" t="n">
        <v>-1</v>
      </c>
      <c r="W213" s="3" t="n">
        <v>-1</v>
      </c>
      <c r="X213" s="3" t="n">
        <v>-1</v>
      </c>
      <c r="Y213" s="3" t="n">
        <v>-1</v>
      </c>
      <c r="Z213" s="3" t="n">
        <v>-1</v>
      </c>
      <c r="AA213" s="3" t="n">
        <v>-1</v>
      </c>
      <c r="AB213" s="3" t="n">
        <v>-1</v>
      </c>
      <c r="AC213" s="3" t="n">
        <v>-1</v>
      </c>
      <c r="AD213" s="3" t="s">
        <v>1488</v>
      </c>
      <c r="AE213" s="3" t="s">
        <v>1488</v>
      </c>
      <c r="AF213" s="3" t="s">
        <v>1488</v>
      </c>
      <c r="AG213" s="3" t="n">
        <v>0</v>
      </c>
      <c r="AH213" s="3" t="s">
        <v>73</v>
      </c>
      <c r="AI213" s="3" t="s">
        <v>1488</v>
      </c>
      <c r="AJ213" s="3" t="s">
        <v>1488</v>
      </c>
      <c r="AK213" s="3" t="s">
        <v>1488</v>
      </c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  <c r="IY213" s="3"/>
      <c r="IZ213" s="3"/>
      <c r="JA213" s="3"/>
      <c r="JB213" s="3"/>
      <c r="JC213" s="3"/>
      <c r="JD213" s="3"/>
      <c r="JE213" s="3"/>
      <c r="JF213" s="3"/>
      <c r="JG213" s="3"/>
      <c r="JH213" s="3"/>
      <c r="JI213" s="3"/>
      <c r="JJ213" s="3"/>
      <c r="JK213" s="3"/>
      <c r="JL213" s="3"/>
      <c r="JM213" s="3"/>
      <c r="JN213" s="3"/>
      <c r="JO213" s="3"/>
      <c r="JP213" s="3"/>
      <c r="JQ213" s="3"/>
      <c r="JR213" s="3"/>
      <c r="JS213" s="3"/>
      <c r="JT213" s="3"/>
      <c r="JU213" s="3"/>
      <c r="JV213" s="3"/>
      <c r="JW213" s="3"/>
      <c r="JX213" s="3"/>
      <c r="JY213" s="3"/>
      <c r="JZ213" s="3"/>
      <c r="KA213" s="3"/>
      <c r="KB213" s="3"/>
      <c r="KC213" s="3"/>
      <c r="KD213" s="3"/>
      <c r="KE213" s="3"/>
      <c r="KF213" s="3"/>
      <c r="KG213" s="3"/>
      <c r="KH213" s="3"/>
      <c r="KI213" s="3"/>
      <c r="KJ213" s="3"/>
      <c r="KK213" s="3"/>
      <c r="KL213" s="3"/>
      <c r="KM213" s="3"/>
      <c r="KN213" s="3"/>
      <c r="KO213" s="3"/>
      <c r="KP213" s="3"/>
      <c r="KQ213" s="3"/>
      <c r="KR213" s="3"/>
      <c r="KS213" s="3"/>
      <c r="KT213" s="3"/>
      <c r="KU213" s="3"/>
      <c r="KV213" s="3"/>
      <c r="KW213" s="3"/>
      <c r="KX213" s="3"/>
      <c r="KY213" s="3"/>
      <c r="KZ213" s="3"/>
      <c r="LA213" s="3"/>
      <c r="LB213" s="3"/>
      <c r="LC213" s="3"/>
      <c r="LD213" s="3"/>
      <c r="LE213" s="3"/>
      <c r="LF213" s="3"/>
      <c r="LG213" s="3"/>
      <c r="LH213" s="3"/>
      <c r="LI213" s="3"/>
      <c r="LJ213" s="3"/>
      <c r="LK213" s="3"/>
      <c r="LL213" s="3"/>
      <c r="LM213" s="3"/>
      <c r="LN213" s="3"/>
      <c r="LO213" s="3"/>
      <c r="LP213" s="3"/>
      <c r="LQ213" s="3"/>
      <c r="LR213" s="3"/>
      <c r="LS213" s="3"/>
      <c r="LT213" s="3"/>
      <c r="LU213" s="3"/>
      <c r="LV213" s="3"/>
      <c r="LW213" s="3"/>
      <c r="LX213" s="3"/>
      <c r="LY213" s="3"/>
      <c r="LZ213" s="3"/>
      <c r="MA213" s="3"/>
      <c r="MB213" s="3"/>
      <c r="MC213" s="3"/>
      <c r="MD213" s="3"/>
      <c r="ME213" s="3"/>
      <c r="MF213" s="3"/>
      <c r="MG213" s="3"/>
      <c r="MH213" s="3"/>
      <c r="MI213" s="3"/>
      <c r="MJ213" s="3"/>
      <c r="MK213" s="3"/>
      <c r="ML213" s="3"/>
      <c r="MM213" s="3"/>
      <c r="MN213" s="3"/>
      <c r="MO213" s="3"/>
      <c r="MP213" s="3"/>
      <c r="MQ213" s="3"/>
      <c r="MR213" s="3"/>
      <c r="MS213" s="3"/>
      <c r="MT213" s="3"/>
      <c r="MU213" s="3"/>
      <c r="MV213" s="3"/>
      <c r="MW213" s="3"/>
    </row>
    <row r="214" customFormat="false" ht="13.8" hidden="false" customHeight="false" outlineLevel="0" collapsed="false">
      <c r="A214" s="3" t="n">
        <v>143</v>
      </c>
      <c r="B214" s="3" t="s">
        <v>1401</v>
      </c>
      <c r="C214" s="3" t="s">
        <v>1402</v>
      </c>
      <c r="D214" s="3" t="s">
        <v>1489</v>
      </c>
      <c r="E214" s="3" t="s">
        <v>1404</v>
      </c>
      <c r="F214" s="3" t="s">
        <v>1490</v>
      </c>
      <c r="G214" s="4" t="s">
        <v>1491</v>
      </c>
      <c r="H214" s="4" t="s">
        <v>1492</v>
      </c>
      <c r="I214" s="3" t="s">
        <v>933</v>
      </c>
      <c r="J214" s="1" t="str">
        <f aca="false">AD214</f>
        <v>2.2</v>
      </c>
      <c r="K214" s="3" t="s">
        <v>1493</v>
      </c>
      <c r="L214" s="3" t="n">
        <v>-1</v>
      </c>
      <c r="M214" s="3" t="s">
        <v>42</v>
      </c>
      <c r="N214" s="3" t="n">
        <v>-1</v>
      </c>
      <c r="O214" s="3" t="s">
        <v>1494</v>
      </c>
      <c r="P214" s="3" t="n">
        <v>-1</v>
      </c>
      <c r="Q214" s="3" t="n">
        <v>-1</v>
      </c>
      <c r="R214" s="3" t="n">
        <v>-1</v>
      </c>
      <c r="S214" s="3" t="s">
        <v>67</v>
      </c>
      <c r="T214" s="3" t="n">
        <v>-1</v>
      </c>
      <c r="U214" s="3" t="n">
        <f aca="false">533+469</f>
        <v>1002</v>
      </c>
      <c r="V214" s="3" t="n">
        <v>-1</v>
      </c>
      <c r="W214" s="3" t="n">
        <v>-1</v>
      </c>
      <c r="X214" s="3" t="n">
        <v>-1</v>
      </c>
      <c r="Y214" s="3" t="n">
        <v>-1</v>
      </c>
      <c r="Z214" s="3" t="n">
        <v>-1</v>
      </c>
      <c r="AA214" s="3" t="n">
        <v>-1</v>
      </c>
      <c r="AB214" s="3" t="n">
        <v>-1</v>
      </c>
      <c r="AC214" s="3" t="n">
        <v>-1</v>
      </c>
      <c r="AD214" s="3" t="s">
        <v>1177</v>
      </c>
      <c r="AE214" s="3" t="s">
        <v>1177</v>
      </c>
      <c r="AF214" s="3" t="s">
        <v>1177</v>
      </c>
      <c r="AG214" s="3" t="n">
        <v>0</v>
      </c>
      <c r="AH214" s="3" t="s">
        <v>73</v>
      </c>
      <c r="AI214" s="3" t="s">
        <v>1177</v>
      </c>
      <c r="AJ214" s="3" t="s">
        <v>1177</v>
      </c>
      <c r="AK214" s="3" t="s">
        <v>1177</v>
      </c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  <c r="IX214" s="3"/>
      <c r="IY214" s="3"/>
      <c r="IZ214" s="3"/>
      <c r="JA214" s="3"/>
      <c r="JB214" s="3"/>
      <c r="JC214" s="3"/>
      <c r="JD214" s="3"/>
      <c r="JE214" s="3"/>
      <c r="JF214" s="3"/>
      <c r="JG214" s="3"/>
      <c r="JH214" s="3"/>
      <c r="JI214" s="3"/>
      <c r="JJ214" s="3"/>
      <c r="JK214" s="3"/>
      <c r="JL214" s="3"/>
      <c r="JM214" s="3"/>
      <c r="JN214" s="3"/>
      <c r="JO214" s="3"/>
      <c r="JP214" s="3"/>
      <c r="JQ214" s="3"/>
      <c r="JR214" s="3"/>
      <c r="JS214" s="3"/>
      <c r="JT214" s="3"/>
      <c r="JU214" s="3"/>
      <c r="JV214" s="3"/>
      <c r="JW214" s="3"/>
      <c r="JX214" s="3"/>
      <c r="JY214" s="3"/>
      <c r="JZ214" s="3"/>
      <c r="KA214" s="3"/>
      <c r="KB214" s="3"/>
      <c r="KC214" s="3"/>
      <c r="KD214" s="3"/>
      <c r="KE214" s="3"/>
      <c r="KF214" s="3"/>
      <c r="KG214" s="3"/>
      <c r="KH214" s="3"/>
      <c r="KI214" s="3"/>
      <c r="KJ214" s="3"/>
      <c r="KK214" s="3"/>
      <c r="KL214" s="3"/>
      <c r="KM214" s="3"/>
      <c r="KN214" s="3"/>
      <c r="KO214" s="3"/>
      <c r="KP214" s="3"/>
      <c r="KQ214" s="3"/>
      <c r="KR214" s="3"/>
      <c r="KS214" s="3"/>
      <c r="KT214" s="3"/>
      <c r="KU214" s="3"/>
      <c r="KV214" s="3"/>
      <c r="KW214" s="3"/>
      <c r="KX214" s="3"/>
      <c r="KY214" s="3"/>
      <c r="KZ214" s="3"/>
      <c r="LA214" s="3"/>
      <c r="LB214" s="3"/>
      <c r="LC214" s="3"/>
      <c r="LD214" s="3"/>
      <c r="LE214" s="3"/>
      <c r="LF214" s="3"/>
      <c r="LG214" s="3"/>
      <c r="LH214" s="3"/>
      <c r="LI214" s="3"/>
      <c r="LJ214" s="3"/>
      <c r="LK214" s="3"/>
      <c r="LL214" s="3"/>
      <c r="LM214" s="3"/>
      <c r="LN214" s="3"/>
      <c r="LO214" s="3"/>
      <c r="LP214" s="3"/>
      <c r="LQ214" s="3"/>
      <c r="LR214" s="3"/>
      <c r="LS214" s="3"/>
      <c r="LT214" s="3"/>
      <c r="LU214" s="3"/>
      <c r="LV214" s="3"/>
      <c r="LW214" s="3"/>
      <c r="LX214" s="3"/>
      <c r="LY214" s="3"/>
      <c r="LZ214" s="3"/>
      <c r="MA214" s="3"/>
      <c r="MB214" s="3"/>
      <c r="MC214" s="3"/>
      <c r="MD214" s="3"/>
      <c r="ME214" s="3"/>
      <c r="MF214" s="3"/>
      <c r="MG214" s="3"/>
      <c r="MH214" s="3"/>
      <c r="MI214" s="3"/>
      <c r="MJ214" s="3"/>
      <c r="MK214" s="3"/>
      <c r="ML214" s="3"/>
      <c r="MM214" s="3"/>
      <c r="MN214" s="3"/>
      <c r="MO214" s="3"/>
      <c r="MP214" s="3"/>
      <c r="MQ214" s="3"/>
      <c r="MR214" s="3"/>
      <c r="MS214" s="3"/>
      <c r="MT214" s="3"/>
      <c r="MU214" s="3"/>
      <c r="MV214" s="3"/>
      <c r="MW214" s="3"/>
    </row>
    <row r="215" customFormat="false" ht="13.8" hidden="false" customHeight="false" outlineLevel="0" collapsed="false">
      <c r="A215" s="3" t="n">
        <v>144</v>
      </c>
      <c r="B215" s="3" t="s">
        <v>1401</v>
      </c>
      <c r="C215" s="3" t="s">
        <v>1402</v>
      </c>
      <c r="D215" s="3" t="s">
        <v>1495</v>
      </c>
      <c r="E215" s="3" t="s">
        <v>1404</v>
      </c>
      <c r="F215" s="3" t="s">
        <v>1496</v>
      </c>
      <c r="G215" s="4" t="s">
        <v>1497</v>
      </c>
      <c r="H215" s="4" t="s">
        <v>1498</v>
      </c>
      <c r="I215" s="3" t="s">
        <v>933</v>
      </c>
      <c r="J215" s="1" t="str">
        <f aca="false">AD215</f>
        <v>2.59</v>
      </c>
      <c r="K215" s="3" t="n">
        <v>20</v>
      </c>
      <c r="L215" s="3" t="n">
        <v>-1</v>
      </c>
      <c r="M215" s="3" t="s">
        <v>42</v>
      </c>
      <c r="N215" s="3" t="n">
        <v>-1</v>
      </c>
      <c r="O215" s="3" t="s">
        <v>1499</v>
      </c>
      <c r="P215" s="3" t="n">
        <v>-1</v>
      </c>
      <c r="Q215" s="3" t="n">
        <v>-1</v>
      </c>
      <c r="R215" s="3" t="n">
        <v>-1</v>
      </c>
      <c r="S215" s="3" t="s">
        <v>67</v>
      </c>
      <c r="T215" s="3" t="n">
        <v>-1</v>
      </c>
      <c r="U215" s="3" t="n">
        <f aca="false">693+498</f>
        <v>1191</v>
      </c>
      <c r="V215" s="3" t="n">
        <v>-1</v>
      </c>
      <c r="W215" s="3" t="n">
        <v>-1</v>
      </c>
      <c r="X215" s="3" t="n">
        <v>-1</v>
      </c>
      <c r="Y215" s="3" t="n">
        <v>-1</v>
      </c>
      <c r="Z215" s="3" t="n">
        <v>-1</v>
      </c>
      <c r="AA215" s="3" t="n">
        <v>-1</v>
      </c>
      <c r="AB215" s="3" t="n">
        <v>-1</v>
      </c>
      <c r="AC215" s="3" t="n">
        <v>-1</v>
      </c>
      <c r="AD215" s="3" t="s">
        <v>1500</v>
      </c>
      <c r="AE215" s="3" t="s">
        <v>1500</v>
      </c>
      <c r="AF215" s="3" t="s">
        <v>1500</v>
      </c>
      <c r="AG215" s="3" t="n">
        <v>0</v>
      </c>
      <c r="AH215" s="3" t="s">
        <v>73</v>
      </c>
      <c r="AI215" s="3" t="s">
        <v>1500</v>
      </c>
      <c r="AJ215" s="3" t="s">
        <v>1500</v>
      </c>
      <c r="AK215" s="3" t="s">
        <v>1500</v>
      </c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  <c r="IW215" s="3"/>
      <c r="IX215" s="3"/>
      <c r="IY215" s="3"/>
      <c r="IZ215" s="3"/>
      <c r="JA215" s="3"/>
      <c r="JB215" s="3"/>
      <c r="JC215" s="3"/>
      <c r="JD215" s="3"/>
      <c r="JE215" s="3"/>
      <c r="JF215" s="3"/>
      <c r="JG215" s="3"/>
      <c r="JH215" s="3"/>
      <c r="JI215" s="3"/>
      <c r="JJ215" s="3"/>
      <c r="JK215" s="3"/>
      <c r="JL215" s="3"/>
      <c r="JM215" s="3"/>
      <c r="JN215" s="3"/>
      <c r="JO215" s="3"/>
      <c r="JP215" s="3"/>
      <c r="JQ215" s="3"/>
      <c r="JR215" s="3"/>
      <c r="JS215" s="3"/>
      <c r="JT215" s="3"/>
      <c r="JU215" s="3"/>
      <c r="JV215" s="3"/>
      <c r="JW215" s="3"/>
      <c r="JX215" s="3"/>
      <c r="JY215" s="3"/>
      <c r="JZ215" s="3"/>
      <c r="KA215" s="3"/>
      <c r="KB215" s="3"/>
      <c r="KC215" s="3"/>
      <c r="KD215" s="3"/>
      <c r="KE215" s="3"/>
      <c r="KF215" s="3"/>
      <c r="KG215" s="3"/>
      <c r="KH215" s="3"/>
      <c r="KI215" s="3"/>
      <c r="KJ215" s="3"/>
      <c r="KK215" s="3"/>
      <c r="KL215" s="3"/>
      <c r="KM215" s="3"/>
      <c r="KN215" s="3"/>
      <c r="KO215" s="3"/>
      <c r="KP215" s="3"/>
      <c r="KQ215" s="3"/>
      <c r="KR215" s="3"/>
      <c r="KS215" s="3"/>
      <c r="KT215" s="3"/>
      <c r="KU215" s="3"/>
      <c r="KV215" s="3"/>
      <c r="KW215" s="3"/>
      <c r="KX215" s="3"/>
      <c r="KY215" s="3"/>
      <c r="KZ215" s="3"/>
      <c r="LA215" s="3"/>
      <c r="LB215" s="3"/>
      <c r="LC215" s="3"/>
      <c r="LD215" s="3"/>
      <c r="LE215" s="3"/>
      <c r="LF215" s="3"/>
      <c r="LG215" s="3"/>
      <c r="LH215" s="3"/>
      <c r="LI215" s="3"/>
      <c r="LJ215" s="3"/>
      <c r="LK215" s="3"/>
      <c r="LL215" s="3"/>
      <c r="LM215" s="3"/>
      <c r="LN215" s="3"/>
      <c r="LO215" s="3"/>
      <c r="LP215" s="3"/>
      <c r="LQ215" s="3"/>
      <c r="LR215" s="3"/>
      <c r="LS215" s="3"/>
      <c r="LT215" s="3"/>
      <c r="LU215" s="3"/>
      <c r="LV215" s="3"/>
      <c r="LW215" s="3"/>
      <c r="LX215" s="3"/>
      <c r="LY215" s="3"/>
      <c r="LZ215" s="3"/>
      <c r="MA215" s="3"/>
      <c r="MB215" s="3"/>
      <c r="MC215" s="3"/>
      <c r="MD215" s="3"/>
      <c r="ME215" s="3"/>
      <c r="MF215" s="3"/>
      <c r="MG215" s="3"/>
      <c r="MH215" s="3"/>
      <c r="MI215" s="3"/>
      <c r="MJ215" s="3"/>
      <c r="MK215" s="3"/>
      <c r="ML215" s="3"/>
      <c r="MM215" s="3"/>
      <c r="MN215" s="3"/>
      <c r="MO215" s="3"/>
      <c r="MP215" s="3"/>
      <c r="MQ215" s="3"/>
      <c r="MR215" s="3"/>
      <c r="MS215" s="3"/>
      <c r="MT215" s="3"/>
      <c r="MU215" s="3"/>
      <c r="MV215" s="3"/>
      <c r="MW215" s="3"/>
    </row>
    <row r="216" customFormat="false" ht="13.8" hidden="false" customHeight="false" outlineLevel="0" collapsed="false">
      <c r="A216" s="3" t="n">
        <v>145</v>
      </c>
      <c r="B216" s="3" t="s">
        <v>1401</v>
      </c>
      <c r="C216" s="3" t="s">
        <v>1402</v>
      </c>
      <c r="D216" s="3" t="s">
        <v>1501</v>
      </c>
      <c r="E216" s="3" t="s">
        <v>1404</v>
      </c>
      <c r="F216" s="3" t="s">
        <v>1502</v>
      </c>
      <c r="G216" s="4" t="s">
        <v>1503</v>
      </c>
      <c r="H216" s="4" t="s">
        <v>1504</v>
      </c>
      <c r="I216" s="3" t="s">
        <v>933</v>
      </c>
      <c r="J216" s="1" t="str">
        <f aca="false">AD216</f>
        <v>2.25</v>
      </c>
      <c r="K216" s="3" t="s">
        <v>1505</v>
      </c>
      <c r="L216" s="3" t="n">
        <v>-1</v>
      </c>
      <c r="M216" s="3" t="s">
        <v>42</v>
      </c>
      <c r="N216" s="3" t="n">
        <v>-1</v>
      </c>
      <c r="O216" s="3" t="s">
        <v>1506</v>
      </c>
      <c r="P216" s="3" t="n">
        <v>-1</v>
      </c>
      <c r="Q216" s="3" t="n">
        <v>-1</v>
      </c>
      <c r="R216" s="3" t="n">
        <v>-1</v>
      </c>
      <c r="S216" s="3" t="s">
        <v>67</v>
      </c>
      <c r="T216" s="3" t="n">
        <v>-1</v>
      </c>
      <c r="U216" s="3" t="n">
        <f aca="false">643+263</f>
        <v>906</v>
      </c>
      <c r="V216" s="3" t="n">
        <v>-1</v>
      </c>
      <c r="W216" s="3" t="n">
        <v>-1</v>
      </c>
      <c r="X216" s="3" t="n">
        <v>-1</v>
      </c>
      <c r="Y216" s="3" t="n">
        <v>-1</v>
      </c>
      <c r="Z216" s="3" t="n">
        <v>-1</v>
      </c>
      <c r="AA216" s="3" t="n">
        <v>-1</v>
      </c>
      <c r="AB216" s="3" t="n">
        <v>-1</v>
      </c>
      <c r="AC216" s="3" t="n">
        <v>-1</v>
      </c>
      <c r="AD216" s="3" t="s">
        <v>912</v>
      </c>
      <c r="AE216" s="3" t="s">
        <v>912</v>
      </c>
      <c r="AF216" s="3" t="s">
        <v>912</v>
      </c>
      <c r="AG216" s="3" t="n">
        <v>0</v>
      </c>
      <c r="AH216" s="3" t="s">
        <v>73</v>
      </c>
      <c r="AI216" s="3" t="s">
        <v>912</v>
      </c>
      <c r="AJ216" s="3" t="s">
        <v>912</v>
      </c>
      <c r="AK216" s="3" t="s">
        <v>912</v>
      </c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  <c r="IW216" s="3"/>
      <c r="IX216" s="3"/>
      <c r="IY216" s="3"/>
      <c r="IZ216" s="3"/>
      <c r="JA216" s="3"/>
      <c r="JB216" s="3"/>
      <c r="JC216" s="3"/>
      <c r="JD216" s="3"/>
      <c r="JE216" s="3"/>
      <c r="JF216" s="3"/>
      <c r="JG216" s="3"/>
      <c r="JH216" s="3"/>
      <c r="JI216" s="3"/>
      <c r="JJ216" s="3"/>
      <c r="JK216" s="3"/>
      <c r="JL216" s="3"/>
      <c r="JM216" s="3"/>
      <c r="JN216" s="3"/>
      <c r="JO216" s="3"/>
      <c r="JP216" s="3"/>
      <c r="JQ216" s="3"/>
      <c r="JR216" s="3"/>
      <c r="JS216" s="3"/>
      <c r="JT216" s="3"/>
      <c r="JU216" s="3"/>
      <c r="JV216" s="3"/>
      <c r="JW216" s="3"/>
      <c r="JX216" s="3"/>
      <c r="JY216" s="3"/>
      <c r="JZ216" s="3"/>
      <c r="KA216" s="3"/>
      <c r="KB216" s="3"/>
      <c r="KC216" s="3"/>
      <c r="KD216" s="3"/>
      <c r="KE216" s="3"/>
      <c r="KF216" s="3"/>
      <c r="KG216" s="3"/>
      <c r="KH216" s="3"/>
      <c r="KI216" s="3"/>
      <c r="KJ216" s="3"/>
      <c r="KK216" s="3"/>
      <c r="KL216" s="3"/>
      <c r="KM216" s="3"/>
      <c r="KN216" s="3"/>
      <c r="KO216" s="3"/>
      <c r="KP216" s="3"/>
      <c r="KQ216" s="3"/>
      <c r="KR216" s="3"/>
      <c r="KS216" s="3"/>
      <c r="KT216" s="3"/>
      <c r="KU216" s="3"/>
      <c r="KV216" s="3"/>
      <c r="KW216" s="3"/>
      <c r="KX216" s="3"/>
      <c r="KY216" s="3"/>
      <c r="KZ216" s="3"/>
      <c r="LA216" s="3"/>
      <c r="LB216" s="3"/>
      <c r="LC216" s="3"/>
      <c r="LD216" s="3"/>
      <c r="LE216" s="3"/>
      <c r="LF216" s="3"/>
      <c r="LG216" s="3"/>
      <c r="LH216" s="3"/>
      <c r="LI216" s="3"/>
      <c r="LJ216" s="3"/>
      <c r="LK216" s="3"/>
      <c r="LL216" s="3"/>
      <c r="LM216" s="3"/>
      <c r="LN216" s="3"/>
      <c r="LO216" s="3"/>
      <c r="LP216" s="3"/>
      <c r="LQ216" s="3"/>
      <c r="LR216" s="3"/>
      <c r="LS216" s="3"/>
      <c r="LT216" s="3"/>
      <c r="LU216" s="3"/>
      <c r="LV216" s="3"/>
      <c r="LW216" s="3"/>
      <c r="LX216" s="3"/>
      <c r="LY216" s="3"/>
      <c r="LZ216" s="3"/>
      <c r="MA216" s="3"/>
      <c r="MB216" s="3"/>
      <c r="MC216" s="3"/>
      <c r="MD216" s="3"/>
      <c r="ME216" s="3"/>
      <c r="MF216" s="3"/>
      <c r="MG216" s="3"/>
      <c r="MH216" s="3"/>
      <c r="MI216" s="3"/>
      <c r="MJ216" s="3"/>
      <c r="MK216" s="3"/>
      <c r="ML216" s="3"/>
      <c r="MM216" s="3"/>
      <c r="MN216" s="3"/>
      <c r="MO216" s="3"/>
      <c r="MP216" s="3"/>
      <c r="MQ216" s="3"/>
      <c r="MR216" s="3"/>
      <c r="MS216" s="3"/>
      <c r="MT216" s="3"/>
      <c r="MU216" s="3"/>
      <c r="MV216" s="3"/>
      <c r="MW216" s="3"/>
    </row>
    <row r="217" customFormat="false" ht="13.8" hidden="false" customHeight="false" outlineLevel="0" collapsed="false">
      <c r="A217" s="3" t="n">
        <v>147</v>
      </c>
      <c r="B217" s="3"/>
      <c r="C217" s="3" t="s">
        <v>1507</v>
      </c>
      <c r="D217" s="3" t="s">
        <v>1508</v>
      </c>
      <c r="E217" s="3" t="s">
        <v>1404</v>
      </c>
      <c r="F217" s="3" t="s">
        <v>1405</v>
      </c>
      <c r="G217" s="4" t="s">
        <v>1509</v>
      </c>
      <c r="H217" s="4" t="s">
        <v>1510</v>
      </c>
      <c r="I217" s="1" t="s">
        <v>40</v>
      </c>
      <c r="J217" s="1" t="str">
        <f aca="false">AD217</f>
        <v>1.28</v>
      </c>
      <c r="K217" s="1" t="n">
        <v>66</v>
      </c>
      <c r="L217" s="3" t="n">
        <v>-1</v>
      </c>
      <c r="M217" s="3" t="s">
        <v>42</v>
      </c>
      <c r="N217" s="3" t="n">
        <v>-1</v>
      </c>
      <c r="O217" s="1" t="s">
        <v>1511</v>
      </c>
      <c r="P217" s="3" t="n">
        <v>-1</v>
      </c>
      <c r="Q217" s="3" t="n">
        <v>-1</v>
      </c>
      <c r="R217" s="3" t="n">
        <v>-1</v>
      </c>
      <c r="S217" s="1" t="s">
        <v>67</v>
      </c>
      <c r="T217" s="3" t="n">
        <v>1490</v>
      </c>
      <c r="U217" s="3" t="n">
        <v>6509</v>
      </c>
      <c r="V217" s="3" t="s">
        <v>337</v>
      </c>
      <c r="W217" s="3" t="s">
        <v>444</v>
      </c>
      <c r="X217" s="3" t="n">
        <v>-1</v>
      </c>
      <c r="Y217" s="3" t="n">
        <v>-1</v>
      </c>
      <c r="Z217" s="3" t="n">
        <v>-1</v>
      </c>
      <c r="AA217" s="3" t="n">
        <v>-1</v>
      </c>
      <c r="AB217" s="3" t="n">
        <v>-1</v>
      </c>
      <c r="AC217" s="3" t="n">
        <v>-1</v>
      </c>
      <c r="AD217" s="3" t="s">
        <v>1512</v>
      </c>
      <c r="AE217" s="3" t="s">
        <v>1512</v>
      </c>
      <c r="AF217" s="3" t="s">
        <v>1512</v>
      </c>
      <c r="AG217" s="3" t="n">
        <v>0</v>
      </c>
      <c r="AH217" s="3" t="s">
        <v>73</v>
      </c>
      <c r="AI217" s="3" t="s">
        <v>1512</v>
      </c>
      <c r="AJ217" s="3" t="s">
        <v>1512</v>
      </c>
      <c r="AK217" s="3" t="s">
        <v>1512</v>
      </c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  <c r="IW217" s="3"/>
      <c r="IX217" s="3"/>
      <c r="IY217" s="3"/>
      <c r="IZ217" s="3"/>
      <c r="JA217" s="3"/>
      <c r="JB217" s="3"/>
      <c r="JC217" s="3"/>
      <c r="JD217" s="3"/>
      <c r="JE217" s="3"/>
      <c r="JF217" s="3"/>
      <c r="JG217" s="3"/>
      <c r="JH217" s="3"/>
      <c r="JI217" s="3"/>
      <c r="JJ217" s="3"/>
      <c r="JK217" s="3"/>
      <c r="JL217" s="3"/>
      <c r="JM217" s="3"/>
      <c r="JN217" s="3"/>
      <c r="JO217" s="3"/>
      <c r="JP217" s="3"/>
      <c r="JQ217" s="3"/>
      <c r="JR217" s="3"/>
      <c r="JS217" s="3"/>
      <c r="JT217" s="3"/>
      <c r="JU217" s="3"/>
      <c r="JV217" s="3"/>
      <c r="JW217" s="3"/>
      <c r="JX217" s="3"/>
      <c r="JY217" s="3"/>
      <c r="JZ217" s="3"/>
      <c r="KA217" s="3"/>
      <c r="KB217" s="3"/>
      <c r="KC217" s="3"/>
      <c r="KD217" s="3"/>
      <c r="KE217" s="3"/>
      <c r="KF217" s="3"/>
      <c r="KG217" s="3"/>
      <c r="KH217" s="3"/>
      <c r="KI217" s="3"/>
      <c r="KJ217" s="3"/>
      <c r="KK217" s="3"/>
      <c r="KL217" s="3"/>
      <c r="KM217" s="3"/>
      <c r="KN217" s="3"/>
      <c r="KO217" s="3"/>
      <c r="KP217" s="3"/>
      <c r="KQ217" s="3"/>
      <c r="KR217" s="3"/>
      <c r="KS217" s="3"/>
      <c r="KT217" s="3"/>
      <c r="KU217" s="3"/>
      <c r="KV217" s="3"/>
      <c r="KW217" s="3"/>
      <c r="KX217" s="3"/>
      <c r="KY217" s="3"/>
      <c r="KZ217" s="3"/>
      <c r="LA217" s="3"/>
      <c r="LB217" s="3"/>
      <c r="LC217" s="3"/>
      <c r="LD217" s="3"/>
      <c r="LE217" s="3"/>
      <c r="LF217" s="3"/>
      <c r="LG217" s="3"/>
      <c r="LH217" s="3"/>
      <c r="LI217" s="3"/>
      <c r="LJ217" s="3"/>
      <c r="LK217" s="3"/>
      <c r="LL217" s="3"/>
      <c r="LM217" s="3"/>
      <c r="LN217" s="3"/>
      <c r="LO217" s="3"/>
      <c r="LP217" s="3"/>
      <c r="LQ217" s="3"/>
      <c r="LR217" s="3"/>
      <c r="LS217" s="3"/>
      <c r="LT217" s="3"/>
      <c r="LU217" s="3"/>
      <c r="LV217" s="3"/>
      <c r="LW217" s="3"/>
      <c r="LX217" s="3"/>
      <c r="LY217" s="3"/>
      <c r="LZ217" s="3"/>
      <c r="MA217" s="3"/>
      <c r="MB217" s="3"/>
      <c r="MC217" s="3"/>
      <c r="MD217" s="3"/>
      <c r="ME217" s="3"/>
      <c r="MF217" s="3"/>
      <c r="MG217" s="3"/>
      <c r="MH217" s="3"/>
      <c r="MI217" s="3"/>
      <c r="MJ217" s="3"/>
      <c r="MK217" s="3"/>
      <c r="ML217" s="3"/>
      <c r="MM217" s="3"/>
      <c r="MN217" s="3"/>
      <c r="MO217" s="3"/>
      <c r="MP217" s="3"/>
      <c r="MQ217" s="3"/>
      <c r="MR217" s="3"/>
      <c r="MS217" s="3"/>
      <c r="MT217" s="3"/>
      <c r="MU217" s="3"/>
      <c r="MV217" s="3"/>
      <c r="MW217" s="3"/>
    </row>
    <row r="218" customFormat="false" ht="13.8" hidden="false" customHeight="false" outlineLevel="0" collapsed="false">
      <c r="A218" s="3" t="n">
        <v>147</v>
      </c>
      <c r="B218" s="3" t="s">
        <v>1401</v>
      </c>
      <c r="C218" s="3" t="s">
        <v>1402</v>
      </c>
      <c r="D218" s="3" t="s">
        <v>1508</v>
      </c>
      <c r="E218" s="3" t="s">
        <v>1404</v>
      </c>
      <c r="F218" s="3" t="s">
        <v>1405</v>
      </c>
      <c r="G218" s="4" t="s">
        <v>1509</v>
      </c>
      <c r="H218" s="4" t="s">
        <v>1510</v>
      </c>
      <c r="I218" s="3" t="s">
        <v>933</v>
      </c>
      <c r="J218" s="1" t="str">
        <f aca="false">AD218</f>
        <v>1.28</v>
      </c>
      <c r="K218" s="3" t="n">
        <v>66</v>
      </c>
      <c r="L218" s="3" t="n">
        <v>-1</v>
      </c>
      <c r="M218" s="3" t="s">
        <v>42</v>
      </c>
      <c r="N218" s="3" t="n">
        <v>-1</v>
      </c>
      <c r="O218" s="1" t="s">
        <v>1511</v>
      </c>
      <c r="P218" s="3" t="n">
        <v>-1</v>
      </c>
      <c r="Q218" s="3" t="n">
        <v>-1</v>
      </c>
      <c r="R218" s="3" t="n">
        <v>-1</v>
      </c>
      <c r="S218" s="1" t="s">
        <v>67</v>
      </c>
      <c r="T218" s="3" t="n">
        <v>1490</v>
      </c>
      <c r="U218" s="3" t="n">
        <f aca="false">1425+1096</f>
        <v>2521</v>
      </c>
      <c r="V218" s="3" t="n">
        <v>-1</v>
      </c>
      <c r="W218" s="3" t="n">
        <v>-1</v>
      </c>
      <c r="X218" s="3" t="n">
        <v>-1</v>
      </c>
      <c r="Y218" s="3" t="n">
        <v>-1</v>
      </c>
      <c r="Z218" s="3" t="n">
        <v>-1</v>
      </c>
      <c r="AA218" s="3" t="n">
        <v>-1</v>
      </c>
      <c r="AB218" s="3" t="n">
        <v>-1</v>
      </c>
      <c r="AC218" s="3" t="n">
        <v>-1</v>
      </c>
      <c r="AD218" s="3" t="s">
        <v>1512</v>
      </c>
      <c r="AE218" s="3" t="s">
        <v>1512</v>
      </c>
      <c r="AF218" s="3" t="s">
        <v>1512</v>
      </c>
      <c r="AG218" s="3" t="n">
        <v>0</v>
      </c>
      <c r="AH218" s="3" t="s">
        <v>73</v>
      </c>
      <c r="AI218" s="3" t="s">
        <v>1512</v>
      </c>
      <c r="AJ218" s="3" t="s">
        <v>1512</v>
      </c>
      <c r="AK218" s="3" t="s">
        <v>1512</v>
      </c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  <c r="IX218" s="3"/>
      <c r="IY218" s="3"/>
      <c r="IZ218" s="3"/>
      <c r="JA218" s="3"/>
      <c r="JB218" s="3"/>
      <c r="JC218" s="3"/>
      <c r="JD218" s="3"/>
      <c r="JE218" s="3"/>
      <c r="JF218" s="3"/>
      <c r="JG218" s="3"/>
      <c r="JH218" s="3"/>
      <c r="JI218" s="3"/>
      <c r="JJ218" s="3"/>
      <c r="JK218" s="3"/>
      <c r="JL218" s="3"/>
      <c r="JM218" s="3"/>
      <c r="JN218" s="3"/>
      <c r="JO218" s="3"/>
      <c r="JP218" s="3"/>
      <c r="JQ218" s="3"/>
      <c r="JR218" s="3"/>
      <c r="JS218" s="3"/>
      <c r="JT218" s="3"/>
      <c r="JU218" s="3"/>
      <c r="JV218" s="3"/>
      <c r="JW218" s="3"/>
      <c r="JX218" s="3"/>
      <c r="JY218" s="3"/>
      <c r="JZ218" s="3"/>
      <c r="KA218" s="3"/>
      <c r="KB218" s="3"/>
      <c r="KC218" s="3"/>
      <c r="KD218" s="3"/>
      <c r="KE218" s="3"/>
      <c r="KF218" s="3"/>
      <c r="KG218" s="3"/>
      <c r="KH218" s="3"/>
      <c r="KI218" s="3"/>
      <c r="KJ218" s="3"/>
      <c r="KK218" s="3"/>
      <c r="KL218" s="3"/>
      <c r="KM218" s="3"/>
      <c r="KN218" s="3"/>
      <c r="KO218" s="3"/>
      <c r="KP218" s="3"/>
      <c r="KQ218" s="3"/>
      <c r="KR218" s="3"/>
      <c r="KS218" s="3"/>
      <c r="KT218" s="3"/>
      <c r="KU218" s="3"/>
      <c r="KV218" s="3"/>
      <c r="KW218" s="3"/>
      <c r="KX218" s="3"/>
      <c r="KY218" s="3"/>
      <c r="KZ218" s="3"/>
      <c r="LA218" s="3"/>
      <c r="LB218" s="3"/>
      <c r="LC218" s="3"/>
      <c r="LD218" s="3"/>
      <c r="LE218" s="3"/>
      <c r="LF218" s="3"/>
      <c r="LG218" s="3"/>
      <c r="LH218" s="3"/>
      <c r="LI218" s="3"/>
      <c r="LJ218" s="3"/>
      <c r="LK218" s="3"/>
      <c r="LL218" s="3"/>
      <c r="LM218" s="3"/>
      <c r="LN218" s="3"/>
      <c r="LO218" s="3"/>
      <c r="LP218" s="3"/>
      <c r="LQ218" s="3"/>
      <c r="LR218" s="3"/>
      <c r="LS218" s="3"/>
      <c r="LT218" s="3"/>
      <c r="LU218" s="3"/>
      <c r="LV218" s="3"/>
      <c r="LW218" s="3"/>
      <c r="LX218" s="3"/>
      <c r="LY218" s="3"/>
      <c r="LZ218" s="3"/>
      <c r="MA218" s="3"/>
      <c r="MB218" s="3"/>
      <c r="MC218" s="3"/>
      <c r="MD218" s="3"/>
      <c r="ME218" s="3"/>
      <c r="MF218" s="3"/>
      <c r="MG218" s="3"/>
      <c r="MH218" s="3"/>
      <c r="MI218" s="3"/>
      <c r="MJ218" s="3"/>
      <c r="MK218" s="3"/>
      <c r="ML218" s="3"/>
      <c r="MM218" s="3"/>
      <c r="MN218" s="3"/>
      <c r="MO218" s="3"/>
      <c r="MP218" s="3"/>
      <c r="MQ218" s="3"/>
      <c r="MR218" s="3"/>
      <c r="MS218" s="3"/>
      <c r="MT218" s="3"/>
      <c r="MU218" s="3"/>
      <c r="MV218" s="3"/>
      <c r="MW218" s="3"/>
    </row>
    <row r="219" customFormat="false" ht="13.8" hidden="false" customHeight="false" outlineLevel="0" collapsed="false">
      <c r="A219" s="3" t="n">
        <v>148</v>
      </c>
      <c r="B219" s="3" t="s">
        <v>1401</v>
      </c>
      <c r="C219" s="3" t="s">
        <v>1402</v>
      </c>
      <c r="D219" s="3" t="s">
        <v>1513</v>
      </c>
      <c r="E219" s="3" t="s">
        <v>1404</v>
      </c>
      <c r="F219" s="3" t="s">
        <v>1514</v>
      </c>
      <c r="G219" s="4" t="s">
        <v>1515</v>
      </c>
      <c r="H219" s="4" t="s">
        <v>1516</v>
      </c>
      <c r="I219" s="3" t="s">
        <v>933</v>
      </c>
      <c r="J219" s="1" t="str">
        <f aca="false">AD219</f>
        <v>2.55</v>
      </c>
      <c r="K219" s="3" t="n">
        <v>24</v>
      </c>
      <c r="L219" s="3" t="n">
        <v>-1</v>
      </c>
      <c r="M219" s="3" t="s">
        <v>42</v>
      </c>
      <c r="N219" s="3" t="n">
        <v>-1</v>
      </c>
      <c r="O219" s="3" t="s">
        <v>1517</v>
      </c>
      <c r="P219" s="3" t="n">
        <v>-1</v>
      </c>
      <c r="Q219" s="3" t="n">
        <v>-1</v>
      </c>
      <c r="R219" s="3" t="n">
        <v>-1</v>
      </c>
      <c r="S219" s="1" t="s">
        <v>67</v>
      </c>
      <c r="T219" s="3" t="n">
        <v>-1</v>
      </c>
      <c r="U219" s="3" t="n">
        <f aca="false">559+408</f>
        <v>967</v>
      </c>
      <c r="V219" s="3" t="n">
        <v>-1</v>
      </c>
      <c r="W219" s="3" t="n">
        <v>-1</v>
      </c>
      <c r="X219" s="3" t="n">
        <v>-1</v>
      </c>
      <c r="Y219" s="3" t="n">
        <v>-1</v>
      </c>
      <c r="Z219" s="3" t="n">
        <v>-1</v>
      </c>
      <c r="AA219" s="3" t="n">
        <v>-1</v>
      </c>
      <c r="AB219" s="3" t="n">
        <v>-1</v>
      </c>
      <c r="AC219" s="3" t="n">
        <v>-1</v>
      </c>
      <c r="AD219" s="3" t="s">
        <v>867</v>
      </c>
      <c r="AE219" s="3" t="s">
        <v>867</v>
      </c>
      <c r="AF219" s="3" t="s">
        <v>867</v>
      </c>
      <c r="AG219" s="3" t="n">
        <v>0</v>
      </c>
      <c r="AH219" s="3" t="s">
        <v>73</v>
      </c>
      <c r="AI219" s="3" t="s">
        <v>867</v>
      </c>
      <c r="AJ219" s="3" t="s">
        <v>867</v>
      </c>
      <c r="AK219" s="3" t="s">
        <v>867</v>
      </c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  <c r="IW219" s="3"/>
      <c r="IX219" s="3"/>
      <c r="IY219" s="3"/>
      <c r="IZ219" s="3"/>
      <c r="JA219" s="3"/>
      <c r="JB219" s="3"/>
      <c r="JC219" s="3"/>
      <c r="JD219" s="3"/>
      <c r="JE219" s="3"/>
      <c r="JF219" s="3"/>
      <c r="JG219" s="3"/>
      <c r="JH219" s="3"/>
      <c r="JI219" s="3"/>
      <c r="JJ219" s="3"/>
      <c r="JK219" s="3"/>
      <c r="JL219" s="3"/>
      <c r="JM219" s="3"/>
      <c r="JN219" s="3"/>
      <c r="JO219" s="3"/>
      <c r="JP219" s="3"/>
      <c r="JQ219" s="3"/>
      <c r="JR219" s="3"/>
      <c r="JS219" s="3"/>
      <c r="JT219" s="3"/>
      <c r="JU219" s="3"/>
      <c r="JV219" s="3"/>
      <c r="JW219" s="3"/>
      <c r="JX219" s="3"/>
      <c r="JY219" s="3"/>
      <c r="JZ219" s="3"/>
      <c r="KA219" s="3"/>
      <c r="KB219" s="3"/>
      <c r="KC219" s="3"/>
      <c r="KD219" s="3"/>
      <c r="KE219" s="3"/>
      <c r="KF219" s="3"/>
      <c r="KG219" s="3"/>
      <c r="KH219" s="3"/>
      <c r="KI219" s="3"/>
      <c r="KJ219" s="3"/>
      <c r="KK219" s="3"/>
      <c r="KL219" s="3"/>
      <c r="KM219" s="3"/>
      <c r="KN219" s="3"/>
      <c r="KO219" s="3"/>
      <c r="KP219" s="3"/>
      <c r="KQ219" s="3"/>
      <c r="KR219" s="3"/>
      <c r="KS219" s="3"/>
      <c r="KT219" s="3"/>
      <c r="KU219" s="3"/>
      <c r="KV219" s="3"/>
      <c r="KW219" s="3"/>
      <c r="KX219" s="3"/>
      <c r="KY219" s="3"/>
      <c r="KZ219" s="3"/>
      <c r="LA219" s="3"/>
      <c r="LB219" s="3"/>
      <c r="LC219" s="3"/>
      <c r="LD219" s="3"/>
      <c r="LE219" s="3"/>
      <c r="LF219" s="3"/>
      <c r="LG219" s="3"/>
      <c r="LH219" s="3"/>
      <c r="LI219" s="3"/>
      <c r="LJ219" s="3"/>
      <c r="LK219" s="3"/>
      <c r="LL219" s="3"/>
      <c r="LM219" s="3"/>
      <c r="LN219" s="3"/>
      <c r="LO219" s="3"/>
      <c r="LP219" s="3"/>
      <c r="LQ219" s="3"/>
      <c r="LR219" s="3"/>
      <c r="LS219" s="3"/>
      <c r="LT219" s="3"/>
      <c r="LU219" s="3"/>
      <c r="LV219" s="3"/>
      <c r="LW219" s="3"/>
      <c r="LX219" s="3"/>
      <c r="LY219" s="3"/>
      <c r="LZ219" s="3"/>
      <c r="MA219" s="3"/>
      <c r="MB219" s="3"/>
      <c r="MC219" s="3"/>
      <c r="MD219" s="3"/>
      <c r="ME219" s="3"/>
      <c r="MF219" s="3"/>
      <c r="MG219" s="3"/>
      <c r="MH219" s="3"/>
      <c r="MI219" s="3"/>
      <c r="MJ219" s="3"/>
      <c r="MK219" s="3"/>
      <c r="ML219" s="3"/>
      <c r="MM219" s="3"/>
      <c r="MN219" s="3"/>
      <c r="MO219" s="3"/>
      <c r="MP219" s="3"/>
      <c r="MQ219" s="3"/>
      <c r="MR219" s="3"/>
      <c r="MS219" s="3"/>
      <c r="MT219" s="3"/>
      <c r="MU219" s="3"/>
      <c r="MV219" s="3"/>
      <c r="MW219" s="3"/>
    </row>
    <row r="220" customFormat="false" ht="13.8" hidden="false" customHeight="false" outlineLevel="0" collapsed="false">
      <c r="A220" s="3" t="n">
        <v>149</v>
      </c>
      <c r="C220" s="3" t="s">
        <v>1518</v>
      </c>
      <c r="D220" s="1" t="s">
        <v>1519</v>
      </c>
      <c r="E220" s="1" t="s">
        <v>1520</v>
      </c>
      <c r="F220" s="1" t="s">
        <v>1521</v>
      </c>
      <c r="G220" s="7" t="s">
        <v>1522</v>
      </c>
      <c r="H220" s="7" t="s">
        <v>1523</v>
      </c>
      <c r="I220" s="1" t="s">
        <v>40</v>
      </c>
      <c r="J220" s="1" t="str">
        <f aca="false">AD220</f>
        <v>3.41</v>
      </c>
      <c r="K220" s="1" t="s">
        <v>1524</v>
      </c>
      <c r="L220" s="1" t="n">
        <v>-1</v>
      </c>
      <c r="M220" s="1" t="n">
        <v>-1</v>
      </c>
      <c r="N220" s="3" t="n">
        <v>-1</v>
      </c>
      <c r="O220" s="1" t="n">
        <v>-1</v>
      </c>
      <c r="P220" s="1" t="n">
        <v>-1</v>
      </c>
      <c r="Q220" s="1" t="n">
        <v>-1</v>
      </c>
      <c r="R220" s="1" t="n">
        <v>-1</v>
      </c>
      <c r="S220" s="1" t="s">
        <v>67</v>
      </c>
      <c r="T220" s="1" t="n">
        <v>-1</v>
      </c>
      <c r="U220" s="1" t="n">
        <v>-1</v>
      </c>
      <c r="V220" s="1" t="n">
        <v>-1</v>
      </c>
      <c r="W220" s="1" t="n">
        <v>-1</v>
      </c>
      <c r="X220" s="1" t="n">
        <v>-1</v>
      </c>
      <c r="Y220" s="1" t="n">
        <v>-1</v>
      </c>
      <c r="Z220" s="1" t="n">
        <v>-1</v>
      </c>
      <c r="AA220" s="1" t="n">
        <v>-1</v>
      </c>
      <c r="AB220" s="1" t="n">
        <v>-1</v>
      </c>
      <c r="AC220" s="1" t="n">
        <v>-1</v>
      </c>
      <c r="AD220" s="1" t="s">
        <v>1525</v>
      </c>
      <c r="AE220" s="1" t="s">
        <v>1525</v>
      </c>
      <c r="AF220" s="1" t="s">
        <v>1525</v>
      </c>
      <c r="AG220" s="1" t="n">
        <v>0</v>
      </c>
      <c r="AH220" s="1" t="n">
        <v>-1</v>
      </c>
      <c r="AI220" s="1" t="s">
        <v>1525</v>
      </c>
      <c r="AJ220" s="1" t="s">
        <v>1525</v>
      </c>
      <c r="AK220" s="1" t="s">
        <v>1525</v>
      </c>
    </row>
    <row r="221" customFormat="false" ht="13.8" hidden="false" customHeight="false" outlineLevel="0" collapsed="false">
      <c r="A221" s="3" t="n">
        <v>150</v>
      </c>
      <c r="C221" s="3" t="s">
        <v>1526</v>
      </c>
      <c r="D221" s="1" t="s">
        <v>1527</v>
      </c>
      <c r="E221" s="1" t="s">
        <v>1528</v>
      </c>
      <c r="F221" s="1" t="s">
        <v>1529</v>
      </c>
      <c r="G221" s="7" t="s">
        <v>1530</v>
      </c>
      <c r="H221" s="7" t="s">
        <v>1531</v>
      </c>
      <c r="I221" s="1" t="s">
        <v>40</v>
      </c>
      <c r="J221" s="1" t="str">
        <f aca="false">AD221</f>
        <v>0.8162</v>
      </c>
      <c r="K221" s="1" t="s">
        <v>1532</v>
      </c>
      <c r="L221" s="1" t="s">
        <v>1533</v>
      </c>
      <c r="M221" s="3" t="s">
        <v>42</v>
      </c>
      <c r="N221" s="3" t="n">
        <v>-1</v>
      </c>
      <c r="O221" s="1" t="s">
        <v>1534</v>
      </c>
      <c r="P221" s="1" t="s">
        <v>1535</v>
      </c>
      <c r="Q221" s="1" t="n">
        <v>-1</v>
      </c>
      <c r="R221" s="1" t="n">
        <v>-1</v>
      </c>
      <c r="S221" s="1" t="s">
        <v>67</v>
      </c>
      <c r="T221" s="1" t="s">
        <v>848</v>
      </c>
      <c r="U221" s="1" t="n">
        <v>-1</v>
      </c>
      <c r="V221" s="1" t="n">
        <v>-1</v>
      </c>
      <c r="W221" s="1" t="n">
        <v>-1</v>
      </c>
      <c r="X221" s="1" t="n">
        <v>-1</v>
      </c>
      <c r="Y221" s="1" t="n">
        <f aca="false">7*24*60</f>
        <v>10080</v>
      </c>
      <c r="Z221" s="1" t="n">
        <v>-1</v>
      </c>
      <c r="AA221" s="1" t="n">
        <v>-1</v>
      </c>
      <c r="AB221" s="1" t="s">
        <v>1536</v>
      </c>
      <c r="AC221" s="1" t="s">
        <v>1537</v>
      </c>
      <c r="AD221" s="1" t="s">
        <v>1538</v>
      </c>
      <c r="AE221" s="1" t="s">
        <v>1538</v>
      </c>
      <c r="AF221" s="1" t="s">
        <v>1538</v>
      </c>
      <c r="AG221" s="1" t="n">
        <v>0</v>
      </c>
      <c r="AH221" s="1" t="s">
        <v>73</v>
      </c>
      <c r="AI221" s="1" t="s">
        <v>1538</v>
      </c>
      <c r="AJ221" s="1" t="s">
        <v>1538</v>
      </c>
      <c r="AK221" s="1" t="s">
        <v>1538</v>
      </c>
    </row>
    <row r="222" customFormat="false" ht="13.8" hidden="false" customHeight="false" outlineLevel="0" collapsed="false">
      <c r="A222" s="3" t="n">
        <v>151</v>
      </c>
      <c r="C222" s="3" t="s">
        <v>1539</v>
      </c>
      <c r="D222" s="1" t="s">
        <v>1540</v>
      </c>
      <c r="E222" s="1" t="s">
        <v>1528</v>
      </c>
      <c r="F222" s="1" t="s">
        <v>1541</v>
      </c>
      <c r="G222" s="7" t="s">
        <v>1542</v>
      </c>
      <c r="H222" s="7" t="s">
        <v>1543</v>
      </c>
      <c r="I222" s="1" t="s">
        <v>40</v>
      </c>
      <c r="J222" s="1" t="str">
        <f aca="false">AD222</f>
        <v>2.05</v>
      </c>
      <c r="K222" s="1" t="n">
        <v>74</v>
      </c>
      <c r="L222" s="1" t="n">
        <v>-1</v>
      </c>
      <c r="M222" s="3" t="s">
        <v>42</v>
      </c>
      <c r="N222" s="3" t="n">
        <v>-1</v>
      </c>
      <c r="O222" s="1" t="n">
        <v>12</v>
      </c>
      <c r="P222" s="1" t="s">
        <v>1544</v>
      </c>
      <c r="Q222" s="1" t="n">
        <v>-1</v>
      </c>
      <c r="R222" s="1" t="n">
        <v>-1</v>
      </c>
      <c r="S222" s="1" t="s">
        <v>67</v>
      </c>
      <c r="T222" s="1" t="n">
        <v>1884</v>
      </c>
      <c r="U222" s="1" t="n">
        <v>-1</v>
      </c>
      <c r="V222" s="1" t="s">
        <v>1545</v>
      </c>
      <c r="W222" s="1" t="s">
        <v>1546</v>
      </c>
      <c r="X222" s="1" t="n">
        <v>-1</v>
      </c>
      <c r="Y222" s="1" t="n">
        <v>-1</v>
      </c>
      <c r="Z222" s="1" t="n">
        <v>-1</v>
      </c>
      <c r="AA222" s="1" t="n">
        <v>-1</v>
      </c>
      <c r="AB222" s="1" t="s">
        <v>398</v>
      </c>
      <c r="AC222" s="1" t="s">
        <v>398</v>
      </c>
      <c r="AD222" s="1" t="s">
        <v>1547</v>
      </c>
      <c r="AE222" s="1" t="s">
        <v>1547</v>
      </c>
      <c r="AF222" s="1" t="s">
        <v>1547</v>
      </c>
      <c r="AG222" s="1" t="n">
        <v>0</v>
      </c>
      <c r="AH222" s="1" t="s">
        <v>73</v>
      </c>
      <c r="AI222" s="1" t="s">
        <v>1547</v>
      </c>
      <c r="AJ222" s="1" t="s">
        <v>1547</v>
      </c>
      <c r="AK222" s="1" t="s">
        <v>1547</v>
      </c>
    </row>
    <row r="223" customFormat="false" ht="13.8" hidden="false" customHeight="false" outlineLevel="0" collapsed="false">
      <c r="A223" s="1" t="n">
        <v>152</v>
      </c>
      <c r="C223" s="3" t="s">
        <v>1548</v>
      </c>
      <c r="D223" s="1" t="s">
        <v>1549</v>
      </c>
      <c r="E223" s="1" t="s">
        <v>1550</v>
      </c>
      <c r="F223" s="1" t="s">
        <v>1551</v>
      </c>
      <c r="G223" s="7" t="s">
        <v>1552</v>
      </c>
      <c r="H223" s="7" t="s">
        <v>1553</v>
      </c>
      <c r="I223" s="1" t="s">
        <v>40</v>
      </c>
      <c r="J223" s="1" t="str">
        <f aca="false">AD223</f>
        <v>1.70</v>
      </c>
      <c r="K223" s="1" t="s">
        <v>1554</v>
      </c>
      <c r="L223" s="1" t="n">
        <v>-1</v>
      </c>
      <c r="M223" s="1" t="n">
        <v>-1</v>
      </c>
      <c r="N223" s="1" t="n">
        <v>-1</v>
      </c>
      <c r="O223" s="1" t="s">
        <v>1555</v>
      </c>
      <c r="P223" s="1" t="s">
        <v>1555</v>
      </c>
      <c r="Q223" s="1" t="n">
        <v>-1</v>
      </c>
      <c r="R223" s="1" t="n">
        <v>-1</v>
      </c>
      <c r="S223" s="1" t="s">
        <v>67</v>
      </c>
      <c r="T223" s="1" t="s">
        <v>374</v>
      </c>
      <c r="U223" s="1" t="n">
        <v>-1</v>
      </c>
      <c r="V223" s="1" t="n">
        <v>-1</v>
      </c>
      <c r="W223" s="1" t="n">
        <v>-1</v>
      </c>
      <c r="X223" s="1" t="n">
        <v>-1</v>
      </c>
      <c r="Y223" s="1" t="n">
        <v>-1</v>
      </c>
      <c r="Z223" s="1" t="n">
        <v>-1</v>
      </c>
      <c r="AA223" s="1" t="n">
        <v>-1</v>
      </c>
      <c r="AB223" s="1" t="n">
        <v>-1</v>
      </c>
      <c r="AC223" s="1" t="n">
        <v>-1</v>
      </c>
      <c r="AD223" s="1" t="s">
        <v>785</v>
      </c>
      <c r="AE223" s="1" t="s">
        <v>785</v>
      </c>
      <c r="AF223" s="1" t="s">
        <v>785</v>
      </c>
      <c r="AG223" s="1" t="n">
        <v>0</v>
      </c>
      <c r="AH223" s="1" t="s">
        <v>73</v>
      </c>
      <c r="AI223" s="1" t="s">
        <v>785</v>
      </c>
      <c r="AJ223" s="1" t="s">
        <v>785</v>
      </c>
      <c r="AK223" s="1" t="s">
        <v>785</v>
      </c>
    </row>
    <row r="224" customFormat="false" ht="13.8" hidden="false" customHeight="false" outlineLevel="0" collapsed="false">
      <c r="A224" s="3" t="n">
        <v>153</v>
      </c>
      <c r="C224" s="3" t="s">
        <v>1556</v>
      </c>
      <c r="D224" s="1" t="s">
        <v>1557</v>
      </c>
      <c r="E224" s="1" t="s">
        <v>298</v>
      </c>
      <c r="F224" s="1" t="s">
        <v>1558</v>
      </c>
      <c r="G224" s="7" t="s">
        <v>1559</v>
      </c>
      <c r="H224" s="7" t="s">
        <v>1560</v>
      </c>
      <c r="I224" s="1" t="s">
        <v>40</v>
      </c>
      <c r="J224" s="1" t="str">
        <f aca="false">AD224</f>
        <v>1.54</v>
      </c>
      <c r="K224" s="1" t="s">
        <v>1561</v>
      </c>
      <c r="L224" s="1" t="s">
        <v>1562</v>
      </c>
      <c r="M224" s="1" t="s">
        <v>648</v>
      </c>
      <c r="N224" s="1" t="s">
        <v>43</v>
      </c>
      <c r="O224" s="1" t="n">
        <v>-1</v>
      </c>
      <c r="P224" s="1" t="s">
        <v>1563</v>
      </c>
      <c r="Q224" s="1" t="n">
        <v>-1</v>
      </c>
      <c r="R224" s="1" t="n">
        <v>-1</v>
      </c>
      <c r="S224" s="1" t="s">
        <v>67</v>
      </c>
      <c r="T224" s="1" t="n">
        <v>1762</v>
      </c>
      <c r="U224" s="1" t="n">
        <v>-1</v>
      </c>
      <c r="V224" s="1" t="n">
        <v>-1</v>
      </c>
      <c r="W224" s="1" t="n">
        <v>-1</v>
      </c>
      <c r="X224" s="1" t="n">
        <v>-1</v>
      </c>
      <c r="Y224" s="1" t="n">
        <f aca="false">2*24*60</f>
        <v>2880</v>
      </c>
      <c r="Z224" s="1" t="s">
        <v>1301</v>
      </c>
      <c r="AA224" s="1" t="n">
        <v>-1</v>
      </c>
      <c r="AB224" s="1" t="s">
        <v>1564</v>
      </c>
      <c r="AC224" s="1" t="s">
        <v>1564</v>
      </c>
      <c r="AD224" s="1" t="s">
        <v>1565</v>
      </c>
      <c r="AE224" s="1" t="s">
        <v>1565</v>
      </c>
      <c r="AF224" s="1" t="s">
        <v>1565</v>
      </c>
      <c r="AG224" s="1" t="n">
        <v>0</v>
      </c>
      <c r="AH224" s="1" t="n">
        <v>-1</v>
      </c>
      <c r="AI224" s="1" t="s">
        <v>1565</v>
      </c>
      <c r="AJ224" s="1" t="s">
        <v>1565</v>
      </c>
      <c r="AK224" s="1" t="s">
        <v>1565</v>
      </c>
    </row>
    <row r="225" customFormat="false" ht="13.8" hidden="false" customHeight="false" outlineLevel="0" collapsed="false">
      <c r="A225" s="3" t="n">
        <v>153</v>
      </c>
      <c r="C225" s="3" t="s">
        <v>1566</v>
      </c>
      <c r="D225" s="1" t="s">
        <v>1557</v>
      </c>
      <c r="E225" s="1" t="s">
        <v>298</v>
      </c>
      <c r="F225" s="1" t="s">
        <v>1558</v>
      </c>
      <c r="G225" s="7" t="s">
        <v>1559</v>
      </c>
      <c r="H225" s="7" t="s">
        <v>1560</v>
      </c>
      <c r="I225" s="1" t="s">
        <v>40</v>
      </c>
      <c r="J225" s="1" t="str">
        <f aca="false">AD225</f>
        <v>1.38</v>
      </c>
      <c r="K225" s="1" t="s">
        <v>1561</v>
      </c>
      <c r="L225" s="1" t="s">
        <v>1562</v>
      </c>
      <c r="M225" s="1" t="s">
        <v>648</v>
      </c>
      <c r="N225" s="1" t="s">
        <v>43</v>
      </c>
      <c r="O225" s="1" t="n">
        <v>-1</v>
      </c>
      <c r="P225" s="1" t="s">
        <v>1563</v>
      </c>
      <c r="Q225" s="1" t="n">
        <v>-1</v>
      </c>
      <c r="R225" s="1" t="n">
        <v>-1</v>
      </c>
      <c r="S225" s="1" t="s">
        <v>67</v>
      </c>
      <c r="T225" s="1" t="n">
        <v>1762</v>
      </c>
      <c r="U225" s="1" t="n">
        <v>-1</v>
      </c>
      <c r="V225" s="1" t="n">
        <v>-1</v>
      </c>
      <c r="W225" s="1" t="n">
        <v>-1</v>
      </c>
      <c r="X225" s="1" t="n">
        <v>-1</v>
      </c>
      <c r="Y225" s="1" t="n">
        <v>-1</v>
      </c>
      <c r="Z225" s="1" t="n">
        <v>-1</v>
      </c>
      <c r="AA225" s="1" t="n">
        <v>-1</v>
      </c>
      <c r="AB225" s="1" t="n">
        <v>-1</v>
      </c>
      <c r="AC225" s="1" t="n">
        <v>-1</v>
      </c>
      <c r="AD225" s="1" t="s">
        <v>1452</v>
      </c>
      <c r="AE225" s="1" t="s">
        <v>1452</v>
      </c>
      <c r="AF225" s="1" t="s">
        <v>1452</v>
      </c>
      <c r="AG225" s="1" t="n">
        <v>0</v>
      </c>
      <c r="AH225" s="1" t="s">
        <v>73</v>
      </c>
      <c r="AI225" s="1" t="s">
        <v>1452</v>
      </c>
      <c r="AJ225" s="1" t="s">
        <v>1452</v>
      </c>
      <c r="AK225" s="1" t="s">
        <v>1452</v>
      </c>
    </row>
    <row r="226" customFormat="false" ht="14.2" hidden="false" customHeight="false" outlineLevel="0" collapsed="false">
      <c r="A226" s="3" t="n">
        <v>154</v>
      </c>
      <c r="C226" s="3" t="s">
        <v>1567</v>
      </c>
      <c r="D226" s="8" t="s">
        <v>1568</v>
      </c>
      <c r="E226" s="1" t="s">
        <v>298</v>
      </c>
      <c r="F226" s="1" t="s">
        <v>491</v>
      </c>
      <c r="G226" s="7" t="s">
        <v>1569</v>
      </c>
      <c r="H226" s="7" t="s">
        <v>1570</v>
      </c>
      <c r="I226" s="1" t="s">
        <v>40</v>
      </c>
      <c r="J226" s="1" t="str">
        <f aca="false">AD226</f>
        <v>0.437</v>
      </c>
      <c r="K226" s="1" t="n">
        <v>75</v>
      </c>
      <c r="L226" s="1" t="n">
        <v>75</v>
      </c>
      <c r="M226" s="1" t="s">
        <v>42</v>
      </c>
      <c r="N226" s="1" t="s">
        <v>63</v>
      </c>
      <c r="O226" s="1" t="s">
        <v>1571</v>
      </c>
      <c r="P226" s="1" t="s">
        <v>1571</v>
      </c>
      <c r="Q226" s="1" t="s">
        <v>697</v>
      </c>
      <c r="R226" s="1" t="s">
        <v>147</v>
      </c>
      <c r="S226" s="1" t="s">
        <v>45</v>
      </c>
      <c r="T226" s="1" t="s">
        <v>1572</v>
      </c>
      <c r="U226" s="1" t="n">
        <v>-1</v>
      </c>
      <c r="V226" s="1" t="s">
        <v>628</v>
      </c>
      <c r="W226" s="1" t="s">
        <v>1573</v>
      </c>
      <c r="X226" s="1" t="s">
        <v>405</v>
      </c>
      <c r="Y226" s="1" t="n">
        <v>10</v>
      </c>
      <c r="Z226" s="1" t="s">
        <v>1574</v>
      </c>
      <c r="AA226" s="1" t="s">
        <v>1575</v>
      </c>
      <c r="AB226" s="1" t="s">
        <v>1576</v>
      </c>
      <c r="AC226" s="1" t="s">
        <v>1576</v>
      </c>
      <c r="AD226" s="1" t="s">
        <v>1577</v>
      </c>
      <c r="AE226" s="1" t="s">
        <v>1577</v>
      </c>
      <c r="AF226" s="1" t="s">
        <v>1577</v>
      </c>
      <c r="AG226" s="1" t="n">
        <v>0</v>
      </c>
      <c r="AH226" s="1" t="s">
        <v>73</v>
      </c>
      <c r="AI226" s="1" t="s">
        <v>1577</v>
      </c>
      <c r="AJ226" s="1" t="s">
        <v>1577</v>
      </c>
      <c r="AK226" s="1" t="s">
        <v>1577</v>
      </c>
    </row>
    <row r="227" customFormat="false" ht="13.8" hidden="false" customHeight="false" outlineLevel="0" collapsed="false">
      <c r="A227" s="3" t="n">
        <v>155</v>
      </c>
      <c r="C227" s="3" t="s">
        <v>1578</v>
      </c>
      <c r="D227" s="1" t="n">
        <v>-1</v>
      </c>
      <c r="E227" s="1" t="s">
        <v>1528</v>
      </c>
      <c r="F227" s="1" t="n">
        <v>-1</v>
      </c>
      <c r="G227" s="9" t="s">
        <v>1579</v>
      </c>
      <c r="H227" s="9" t="s">
        <v>1579</v>
      </c>
      <c r="I227" s="1" t="s">
        <v>40</v>
      </c>
      <c r="J227" s="1" t="str">
        <f aca="false">AD227</f>
        <v>1.1</v>
      </c>
      <c r="K227" s="1" t="n">
        <v>-1</v>
      </c>
      <c r="L227" s="1" t="n">
        <v>-1</v>
      </c>
      <c r="M227" s="1" t="n">
        <v>-1</v>
      </c>
      <c r="N227" s="1" t="n">
        <v>-1</v>
      </c>
      <c r="O227" s="1" t="n">
        <v>-1</v>
      </c>
      <c r="P227" s="1" t="n">
        <v>-1</v>
      </c>
      <c r="Q227" s="1" t="n">
        <v>-1</v>
      </c>
      <c r="R227" s="1" t="n">
        <v>-1</v>
      </c>
      <c r="S227" s="1" t="s">
        <v>67</v>
      </c>
      <c r="T227" s="1" t="n">
        <v>-1</v>
      </c>
      <c r="U227" s="1" t="n">
        <v>-1</v>
      </c>
      <c r="V227" s="1" t="n">
        <v>-1</v>
      </c>
      <c r="W227" s="1" t="n">
        <v>-1</v>
      </c>
      <c r="X227" s="1" t="n">
        <v>-1</v>
      </c>
      <c r="Y227" s="1" t="n">
        <v>-1</v>
      </c>
      <c r="Z227" s="1" t="n">
        <v>-1</v>
      </c>
      <c r="AA227" s="1" t="n">
        <v>-1</v>
      </c>
      <c r="AB227" s="1" t="n">
        <v>-1</v>
      </c>
      <c r="AC227" s="1" t="n">
        <v>-1</v>
      </c>
      <c r="AD227" s="1" t="s">
        <v>94</v>
      </c>
      <c r="AE227" s="1" t="s">
        <v>94</v>
      </c>
      <c r="AF227" s="1" t="s">
        <v>94</v>
      </c>
      <c r="AG227" s="1" t="n">
        <v>0</v>
      </c>
      <c r="AH227" s="1" t="n">
        <v>-1</v>
      </c>
      <c r="AI227" s="1" t="s">
        <v>94</v>
      </c>
      <c r="AJ227" s="1" t="s">
        <v>94</v>
      </c>
      <c r="AK227" s="1" t="s">
        <v>94</v>
      </c>
    </row>
    <row r="228" customFormat="false" ht="13.8" hidden="false" customHeight="false" outlineLevel="0" collapsed="false">
      <c r="A228" s="3" t="n">
        <v>156</v>
      </c>
      <c r="B228" s="1" t="s">
        <v>1580</v>
      </c>
      <c r="C228" s="3" t="s">
        <v>1581</v>
      </c>
      <c r="D228" s="1" t="s">
        <v>1582</v>
      </c>
      <c r="E228" s="1" t="s">
        <v>1528</v>
      </c>
      <c r="F228" s="1" t="s">
        <v>1583</v>
      </c>
      <c r="G228" s="7" t="s">
        <v>1584</v>
      </c>
      <c r="H228" s="7" t="s">
        <v>1585</v>
      </c>
      <c r="I228" s="1" t="s">
        <v>40</v>
      </c>
      <c r="J228" s="1" t="str">
        <f aca="false">AD228</f>
        <v>0.84</v>
      </c>
      <c r="K228" s="1" t="n">
        <v>101</v>
      </c>
      <c r="L228" s="1" t="n">
        <f aca="false">101-82</f>
        <v>19</v>
      </c>
      <c r="M228" s="1" t="n">
        <v>-1</v>
      </c>
      <c r="N228" s="1" t="n">
        <v>-1</v>
      </c>
      <c r="O228" s="1" t="n">
        <v>-1</v>
      </c>
      <c r="P228" s="1" t="n">
        <v>14</v>
      </c>
      <c r="Q228" s="1" t="s">
        <v>441</v>
      </c>
      <c r="R228" s="1" t="s">
        <v>1586</v>
      </c>
      <c r="S228" s="1" t="s">
        <v>67</v>
      </c>
      <c r="T228" s="1" t="s">
        <v>1587</v>
      </c>
      <c r="U228" s="3" t="n">
        <v>-1</v>
      </c>
      <c r="V228" s="1" t="s">
        <v>81</v>
      </c>
      <c r="W228" s="1" t="s">
        <v>1588</v>
      </c>
      <c r="X228" s="3" t="n">
        <v>-1</v>
      </c>
      <c r="Y228" s="3" t="n">
        <v>45</v>
      </c>
      <c r="Z228" s="3" t="n">
        <v>-1</v>
      </c>
      <c r="AA228" s="3" t="n">
        <v>-1</v>
      </c>
      <c r="AB228" s="3" t="s">
        <v>50</v>
      </c>
      <c r="AC228" s="3" t="s">
        <v>50</v>
      </c>
      <c r="AD228" s="1" t="s">
        <v>1589</v>
      </c>
      <c r="AE228" s="1" t="s">
        <v>1589</v>
      </c>
      <c r="AF228" s="1" t="s">
        <v>1589</v>
      </c>
      <c r="AG228" s="1" t="n">
        <v>0</v>
      </c>
      <c r="AH228" s="1" t="n">
        <v>-1</v>
      </c>
      <c r="AI228" s="1" t="s">
        <v>1589</v>
      </c>
      <c r="AJ228" s="1" t="s">
        <v>1589</v>
      </c>
      <c r="AK228" s="1" t="s">
        <v>1589</v>
      </c>
    </row>
    <row r="229" customFormat="false" ht="13.8" hidden="false" customHeight="false" outlineLevel="0" collapsed="false">
      <c r="A229" s="3" t="n">
        <v>157</v>
      </c>
      <c r="B229" s="1" t="s">
        <v>1580</v>
      </c>
      <c r="C229" s="3" t="s">
        <v>1581</v>
      </c>
      <c r="D229" s="1" t="s">
        <v>1590</v>
      </c>
      <c r="E229" s="1" t="s">
        <v>1528</v>
      </c>
      <c r="F229" s="1" t="s">
        <v>1591</v>
      </c>
      <c r="G229" s="7" t="s">
        <v>1592</v>
      </c>
      <c r="H229" s="7" t="s">
        <v>1593</v>
      </c>
      <c r="I229" s="1" t="s">
        <v>40</v>
      </c>
      <c r="J229" s="1" t="str">
        <f aca="false">AD229</f>
        <v>1.21</v>
      </c>
      <c r="K229" s="1" t="n">
        <v>91</v>
      </c>
      <c r="L229" s="1" t="n">
        <v>31</v>
      </c>
      <c r="M229" s="1" t="n">
        <v>-1</v>
      </c>
      <c r="N229" s="1" t="n">
        <v>-1</v>
      </c>
      <c r="O229" s="1" t="n">
        <v>-1</v>
      </c>
      <c r="P229" s="1" t="n">
        <v>26</v>
      </c>
      <c r="Q229" s="1" t="s">
        <v>209</v>
      </c>
      <c r="R229" s="1" t="s">
        <v>628</v>
      </c>
      <c r="S229" s="1" t="s">
        <v>67</v>
      </c>
      <c r="T229" s="1" t="s">
        <v>1594</v>
      </c>
      <c r="U229" s="3" t="n">
        <v>-1</v>
      </c>
      <c r="V229" s="1" t="s">
        <v>145</v>
      </c>
      <c r="W229" s="1" t="s">
        <v>444</v>
      </c>
      <c r="X229" s="3" t="n">
        <v>-1</v>
      </c>
      <c r="Y229" s="3" t="n">
        <v>45</v>
      </c>
      <c r="Z229" s="3" t="n">
        <v>-1</v>
      </c>
      <c r="AA229" s="3" t="n">
        <v>-1</v>
      </c>
      <c r="AB229" s="3" t="s">
        <v>50</v>
      </c>
      <c r="AC229" s="3" t="s">
        <v>50</v>
      </c>
      <c r="AD229" s="1" t="s">
        <v>1134</v>
      </c>
      <c r="AE229" s="1" t="s">
        <v>1134</v>
      </c>
      <c r="AF229" s="1" t="s">
        <v>1134</v>
      </c>
      <c r="AG229" s="1" t="n">
        <v>0</v>
      </c>
      <c r="AH229" s="1" t="n">
        <v>-1</v>
      </c>
      <c r="AI229" s="1" t="s">
        <v>1134</v>
      </c>
      <c r="AJ229" s="1" t="s">
        <v>1134</v>
      </c>
      <c r="AK229" s="1" t="s">
        <v>1134</v>
      </c>
    </row>
    <row r="230" customFormat="false" ht="13.8" hidden="false" customHeight="false" outlineLevel="0" collapsed="false">
      <c r="A230" s="3" t="n">
        <v>158</v>
      </c>
      <c r="B230" s="1" t="s">
        <v>1580</v>
      </c>
      <c r="C230" s="3" t="s">
        <v>1581</v>
      </c>
      <c r="D230" s="1" t="s">
        <v>1595</v>
      </c>
      <c r="E230" s="1" t="s">
        <v>1528</v>
      </c>
      <c r="F230" s="1" t="s">
        <v>1583</v>
      </c>
      <c r="G230" s="7" t="s">
        <v>1596</v>
      </c>
      <c r="H230" s="7" t="s">
        <v>1597</v>
      </c>
      <c r="I230" s="1" t="s">
        <v>40</v>
      </c>
      <c r="J230" s="1" t="str">
        <f aca="false">AD230</f>
        <v>1.09</v>
      </c>
      <c r="K230" s="1" t="n">
        <v>69</v>
      </c>
      <c r="L230" s="1" t="n">
        <v>9</v>
      </c>
      <c r="M230" s="1" t="n">
        <v>-1</v>
      </c>
      <c r="N230" s="1" t="n">
        <v>-1</v>
      </c>
      <c r="O230" s="1" t="n">
        <v>-1</v>
      </c>
      <c r="P230" s="1" t="s">
        <v>1598</v>
      </c>
      <c r="Q230" s="1" t="n">
        <v>1</v>
      </c>
      <c r="R230" s="1" t="s">
        <v>1077</v>
      </c>
      <c r="S230" s="1" t="s">
        <v>67</v>
      </c>
      <c r="T230" s="1" t="s">
        <v>1599</v>
      </c>
      <c r="U230" s="3" t="n">
        <v>-1</v>
      </c>
      <c r="V230" s="1" t="s">
        <v>145</v>
      </c>
      <c r="W230" s="1" t="s">
        <v>385</v>
      </c>
      <c r="X230" s="3" t="n">
        <v>-1</v>
      </c>
      <c r="Y230" s="3" t="n">
        <v>45</v>
      </c>
      <c r="Z230" s="3" t="n">
        <v>-1</v>
      </c>
      <c r="AA230" s="3" t="n">
        <v>-1</v>
      </c>
      <c r="AB230" s="3" t="s">
        <v>50</v>
      </c>
      <c r="AC230" s="3" t="s">
        <v>50</v>
      </c>
      <c r="AD230" s="1" t="s">
        <v>250</v>
      </c>
      <c r="AE230" s="1" t="s">
        <v>250</v>
      </c>
      <c r="AF230" s="1" t="s">
        <v>250</v>
      </c>
      <c r="AG230" s="1" t="n">
        <v>0</v>
      </c>
      <c r="AH230" s="1" t="n">
        <v>-1</v>
      </c>
      <c r="AI230" s="1" t="s">
        <v>250</v>
      </c>
      <c r="AJ230" s="1" t="s">
        <v>250</v>
      </c>
      <c r="AK230" s="1" t="s">
        <v>250</v>
      </c>
    </row>
    <row r="231" customFormat="false" ht="13.8" hidden="false" customHeight="false" outlineLevel="0" collapsed="false">
      <c r="A231" s="3" t="n">
        <v>159</v>
      </c>
      <c r="B231" s="1" t="s">
        <v>1580</v>
      </c>
      <c r="C231" s="3" t="s">
        <v>1581</v>
      </c>
      <c r="D231" s="1" t="s">
        <v>1600</v>
      </c>
      <c r="E231" s="1" t="s">
        <v>1528</v>
      </c>
      <c r="F231" s="1" t="s">
        <v>1601</v>
      </c>
      <c r="G231" s="7" t="s">
        <v>1602</v>
      </c>
      <c r="H231" s="7" t="s">
        <v>1603</v>
      </c>
      <c r="I231" s="1" t="s">
        <v>40</v>
      </c>
      <c r="J231" s="1" t="str">
        <f aca="false">AD231</f>
        <v>1.06</v>
      </c>
      <c r="K231" s="1" t="n">
        <v>45</v>
      </c>
      <c r="L231" s="1" t="n">
        <v>9</v>
      </c>
      <c r="M231" s="1" t="n">
        <v>-1</v>
      </c>
      <c r="N231" s="1" t="n">
        <v>-1</v>
      </c>
      <c r="O231" s="1" t="n">
        <v>-1</v>
      </c>
      <c r="P231" s="1" t="n">
        <v>4</v>
      </c>
      <c r="Q231" s="1" t="n">
        <v>1</v>
      </c>
      <c r="R231" s="1" t="n">
        <v>2</v>
      </c>
      <c r="S231" s="1" t="s">
        <v>67</v>
      </c>
      <c r="T231" s="1" t="n">
        <v>1493</v>
      </c>
      <c r="U231" s="3" t="n">
        <v>-1</v>
      </c>
      <c r="V231" s="1" t="s">
        <v>697</v>
      </c>
      <c r="W231" s="1" t="s">
        <v>444</v>
      </c>
      <c r="X231" s="3" t="n">
        <v>-1</v>
      </c>
      <c r="Y231" s="3" t="n">
        <v>45</v>
      </c>
      <c r="Z231" s="3" t="n">
        <v>-1</v>
      </c>
      <c r="AA231" s="3" t="n">
        <v>-1</v>
      </c>
      <c r="AB231" s="3" t="s">
        <v>50</v>
      </c>
      <c r="AC231" s="3" t="s">
        <v>50</v>
      </c>
      <c r="AD231" s="1" t="s">
        <v>174</v>
      </c>
      <c r="AE231" s="1" t="s">
        <v>174</v>
      </c>
      <c r="AF231" s="1" t="s">
        <v>174</v>
      </c>
      <c r="AG231" s="1" t="n">
        <v>0</v>
      </c>
      <c r="AH231" s="1" t="n">
        <v>-1</v>
      </c>
      <c r="AI231" s="1" t="s">
        <v>174</v>
      </c>
      <c r="AJ231" s="1" t="s">
        <v>174</v>
      </c>
      <c r="AK231" s="1" t="s">
        <v>174</v>
      </c>
    </row>
    <row r="232" customFormat="false" ht="13.8" hidden="false" customHeight="false" outlineLevel="0" collapsed="false">
      <c r="A232" s="3" t="n">
        <v>160</v>
      </c>
      <c r="B232" s="1" t="s">
        <v>1580</v>
      </c>
      <c r="C232" s="3" t="s">
        <v>1604</v>
      </c>
      <c r="D232" s="1" t="s">
        <v>1605</v>
      </c>
      <c r="E232" s="1" t="s">
        <v>1528</v>
      </c>
      <c r="F232" s="1" t="s">
        <v>1583</v>
      </c>
      <c r="G232" s="7" t="s">
        <v>1606</v>
      </c>
      <c r="H232" s="7" t="s">
        <v>1607</v>
      </c>
      <c r="I232" s="1" t="s">
        <v>40</v>
      </c>
      <c r="J232" s="1" t="str">
        <f aca="false">AD232</f>
        <v>2.13</v>
      </c>
      <c r="K232" s="1" t="n">
        <v>46</v>
      </c>
      <c r="L232" s="1" t="n">
        <v>17</v>
      </c>
      <c r="M232" s="1" t="n">
        <v>-1</v>
      </c>
      <c r="N232" s="1" t="n">
        <v>-1</v>
      </c>
      <c r="O232" s="1" t="n">
        <v>-1</v>
      </c>
      <c r="P232" s="1" t="n">
        <v>4</v>
      </c>
      <c r="Q232" s="1" t="s">
        <v>145</v>
      </c>
      <c r="R232" s="1" t="s">
        <v>94</v>
      </c>
      <c r="S232" s="1" t="s">
        <v>67</v>
      </c>
      <c r="T232" s="1" t="n">
        <v>1877</v>
      </c>
      <c r="U232" s="3" t="n">
        <v>-1</v>
      </c>
      <c r="V232" s="1" t="s">
        <v>697</v>
      </c>
      <c r="W232" s="1" t="s">
        <v>1393</v>
      </c>
      <c r="X232" s="3" t="n">
        <v>-1</v>
      </c>
      <c r="Y232" s="3" t="n">
        <v>45</v>
      </c>
      <c r="Z232" s="3" t="n">
        <v>-1</v>
      </c>
      <c r="AA232" s="3" t="n">
        <v>-1</v>
      </c>
      <c r="AB232" s="3" t="s">
        <v>50</v>
      </c>
      <c r="AC232" s="3" t="s">
        <v>50</v>
      </c>
      <c r="AD232" s="1" t="s">
        <v>107</v>
      </c>
      <c r="AE232" s="1" t="s">
        <v>107</v>
      </c>
      <c r="AF232" s="1" t="s">
        <v>107</v>
      </c>
      <c r="AG232" s="1" t="n">
        <v>0</v>
      </c>
      <c r="AH232" s="1" t="n">
        <v>-1</v>
      </c>
      <c r="AI232" s="1" t="s">
        <v>107</v>
      </c>
      <c r="AJ232" s="1" t="s">
        <v>107</v>
      </c>
      <c r="AK232" s="1" t="s">
        <v>107</v>
      </c>
    </row>
    <row r="233" customFormat="false" ht="13.8" hidden="false" customHeight="false" outlineLevel="0" collapsed="false">
      <c r="A233" s="3" t="n">
        <v>161</v>
      </c>
      <c r="B233" s="1" t="s">
        <v>1580</v>
      </c>
      <c r="C233" s="3" t="s">
        <v>1604</v>
      </c>
      <c r="D233" s="1" t="s">
        <v>1608</v>
      </c>
      <c r="E233" s="1" t="s">
        <v>1528</v>
      </c>
      <c r="G233" s="9" t="s">
        <v>1579</v>
      </c>
      <c r="H233" s="9" t="s">
        <v>1579</v>
      </c>
      <c r="I233" s="1" t="s">
        <v>40</v>
      </c>
      <c r="J233" s="1" t="str">
        <f aca="false">AD233</f>
        <v>0.93</v>
      </c>
      <c r="K233" s="1" t="n">
        <v>46</v>
      </c>
      <c r="L233" s="1" t="n">
        <v>17</v>
      </c>
      <c r="M233" s="1" t="n">
        <v>-1</v>
      </c>
      <c r="N233" s="1" t="n">
        <v>-1</v>
      </c>
      <c r="O233" s="1" t="n">
        <v>-1</v>
      </c>
      <c r="P233" s="1" t="s">
        <v>1030</v>
      </c>
      <c r="Q233" s="1" t="s">
        <v>66</v>
      </c>
      <c r="R233" s="1" t="s">
        <v>1177</v>
      </c>
      <c r="S233" s="1" t="s">
        <v>67</v>
      </c>
      <c r="T233" s="1" t="n">
        <v>1447</v>
      </c>
      <c r="U233" s="3" t="n">
        <v>-1</v>
      </c>
      <c r="V233" s="1" t="s">
        <v>1609</v>
      </c>
      <c r="W233" s="1" t="s">
        <v>47</v>
      </c>
      <c r="X233" s="3" t="n">
        <v>-1</v>
      </c>
      <c r="Y233" s="3" t="n">
        <v>45</v>
      </c>
      <c r="Z233" s="3" t="n">
        <v>-1</v>
      </c>
      <c r="AA233" s="3" t="n">
        <v>-1</v>
      </c>
      <c r="AB233" s="3" t="s">
        <v>50</v>
      </c>
      <c r="AC233" s="3" t="s">
        <v>50</v>
      </c>
      <c r="AD233" s="1" t="s">
        <v>1610</v>
      </c>
      <c r="AE233" s="1" t="s">
        <v>1610</v>
      </c>
      <c r="AF233" s="1" t="s">
        <v>1610</v>
      </c>
      <c r="AG233" s="1" t="n">
        <v>0</v>
      </c>
      <c r="AH233" s="1" t="n">
        <v>-1</v>
      </c>
      <c r="AI233" s="1" t="s">
        <v>1610</v>
      </c>
      <c r="AJ233" s="1" t="s">
        <v>1610</v>
      </c>
      <c r="AK233" s="1" t="s">
        <v>1610</v>
      </c>
    </row>
    <row r="234" customFormat="false" ht="13.8" hidden="false" customHeight="false" outlineLevel="0" collapsed="false">
      <c r="A234" s="3" t="n">
        <v>162</v>
      </c>
      <c r="B234" s="1" t="s">
        <v>1580</v>
      </c>
      <c r="C234" s="3" t="s">
        <v>1604</v>
      </c>
      <c r="D234" s="1" t="s">
        <v>1611</v>
      </c>
      <c r="E234" s="1" t="s">
        <v>1528</v>
      </c>
      <c r="F234" s="1" t="s">
        <v>1612</v>
      </c>
      <c r="G234" s="7" t="s">
        <v>1613</v>
      </c>
      <c r="H234" s="7" t="s">
        <v>1614</v>
      </c>
      <c r="I234" s="1" t="s">
        <v>40</v>
      </c>
      <c r="J234" s="1" t="str">
        <f aca="false">AD234</f>
        <v>1.65</v>
      </c>
      <c r="K234" s="1" t="n">
        <v>32</v>
      </c>
      <c r="L234" s="1" t="n">
        <v>8</v>
      </c>
      <c r="M234" s="1" t="n">
        <v>-1</v>
      </c>
      <c r="N234" s="1" t="n">
        <v>-1</v>
      </c>
      <c r="O234" s="1" t="n">
        <v>-1</v>
      </c>
      <c r="P234" s="1" t="n">
        <v>4</v>
      </c>
      <c r="Q234" s="1" t="s">
        <v>441</v>
      </c>
      <c r="R234" s="1" t="s">
        <v>218</v>
      </c>
      <c r="S234" s="1" t="s">
        <v>67</v>
      </c>
      <c r="T234" s="1" t="n">
        <v>1812</v>
      </c>
      <c r="U234" s="3" t="n">
        <v>-1</v>
      </c>
      <c r="V234" s="1" t="s">
        <v>1609</v>
      </c>
      <c r="W234" s="1" t="s">
        <v>47</v>
      </c>
      <c r="X234" s="3" t="n">
        <v>-1</v>
      </c>
      <c r="Y234" s="3" t="n">
        <v>45</v>
      </c>
      <c r="Z234" s="3" t="n">
        <v>-1</v>
      </c>
      <c r="AA234" s="3" t="n">
        <v>-1</v>
      </c>
      <c r="AB234" s="3" t="s">
        <v>50</v>
      </c>
      <c r="AC234" s="3" t="s">
        <v>50</v>
      </c>
      <c r="AD234" s="1" t="s">
        <v>1615</v>
      </c>
      <c r="AE234" s="1" t="s">
        <v>1615</v>
      </c>
      <c r="AF234" s="1" t="s">
        <v>1615</v>
      </c>
      <c r="AG234" s="1" t="n">
        <v>0</v>
      </c>
      <c r="AH234" s="1" t="n">
        <v>-1</v>
      </c>
      <c r="AI234" s="1" t="s">
        <v>1615</v>
      </c>
      <c r="AJ234" s="1" t="s">
        <v>1615</v>
      </c>
      <c r="AK234" s="1" t="s">
        <v>1615</v>
      </c>
    </row>
    <row r="235" customFormat="false" ht="13.8" hidden="false" customHeight="false" outlineLevel="0" collapsed="false">
      <c r="A235" s="3" t="n">
        <v>163</v>
      </c>
      <c r="B235" s="1" t="s">
        <v>1580</v>
      </c>
      <c r="C235" s="3" t="s">
        <v>1604</v>
      </c>
      <c r="D235" s="1" t="s">
        <v>1616</v>
      </c>
      <c r="E235" s="1" t="s">
        <v>1528</v>
      </c>
      <c r="F235" s="1" t="s">
        <v>1583</v>
      </c>
      <c r="G235" s="7" t="s">
        <v>1617</v>
      </c>
      <c r="H235" s="7" t="s">
        <v>1618</v>
      </c>
      <c r="I235" s="1" t="s">
        <v>40</v>
      </c>
      <c r="J235" s="1" t="str">
        <f aca="false">AD235</f>
        <v>1.82</v>
      </c>
      <c r="K235" s="1" t="n">
        <v>26</v>
      </c>
      <c r="L235" s="1" t="s">
        <v>211</v>
      </c>
      <c r="M235" s="1" t="n">
        <v>-1</v>
      </c>
      <c r="N235" s="1" t="n">
        <v>-1</v>
      </c>
      <c r="O235" s="1" t="n">
        <v>-1</v>
      </c>
      <c r="P235" s="1" t="n">
        <v>6</v>
      </c>
      <c r="Q235" s="1" t="s">
        <v>1298</v>
      </c>
      <c r="R235" s="1" t="s">
        <v>1298</v>
      </c>
      <c r="S235" s="1" t="s">
        <v>67</v>
      </c>
      <c r="T235" s="1" t="n">
        <v>1824</v>
      </c>
      <c r="U235" s="3" t="n">
        <v>-1</v>
      </c>
      <c r="V235" s="1" t="s">
        <v>1609</v>
      </c>
      <c r="W235" s="1" t="s">
        <v>404</v>
      </c>
      <c r="X235" s="3" t="n">
        <v>-1</v>
      </c>
      <c r="Y235" s="3" t="n">
        <v>45</v>
      </c>
      <c r="Z235" s="3" t="n">
        <v>-1</v>
      </c>
      <c r="AA235" s="3" t="n">
        <v>-1</v>
      </c>
      <c r="AB235" s="3" t="s">
        <v>50</v>
      </c>
      <c r="AC235" s="3" t="s">
        <v>50</v>
      </c>
      <c r="AD235" s="1" t="s">
        <v>919</v>
      </c>
      <c r="AE235" s="1" t="s">
        <v>919</v>
      </c>
      <c r="AF235" s="1" t="s">
        <v>919</v>
      </c>
      <c r="AG235" s="1" t="n">
        <v>0</v>
      </c>
      <c r="AH235" s="1" t="n">
        <v>-1</v>
      </c>
      <c r="AI235" s="1" t="s">
        <v>919</v>
      </c>
      <c r="AJ235" s="1" t="s">
        <v>919</v>
      </c>
      <c r="AK235" s="1" t="s">
        <v>919</v>
      </c>
    </row>
    <row r="236" customFormat="false" ht="13.8" hidden="false" customHeight="false" outlineLevel="0" collapsed="false">
      <c r="A236" s="3" t="n">
        <v>164</v>
      </c>
      <c r="B236" s="1" t="s">
        <v>1580</v>
      </c>
      <c r="C236" s="3" t="s">
        <v>1604</v>
      </c>
      <c r="D236" s="1" t="s">
        <v>1619</v>
      </c>
      <c r="E236" s="1" t="s">
        <v>1528</v>
      </c>
      <c r="F236" s="1" t="s">
        <v>1583</v>
      </c>
      <c r="G236" s="7" t="s">
        <v>1620</v>
      </c>
      <c r="H236" s="7" t="s">
        <v>1621</v>
      </c>
      <c r="I236" s="1" t="s">
        <v>40</v>
      </c>
      <c r="J236" s="1" t="str">
        <f aca="false">AD236</f>
        <v>1.81</v>
      </c>
      <c r="K236" s="1" t="n">
        <v>47</v>
      </c>
      <c r="L236" s="1" t="s">
        <v>1167</v>
      </c>
      <c r="M236" s="1" t="n">
        <v>-1</v>
      </c>
      <c r="N236" s="1" t="n">
        <v>-1</v>
      </c>
      <c r="O236" s="1" t="n">
        <v>-1</v>
      </c>
      <c r="P236" s="1" t="s">
        <v>1622</v>
      </c>
      <c r="Q236" s="1" t="s">
        <v>217</v>
      </c>
      <c r="R236" s="1" t="s">
        <v>1623</v>
      </c>
      <c r="S236" s="1" t="s">
        <v>67</v>
      </c>
      <c r="T236" s="1" t="n">
        <v>1150</v>
      </c>
      <c r="U236" s="3" t="n">
        <v>-1</v>
      </c>
      <c r="V236" s="1" t="s">
        <v>697</v>
      </c>
      <c r="W236" s="1" t="s">
        <v>404</v>
      </c>
      <c r="X236" s="3" t="n">
        <v>-1</v>
      </c>
      <c r="Y236" s="3" t="n">
        <v>45</v>
      </c>
      <c r="Z236" s="3" t="n">
        <v>-1</v>
      </c>
      <c r="AA236" s="3" t="n">
        <v>-1</v>
      </c>
      <c r="AB236" s="3" t="s">
        <v>50</v>
      </c>
      <c r="AC236" s="3" t="s">
        <v>50</v>
      </c>
      <c r="AD236" s="1" t="s">
        <v>1624</v>
      </c>
      <c r="AE236" s="1" t="s">
        <v>1624</v>
      </c>
      <c r="AF236" s="1" t="s">
        <v>1624</v>
      </c>
      <c r="AG236" s="1" t="n">
        <v>0</v>
      </c>
      <c r="AH236" s="1" t="n">
        <v>-1</v>
      </c>
      <c r="AI236" s="1" t="s">
        <v>1624</v>
      </c>
      <c r="AJ236" s="1" t="s">
        <v>1624</v>
      </c>
      <c r="AK236" s="1" t="s">
        <v>1624</v>
      </c>
    </row>
    <row r="237" customFormat="false" ht="13.8" hidden="false" customHeight="false" outlineLevel="0" collapsed="false">
      <c r="A237" s="3" t="n">
        <v>165</v>
      </c>
      <c r="B237" s="1" t="s">
        <v>1625</v>
      </c>
      <c r="C237" s="3" t="s">
        <v>1604</v>
      </c>
      <c r="D237" s="1" t="s">
        <v>1626</v>
      </c>
      <c r="E237" s="1" t="s">
        <v>1528</v>
      </c>
      <c r="F237" s="1" t="s">
        <v>1627</v>
      </c>
      <c r="G237" s="7" t="s">
        <v>1628</v>
      </c>
      <c r="H237" s="7" t="s">
        <v>1629</v>
      </c>
      <c r="I237" s="1" t="s">
        <v>40</v>
      </c>
      <c r="J237" s="1" t="str">
        <f aca="false">AD237</f>
        <v>2.14</v>
      </c>
      <c r="K237" s="1" t="n">
        <v>30</v>
      </c>
      <c r="L237" s="1" t="n">
        <v>5</v>
      </c>
      <c r="M237" s="1" t="n">
        <v>-1</v>
      </c>
      <c r="N237" s="1" t="n">
        <v>-1</v>
      </c>
      <c r="O237" s="1" t="n">
        <v>-1</v>
      </c>
      <c r="P237" s="1" t="s">
        <v>1630</v>
      </c>
      <c r="Q237" s="1" t="n">
        <v>-1</v>
      </c>
      <c r="R237" s="1" t="s">
        <v>1177</v>
      </c>
      <c r="S237" s="1" t="s">
        <v>67</v>
      </c>
      <c r="T237" s="1" t="n">
        <v>1260</v>
      </c>
      <c r="U237" s="3" t="n">
        <v>-1</v>
      </c>
      <c r="V237" s="1" t="s">
        <v>697</v>
      </c>
      <c r="W237" s="1" t="s">
        <v>404</v>
      </c>
      <c r="X237" s="3" t="n">
        <v>-1</v>
      </c>
      <c r="Y237" s="3" t="n">
        <v>45</v>
      </c>
      <c r="Z237" s="3" t="n">
        <v>-1</v>
      </c>
      <c r="AA237" s="3" t="n">
        <v>-1</v>
      </c>
      <c r="AB237" s="3" t="s">
        <v>50</v>
      </c>
      <c r="AC237" s="3" t="s">
        <v>50</v>
      </c>
      <c r="AD237" s="1" t="s">
        <v>1631</v>
      </c>
      <c r="AE237" s="1" t="s">
        <v>1631</v>
      </c>
      <c r="AF237" s="1" t="s">
        <v>1631</v>
      </c>
      <c r="AG237" s="1" t="n">
        <v>0</v>
      </c>
      <c r="AH237" s="1" t="n">
        <v>-1</v>
      </c>
      <c r="AI237" s="1" t="s">
        <v>1631</v>
      </c>
      <c r="AJ237" s="1" t="s">
        <v>1631</v>
      </c>
      <c r="AK237" s="1" t="s">
        <v>1631</v>
      </c>
    </row>
    <row r="238" customFormat="false" ht="13.8" hidden="false" customHeight="false" outlineLevel="0" collapsed="false">
      <c r="A238" s="3" t="n">
        <v>166</v>
      </c>
      <c r="B238" s="1" t="s">
        <v>1625</v>
      </c>
      <c r="C238" s="3" t="s">
        <v>1604</v>
      </c>
      <c r="D238" s="1" t="s">
        <v>1632</v>
      </c>
      <c r="E238" s="1" t="s">
        <v>1528</v>
      </c>
      <c r="G238" s="9" t="s">
        <v>1579</v>
      </c>
      <c r="H238" s="9" t="s">
        <v>1579</v>
      </c>
      <c r="I238" s="1" t="s">
        <v>40</v>
      </c>
      <c r="J238" s="1" t="str">
        <f aca="false">AD238</f>
        <v>1.74</v>
      </c>
      <c r="K238" s="1" t="n">
        <v>61</v>
      </c>
      <c r="L238" s="1" t="n">
        <v>15</v>
      </c>
      <c r="M238" s="1" t="n">
        <v>-1</v>
      </c>
      <c r="N238" s="1" t="n">
        <v>-1</v>
      </c>
      <c r="O238" s="1" t="n">
        <v>-1</v>
      </c>
      <c r="P238" s="1" t="n">
        <v>8</v>
      </c>
      <c r="Q238" s="1" t="s">
        <v>697</v>
      </c>
      <c r="R238" s="1" t="s">
        <v>595</v>
      </c>
      <c r="S238" s="1" t="s">
        <v>67</v>
      </c>
      <c r="T238" s="1" t="n">
        <v>1400</v>
      </c>
      <c r="U238" s="3" t="n">
        <v>-1</v>
      </c>
      <c r="V238" s="1" t="s">
        <v>697</v>
      </c>
      <c r="W238" s="1" t="s">
        <v>404</v>
      </c>
      <c r="X238" s="3" t="n">
        <v>-1</v>
      </c>
      <c r="Y238" s="3" t="n">
        <v>45</v>
      </c>
      <c r="Z238" s="3" t="n">
        <v>-1</v>
      </c>
      <c r="AA238" s="3" t="n">
        <v>-1</v>
      </c>
      <c r="AB238" s="3" t="s">
        <v>50</v>
      </c>
      <c r="AC238" s="3" t="s">
        <v>50</v>
      </c>
      <c r="AD238" s="1" t="s">
        <v>1299</v>
      </c>
      <c r="AE238" s="1" t="s">
        <v>1299</v>
      </c>
      <c r="AF238" s="1" t="s">
        <v>1299</v>
      </c>
      <c r="AG238" s="1" t="n">
        <v>0</v>
      </c>
      <c r="AH238" s="1" t="n">
        <v>-1</v>
      </c>
      <c r="AI238" s="1" t="s">
        <v>1299</v>
      </c>
      <c r="AJ238" s="1" t="s">
        <v>1299</v>
      </c>
      <c r="AK238" s="1" t="s">
        <v>1299</v>
      </c>
    </row>
    <row r="239" customFormat="false" ht="13.8" hidden="false" customHeight="false" outlineLevel="0" collapsed="false">
      <c r="A239" s="3" t="n">
        <v>167</v>
      </c>
      <c r="B239" s="1" t="s">
        <v>1625</v>
      </c>
      <c r="C239" s="3" t="s">
        <v>1604</v>
      </c>
      <c r="D239" s="1" t="s">
        <v>1633</v>
      </c>
      <c r="E239" s="1" t="s">
        <v>1528</v>
      </c>
      <c r="F239" s="1" t="s">
        <v>1627</v>
      </c>
      <c r="G239" s="9" t="s">
        <v>1579</v>
      </c>
      <c r="H239" s="9" t="s">
        <v>1579</v>
      </c>
      <c r="I239" s="1" t="s">
        <v>40</v>
      </c>
      <c r="J239" s="1" t="str">
        <f aca="false">AD239</f>
        <v>1.74</v>
      </c>
      <c r="K239" s="1" t="n">
        <v>40</v>
      </c>
      <c r="L239" s="1" t="n">
        <v>10</v>
      </c>
      <c r="M239" s="1" t="n">
        <v>-1</v>
      </c>
      <c r="N239" s="1" t="n">
        <v>-1</v>
      </c>
      <c r="O239" s="1" t="n">
        <v>-1</v>
      </c>
      <c r="P239" s="1" t="s">
        <v>1070</v>
      </c>
      <c r="Q239" s="1" t="s">
        <v>145</v>
      </c>
      <c r="R239" s="1" t="s">
        <v>1634</v>
      </c>
      <c r="S239" s="1" t="s">
        <v>67</v>
      </c>
      <c r="T239" s="1" t="n">
        <v>1188</v>
      </c>
      <c r="U239" s="3" t="n">
        <v>-1</v>
      </c>
      <c r="V239" s="1" t="s">
        <v>145</v>
      </c>
      <c r="W239" s="1" t="s">
        <v>404</v>
      </c>
      <c r="X239" s="3" t="n">
        <v>-1</v>
      </c>
      <c r="Y239" s="3" t="n">
        <v>45</v>
      </c>
      <c r="Z239" s="3" t="n">
        <v>-1</v>
      </c>
      <c r="AA239" s="3" t="n">
        <v>-1</v>
      </c>
      <c r="AB239" s="3" t="s">
        <v>50</v>
      </c>
      <c r="AC239" s="3" t="s">
        <v>50</v>
      </c>
      <c r="AD239" s="1" t="s">
        <v>1299</v>
      </c>
      <c r="AE239" s="1" t="s">
        <v>1299</v>
      </c>
      <c r="AF239" s="1" t="s">
        <v>1299</v>
      </c>
      <c r="AG239" s="1" t="n">
        <v>0</v>
      </c>
      <c r="AH239" s="1" t="n">
        <v>-1</v>
      </c>
      <c r="AI239" s="1" t="s">
        <v>1299</v>
      </c>
      <c r="AJ239" s="1" t="s">
        <v>1299</v>
      </c>
      <c r="AK239" s="1" t="s">
        <v>1299</v>
      </c>
    </row>
    <row r="240" customFormat="false" ht="13.8" hidden="false" customHeight="false" outlineLevel="0" collapsed="false">
      <c r="A240" s="3" t="n">
        <v>168</v>
      </c>
      <c r="B240" s="1" t="s">
        <v>1625</v>
      </c>
      <c r="C240" s="3" t="s">
        <v>1604</v>
      </c>
      <c r="D240" s="1" t="s">
        <v>1635</v>
      </c>
      <c r="E240" s="1" t="s">
        <v>1528</v>
      </c>
      <c r="F240" s="1" t="n">
        <v>-1</v>
      </c>
      <c r="G240" s="9" t="s">
        <v>1579</v>
      </c>
      <c r="H240" s="9" t="s">
        <v>1579</v>
      </c>
      <c r="I240" s="1" t="s">
        <v>40</v>
      </c>
      <c r="J240" s="1" t="str">
        <f aca="false">AD240</f>
        <v>2.17</v>
      </c>
      <c r="K240" s="1" t="n">
        <v>42</v>
      </c>
      <c r="L240" s="1" t="n">
        <v>24</v>
      </c>
      <c r="M240" s="1" t="n">
        <v>-1</v>
      </c>
      <c r="N240" s="1" t="n">
        <v>-1</v>
      </c>
      <c r="O240" s="1" t="n">
        <v>-1</v>
      </c>
      <c r="P240" s="1" t="n">
        <v>7</v>
      </c>
      <c r="Q240" s="1" t="s">
        <v>82</v>
      </c>
      <c r="R240" s="1" t="s">
        <v>499</v>
      </c>
      <c r="S240" s="1" t="s">
        <v>67</v>
      </c>
      <c r="T240" s="1" t="s">
        <v>1636</v>
      </c>
      <c r="U240" s="3" t="n">
        <v>-1</v>
      </c>
      <c r="V240" s="1" t="s">
        <v>697</v>
      </c>
      <c r="W240" s="1" t="s">
        <v>1637</v>
      </c>
      <c r="X240" s="3" t="n">
        <v>-1</v>
      </c>
      <c r="Y240" s="3" t="n">
        <v>45</v>
      </c>
      <c r="Z240" s="3" t="n">
        <v>-1</v>
      </c>
      <c r="AA240" s="3" t="n">
        <v>-1</v>
      </c>
      <c r="AB240" s="3" t="s">
        <v>50</v>
      </c>
      <c r="AC240" s="3" t="s">
        <v>50</v>
      </c>
      <c r="AD240" s="1" t="s">
        <v>1638</v>
      </c>
      <c r="AE240" s="1" t="s">
        <v>1638</v>
      </c>
      <c r="AF240" s="1" t="s">
        <v>1638</v>
      </c>
      <c r="AG240" s="1" t="n">
        <v>0</v>
      </c>
      <c r="AH240" s="1" t="n">
        <v>-1</v>
      </c>
      <c r="AI240" s="1" t="s">
        <v>1638</v>
      </c>
      <c r="AJ240" s="1" t="s">
        <v>1638</v>
      </c>
      <c r="AK240" s="1" t="s">
        <v>1638</v>
      </c>
    </row>
    <row r="241" customFormat="false" ht="13.8" hidden="false" customHeight="false" outlineLevel="0" collapsed="false">
      <c r="A241" s="3" t="n">
        <v>169</v>
      </c>
      <c r="B241" s="1" t="s">
        <v>1625</v>
      </c>
      <c r="C241" s="3" t="s">
        <v>1604</v>
      </c>
      <c r="D241" s="1" t="s">
        <v>1639</v>
      </c>
      <c r="E241" s="1" t="s">
        <v>1528</v>
      </c>
      <c r="F241" s="1" t="n">
        <v>-1</v>
      </c>
      <c r="G241" s="9" t="s">
        <v>1579</v>
      </c>
      <c r="H241" s="9" t="s">
        <v>1579</v>
      </c>
      <c r="I241" s="1" t="s">
        <v>40</v>
      </c>
      <c r="J241" s="1" t="str">
        <f aca="false">AD241</f>
        <v>2.43</v>
      </c>
      <c r="K241" s="1" t="n">
        <v>26</v>
      </c>
      <c r="L241" s="1" t="s">
        <v>1640</v>
      </c>
      <c r="M241" s="1" t="n">
        <v>-1</v>
      </c>
      <c r="N241" s="1" t="n">
        <v>-1</v>
      </c>
      <c r="O241" s="1" t="n">
        <v>-1</v>
      </c>
      <c r="P241" s="1" t="s">
        <v>1641</v>
      </c>
      <c r="Q241" s="1" t="s">
        <v>241</v>
      </c>
      <c r="R241" s="1" t="s">
        <v>1071</v>
      </c>
      <c r="S241" s="1" t="s">
        <v>67</v>
      </c>
      <c r="T241" s="1" t="n">
        <v>1280</v>
      </c>
      <c r="U241" s="3" t="n">
        <v>-1</v>
      </c>
      <c r="V241" s="1" t="s">
        <v>145</v>
      </c>
      <c r="W241" s="1" t="s">
        <v>1642</v>
      </c>
      <c r="X241" s="3" t="n">
        <v>-1</v>
      </c>
      <c r="Y241" s="3" t="n">
        <v>45</v>
      </c>
      <c r="Z241" s="3" t="n">
        <v>-1</v>
      </c>
      <c r="AA241" s="3" t="n">
        <v>-1</v>
      </c>
      <c r="AB241" s="3" t="s">
        <v>50</v>
      </c>
      <c r="AC241" s="3" t="s">
        <v>50</v>
      </c>
      <c r="AD241" s="1" t="s">
        <v>1228</v>
      </c>
      <c r="AE241" s="1" t="s">
        <v>1228</v>
      </c>
      <c r="AF241" s="1" t="s">
        <v>1228</v>
      </c>
      <c r="AG241" s="1" t="n">
        <v>0</v>
      </c>
      <c r="AH241" s="1" t="n">
        <v>-1</v>
      </c>
      <c r="AI241" s="1" t="s">
        <v>1228</v>
      </c>
      <c r="AJ241" s="1" t="s">
        <v>1228</v>
      </c>
      <c r="AK241" s="1" t="s">
        <v>1228</v>
      </c>
    </row>
    <row r="242" customFormat="false" ht="13.8" hidden="false" customHeight="false" outlineLevel="0" collapsed="false">
      <c r="A242" s="3" t="n">
        <v>170</v>
      </c>
      <c r="B242" s="1" t="s">
        <v>1625</v>
      </c>
      <c r="C242" s="3" t="s">
        <v>1604</v>
      </c>
      <c r="D242" s="1" t="s">
        <v>1643</v>
      </c>
      <c r="E242" s="1" t="s">
        <v>1528</v>
      </c>
      <c r="F242" s="1" t="n">
        <v>-1</v>
      </c>
      <c r="G242" s="9" t="s">
        <v>1579</v>
      </c>
      <c r="H242" s="9" t="s">
        <v>1579</v>
      </c>
      <c r="I242" s="1" t="s">
        <v>40</v>
      </c>
      <c r="J242" s="1" t="str">
        <f aca="false">AD242</f>
        <v>1.66</v>
      </c>
      <c r="K242" s="1" t="s">
        <v>1644</v>
      </c>
      <c r="L242" s="1" t="s">
        <v>1105</v>
      </c>
      <c r="M242" s="1" t="n">
        <v>-1</v>
      </c>
      <c r="N242" s="1" t="n">
        <v>-1</v>
      </c>
      <c r="O242" s="1" t="n">
        <v>-1</v>
      </c>
      <c r="P242" s="1" t="s">
        <v>1645</v>
      </c>
      <c r="Q242" s="1" t="s">
        <v>545</v>
      </c>
      <c r="R242" s="1" t="s">
        <v>147</v>
      </c>
      <c r="S242" s="1" t="s">
        <v>67</v>
      </c>
      <c r="T242" s="1" t="s">
        <v>1646</v>
      </c>
      <c r="U242" s="3" t="n">
        <v>-1</v>
      </c>
      <c r="V242" s="1" t="s">
        <v>697</v>
      </c>
      <c r="W242" s="1" t="s">
        <v>1588</v>
      </c>
      <c r="X242" s="3" t="n">
        <v>-1</v>
      </c>
      <c r="Y242" s="3" t="n">
        <v>45</v>
      </c>
      <c r="Z242" s="3" t="n">
        <v>-1</v>
      </c>
      <c r="AA242" s="3" t="n">
        <v>-1</v>
      </c>
      <c r="AB242" s="3" t="s">
        <v>50</v>
      </c>
      <c r="AC242" s="3" t="s">
        <v>50</v>
      </c>
      <c r="AD242" s="1" t="s">
        <v>970</v>
      </c>
      <c r="AE242" s="1" t="s">
        <v>970</v>
      </c>
      <c r="AF242" s="1" t="s">
        <v>970</v>
      </c>
      <c r="AG242" s="1" t="n">
        <v>0</v>
      </c>
      <c r="AH242" s="1" t="n">
        <v>-1</v>
      </c>
      <c r="AI242" s="1" t="s">
        <v>970</v>
      </c>
      <c r="AJ242" s="1" t="s">
        <v>970</v>
      </c>
      <c r="AK242" s="1" t="s">
        <v>970</v>
      </c>
    </row>
    <row r="243" customFormat="false" ht="13.8" hidden="false" customHeight="false" outlineLevel="0" collapsed="false">
      <c r="A243" s="3" t="n">
        <v>171</v>
      </c>
      <c r="B243" s="1" t="s">
        <v>1625</v>
      </c>
      <c r="C243" s="3" t="s">
        <v>1604</v>
      </c>
      <c r="D243" s="1" t="s">
        <v>1647</v>
      </c>
      <c r="E243" s="1" t="s">
        <v>1528</v>
      </c>
      <c r="F243" s="1" t="n">
        <v>-1</v>
      </c>
      <c r="G243" s="9" t="s">
        <v>1579</v>
      </c>
      <c r="H243" s="9" t="s">
        <v>1579</v>
      </c>
      <c r="I243" s="1" t="s">
        <v>40</v>
      </c>
      <c r="J243" s="1" t="str">
        <f aca="false">AD243</f>
        <v>1.52</v>
      </c>
      <c r="K243" s="1" t="n">
        <v>65</v>
      </c>
      <c r="L243" s="1" t="n">
        <v>35</v>
      </c>
      <c r="M243" s="1" t="n">
        <v>-1</v>
      </c>
      <c r="N243" s="1" t="n">
        <v>-1</v>
      </c>
      <c r="O243" s="1" t="n">
        <v>-1</v>
      </c>
      <c r="P243" s="1" t="s">
        <v>1648</v>
      </c>
      <c r="Q243" s="1" t="s">
        <v>429</v>
      </c>
      <c r="R243" s="1" t="n">
        <v>2</v>
      </c>
      <c r="S243" s="1" t="s">
        <v>67</v>
      </c>
      <c r="T243" s="1" t="n">
        <v>1186</v>
      </c>
      <c r="U243" s="3" t="n">
        <v>-1</v>
      </c>
      <c r="V243" s="1" t="s">
        <v>697</v>
      </c>
      <c r="W243" s="1" t="s">
        <v>404</v>
      </c>
      <c r="X243" s="3" t="n">
        <v>-1</v>
      </c>
      <c r="Y243" s="3" t="n">
        <v>45</v>
      </c>
      <c r="Z243" s="3" t="n">
        <v>-1</v>
      </c>
      <c r="AA243" s="3" t="n">
        <v>-1</v>
      </c>
      <c r="AB243" s="3" t="s">
        <v>50</v>
      </c>
      <c r="AC243" s="3" t="s">
        <v>50</v>
      </c>
      <c r="AD243" s="1" t="s">
        <v>1649</v>
      </c>
      <c r="AE243" s="1" t="s">
        <v>1649</v>
      </c>
      <c r="AF243" s="1" t="s">
        <v>1649</v>
      </c>
      <c r="AG243" s="1" t="n">
        <v>0</v>
      </c>
      <c r="AH243" s="1" t="n">
        <v>-1</v>
      </c>
      <c r="AI243" s="1" t="s">
        <v>1649</v>
      </c>
      <c r="AJ243" s="1" t="s">
        <v>1649</v>
      </c>
      <c r="AK243" s="1" t="s">
        <v>1649</v>
      </c>
    </row>
    <row r="244" customFormat="false" ht="13.8" hidden="false" customHeight="false" outlineLevel="0" collapsed="false">
      <c r="A244" s="3" t="n">
        <v>172</v>
      </c>
      <c r="C244" s="3" t="s">
        <v>1650</v>
      </c>
      <c r="D244" s="1" t="s">
        <v>1651</v>
      </c>
      <c r="E244" s="1" t="s">
        <v>298</v>
      </c>
      <c r="G244" s="7" t="s">
        <v>1652</v>
      </c>
      <c r="H244" s="7" t="s">
        <v>1653</v>
      </c>
      <c r="I244" s="1" t="s">
        <v>40</v>
      </c>
      <c r="J244" s="1" t="str">
        <f aca="false">AD244</f>
        <v>1.486</v>
      </c>
      <c r="K244" s="1" t="s">
        <v>1654</v>
      </c>
      <c r="L244" s="1" t="s">
        <v>1655</v>
      </c>
      <c r="M244" s="1" t="n">
        <v>-1</v>
      </c>
      <c r="N244" s="1" t="n">
        <v>-1</v>
      </c>
      <c r="O244" s="1" t="n">
        <v>-1</v>
      </c>
      <c r="P244" s="1" t="s">
        <v>1656</v>
      </c>
      <c r="Q244" s="1" t="s">
        <v>164</v>
      </c>
      <c r="R244" s="1" t="s">
        <v>1657</v>
      </c>
      <c r="S244" s="1" t="s">
        <v>67</v>
      </c>
      <c r="T244" s="1" t="s">
        <v>417</v>
      </c>
      <c r="U244" s="1" t="n">
        <v>-1</v>
      </c>
      <c r="V244" s="1" t="s">
        <v>1658</v>
      </c>
      <c r="W244" s="1" t="s">
        <v>1659</v>
      </c>
      <c r="X244" s="1" t="n">
        <v>-1</v>
      </c>
      <c r="Y244" s="1" t="n">
        <v>-1</v>
      </c>
      <c r="Z244" s="1" t="s">
        <v>649</v>
      </c>
      <c r="AA244" s="1" t="n">
        <v>-1</v>
      </c>
      <c r="AB244" s="1" t="s">
        <v>284</v>
      </c>
      <c r="AC244" s="1" t="s">
        <v>284</v>
      </c>
      <c r="AD244" s="1" t="s">
        <v>1660</v>
      </c>
      <c r="AE244" s="1" t="s">
        <v>1660</v>
      </c>
      <c r="AF244" s="1" t="s">
        <v>1660</v>
      </c>
      <c r="AG244" s="1" t="n">
        <v>0</v>
      </c>
      <c r="AH244" s="1" t="s">
        <v>73</v>
      </c>
      <c r="AI244" s="1" t="s">
        <v>1660</v>
      </c>
      <c r="AJ244" s="1" t="s">
        <v>1660</v>
      </c>
      <c r="AK244" s="1" t="s">
        <v>1660</v>
      </c>
    </row>
    <row r="245" customFormat="false" ht="13.8" hidden="false" customHeight="false" outlineLevel="0" collapsed="false">
      <c r="A245" s="3" t="n">
        <v>172</v>
      </c>
      <c r="C245" s="3" t="s">
        <v>1650</v>
      </c>
      <c r="D245" s="1" t="s">
        <v>1651</v>
      </c>
      <c r="E245" s="1" t="s">
        <v>298</v>
      </c>
      <c r="G245" s="7" t="s">
        <v>1652</v>
      </c>
      <c r="H245" s="7" t="s">
        <v>1653</v>
      </c>
      <c r="I245" s="1" t="s">
        <v>40</v>
      </c>
      <c r="J245" s="1" t="str">
        <f aca="false">AD245</f>
        <v>1.465</v>
      </c>
      <c r="K245" s="1" t="s">
        <v>1654</v>
      </c>
      <c r="L245" s="1" t="s">
        <v>1655</v>
      </c>
      <c r="M245" s="1" t="n">
        <v>-1</v>
      </c>
      <c r="N245" s="1" t="n">
        <v>-1</v>
      </c>
      <c r="O245" s="1" t="n">
        <v>-1</v>
      </c>
      <c r="P245" s="1" t="s">
        <v>1656</v>
      </c>
      <c r="Q245" s="1" t="s">
        <v>164</v>
      </c>
      <c r="R245" s="1" t="s">
        <v>1657</v>
      </c>
      <c r="S245" s="1" t="s">
        <v>67</v>
      </c>
      <c r="T245" s="1" t="s">
        <v>417</v>
      </c>
      <c r="U245" s="1" t="n">
        <v>-1</v>
      </c>
      <c r="V245" s="1" t="s">
        <v>1658</v>
      </c>
      <c r="W245" s="1" t="s">
        <v>1659</v>
      </c>
      <c r="X245" s="1" t="n">
        <v>-1</v>
      </c>
      <c r="Y245" s="1" t="n">
        <v>-1</v>
      </c>
      <c r="Z245" s="1" t="s">
        <v>649</v>
      </c>
      <c r="AA245" s="1" t="n">
        <v>-1</v>
      </c>
      <c r="AB245" s="1" t="s">
        <v>284</v>
      </c>
      <c r="AC245" s="1" t="s">
        <v>284</v>
      </c>
      <c r="AD245" s="1" t="s">
        <v>1661</v>
      </c>
      <c r="AE245" s="1" t="s">
        <v>1661</v>
      </c>
      <c r="AF245" s="1" t="s">
        <v>1661</v>
      </c>
      <c r="AG245" s="1" t="n">
        <v>0</v>
      </c>
      <c r="AH245" s="1" t="s">
        <v>73</v>
      </c>
      <c r="AI245" s="1" t="s">
        <v>1661</v>
      </c>
      <c r="AJ245" s="1" t="s">
        <v>1661</v>
      </c>
      <c r="AK245" s="1" t="s">
        <v>1661</v>
      </c>
    </row>
    <row r="246" customFormat="false" ht="13.8" hidden="false" customHeight="false" outlineLevel="0" collapsed="false">
      <c r="A246" s="3" t="n">
        <v>173</v>
      </c>
      <c r="B246" s="1" t="s">
        <v>477</v>
      </c>
      <c r="C246" s="3" t="s">
        <v>1662</v>
      </c>
      <c r="D246" s="1" t="s">
        <v>1663</v>
      </c>
      <c r="E246" s="1" t="s">
        <v>298</v>
      </c>
      <c r="F246" s="1" t="s">
        <v>1664</v>
      </c>
      <c r="G246" s="7" t="s">
        <v>1665</v>
      </c>
      <c r="H246" s="7" t="s">
        <v>1666</v>
      </c>
      <c r="I246" s="1" t="s">
        <v>40</v>
      </c>
      <c r="J246" s="1" t="str">
        <f aca="false">AD246</f>
        <v>2.303</v>
      </c>
      <c r="K246" s="1" t="n">
        <v>60</v>
      </c>
      <c r="L246" s="1" t="s">
        <v>800</v>
      </c>
      <c r="M246" s="1" t="s">
        <v>42</v>
      </c>
      <c r="N246" s="1" t="s">
        <v>43</v>
      </c>
      <c r="O246" s="1" t="n">
        <v>9</v>
      </c>
      <c r="P246" s="1" t="n">
        <v>9</v>
      </c>
      <c r="Q246" s="1" t="s">
        <v>783</v>
      </c>
      <c r="R246" s="1" t="s">
        <v>81</v>
      </c>
      <c r="S246" s="1" t="s">
        <v>67</v>
      </c>
      <c r="T246" s="1" t="s">
        <v>1667</v>
      </c>
      <c r="U246" s="1" t="n">
        <v>-1</v>
      </c>
      <c r="V246" s="1" t="n">
        <v>-1</v>
      </c>
      <c r="W246" s="1" t="n">
        <v>-1</v>
      </c>
      <c r="X246" s="1" t="n">
        <v>-1</v>
      </c>
      <c r="Y246" s="1" t="n">
        <v>220</v>
      </c>
      <c r="Z246" s="1" t="s">
        <v>68</v>
      </c>
      <c r="AA246" s="1" t="n">
        <v>-1</v>
      </c>
      <c r="AB246" s="1" t="s">
        <v>130</v>
      </c>
      <c r="AC246" s="1" t="s">
        <v>130</v>
      </c>
      <c r="AD246" s="1" t="s">
        <v>1668</v>
      </c>
      <c r="AE246" s="1" t="n">
        <v>-1</v>
      </c>
      <c r="AF246" s="1" t="n">
        <v>-1</v>
      </c>
      <c r="AG246" s="1" t="s">
        <v>1669</v>
      </c>
      <c r="AH246" s="1" t="s">
        <v>73</v>
      </c>
      <c r="AI246" s="1" t="s">
        <v>1668</v>
      </c>
      <c r="AJ246" s="1" t="n">
        <v>-1</v>
      </c>
      <c r="AK246" s="1" t="n">
        <v>-1</v>
      </c>
    </row>
    <row r="247" customFormat="false" ht="13.8" hidden="false" customHeight="false" outlineLevel="0" collapsed="false">
      <c r="A247" s="3" t="n">
        <v>173</v>
      </c>
      <c r="B247" s="1" t="s">
        <v>477</v>
      </c>
      <c r="C247" s="3" t="s">
        <v>1662</v>
      </c>
      <c r="D247" s="1" t="s">
        <v>1663</v>
      </c>
      <c r="E247" s="1" t="s">
        <v>298</v>
      </c>
      <c r="F247" s="1" t="s">
        <v>1664</v>
      </c>
      <c r="G247" s="7" t="s">
        <v>1665</v>
      </c>
      <c r="H247" s="7" t="s">
        <v>1666</v>
      </c>
      <c r="I247" s="1" t="s">
        <v>40</v>
      </c>
      <c r="J247" s="1" t="str">
        <f aca="false">AD247</f>
        <v>2.303</v>
      </c>
      <c r="K247" s="1" t="n">
        <v>60</v>
      </c>
      <c r="L247" s="1" t="s">
        <v>800</v>
      </c>
      <c r="M247" s="1" t="s">
        <v>42</v>
      </c>
      <c r="N247" s="1" t="s">
        <v>43</v>
      </c>
      <c r="O247" s="1" t="n">
        <v>9</v>
      </c>
      <c r="P247" s="1" t="n">
        <v>9</v>
      </c>
      <c r="Q247" s="1" t="s">
        <v>783</v>
      </c>
      <c r="R247" s="1" t="s">
        <v>81</v>
      </c>
      <c r="S247" s="1" t="s">
        <v>67</v>
      </c>
      <c r="T247" s="1" t="s">
        <v>1667</v>
      </c>
      <c r="U247" s="1" t="n">
        <v>-1</v>
      </c>
      <c r="V247" s="1" t="n">
        <v>-1</v>
      </c>
      <c r="W247" s="1" t="n">
        <v>-1</v>
      </c>
      <c r="X247" s="1" t="n">
        <v>-1</v>
      </c>
      <c r="Y247" s="1" t="n">
        <v>220</v>
      </c>
      <c r="Z247" s="1" t="s">
        <v>68</v>
      </c>
      <c r="AA247" s="1" t="n">
        <v>-1</v>
      </c>
      <c r="AB247" s="1" t="s">
        <v>284</v>
      </c>
      <c r="AC247" s="1" t="s">
        <v>284</v>
      </c>
      <c r="AD247" s="1" t="s">
        <v>1668</v>
      </c>
      <c r="AE247" s="1" t="n">
        <v>-1</v>
      </c>
      <c r="AF247" s="1" t="n">
        <v>-1</v>
      </c>
      <c r="AG247" s="1" t="s">
        <v>1669</v>
      </c>
      <c r="AH247" s="1" t="s">
        <v>73</v>
      </c>
      <c r="AI247" s="1" t="s">
        <v>1668</v>
      </c>
      <c r="AJ247" s="1" t="n">
        <v>-1</v>
      </c>
      <c r="AK247" s="1" t="n">
        <v>-1</v>
      </c>
    </row>
    <row r="248" customFormat="false" ht="13.8" hidden="false" customHeight="false" outlineLevel="0" collapsed="false">
      <c r="A248" s="3" t="n">
        <v>173</v>
      </c>
      <c r="B248" s="1" t="s">
        <v>477</v>
      </c>
      <c r="C248" s="3" t="s">
        <v>1662</v>
      </c>
      <c r="D248" s="1" t="s">
        <v>1663</v>
      </c>
      <c r="E248" s="1" t="s">
        <v>298</v>
      </c>
      <c r="F248" s="1" t="s">
        <v>1664</v>
      </c>
      <c r="G248" s="7" t="s">
        <v>1665</v>
      </c>
      <c r="H248" s="7" t="s">
        <v>1666</v>
      </c>
      <c r="I248" s="1" t="s">
        <v>40</v>
      </c>
      <c r="J248" s="1" t="str">
        <f aca="false">AD248</f>
        <v>2.298</v>
      </c>
      <c r="K248" s="1" t="n">
        <v>60</v>
      </c>
      <c r="L248" s="1" t="s">
        <v>800</v>
      </c>
      <c r="M248" s="1" t="s">
        <v>42</v>
      </c>
      <c r="N248" s="1" t="s">
        <v>43</v>
      </c>
      <c r="O248" s="1" t="n">
        <v>9</v>
      </c>
      <c r="P248" s="1" t="n">
        <v>9</v>
      </c>
      <c r="Q248" s="1" t="s">
        <v>783</v>
      </c>
      <c r="R248" s="1" t="s">
        <v>81</v>
      </c>
      <c r="S248" s="1" t="s">
        <v>67</v>
      </c>
      <c r="T248" s="1" t="s">
        <v>1667</v>
      </c>
      <c r="U248" s="1" t="n">
        <v>-1</v>
      </c>
      <c r="V248" s="1" t="n">
        <v>-1</v>
      </c>
      <c r="W248" s="1" t="n">
        <v>-1</v>
      </c>
      <c r="X248" s="1" t="n">
        <v>-1</v>
      </c>
      <c r="Y248" s="1" t="n">
        <v>220</v>
      </c>
      <c r="Z248" s="1" t="s">
        <v>68</v>
      </c>
      <c r="AA248" s="1" t="n">
        <v>-1</v>
      </c>
      <c r="AB248" s="1" t="s">
        <v>1670</v>
      </c>
      <c r="AC248" s="1" t="s">
        <v>1670</v>
      </c>
      <c r="AD248" s="1" t="s">
        <v>1671</v>
      </c>
      <c r="AE248" s="1" t="n">
        <v>-1</v>
      </c>
      <c r="AF248" s="1" t="n">
        <v>-1</v>
      </c>
      <c r="AG248" s="1" t="s">
        <v>1672</v>
      </c>
      <c r="AH248" s="1" t="s">
        <v>73</v>
      </c>
      <c r="AI248" s="1" t="s">
        <v>1671</v>
      </c>
      <c r="AJ248" s="1" t="n">
        <v>-1</v>
      </c>
      <c r="AK248" s="1" t="n">
        <v>-1</v>
      </c>
    </row>
    <row r="249" customFormat="false" ht="13.8" hidden="false" customHeight="false" outlineLevel="0" collapsed="false">
      <c r="A249" s="1" t="n">
        <v>174</v>
      </c>
      <c r="B249" s="1" t="s">
        <v>1673</v>
      </c>
      <c r="C249" s="3" t="s">
        <v>1674</v>
      </c>
      <c r="D249" s="1" t="s">
        <v>1675</v>
      </c>
      <c r="E249" s="1" t="s">
        <v>298</v>
      </c>
      <c r="F249" s="1" t="s">
        <v>1676</v>
      </c>
      <c r="G249" s="7" t="s">
        <v>1677</v>
      </c>
      <c r="H249" s="7" t="s">
        <v>1678</v>
      </c>
      <c r="I249" s="1" t="s">
        <v>40</v>
      </c>
      <c r="J249" s="1" t="str">
        <f aca="false">AD249</f>
        <v>2.96</v>
      </c>
      <c r="K249" s="1" t="n">
        <v>-1</v>
      </c>
      <c r="L249" s="1" t="n">
        <v>-1</v>
      </c>
      <c r="M249" s="1" t="n">
        <v>-1</v>
      </c>
      <c r="N249" s="1" t="n">
        <v>-1</v>
      </c>
      <c r="O249" s="1" t="n">
        <v>-1</v>
      </c>
      <c r="P249" s="1" t="n">
        <v>-1</v>
      </c>
      <c r="Q249" s="1" t="n">
        <v>-1</v>
      </c>
      <c r="R249" s="1" t="n">
        <v>-1</v>
      </c>
      <c r="S249" s="1" t="s">
        <v>67</v>
      </c>
      <c r="T249" s="1" t="n">
        <v>-1</v>
      </c>
      <c r="U249" s="3" t="n">
        <v>-1</v>
      </c>
      <c r="V249" s="3" t="n">
        <v>-1</v>
      </c>
      <c r="W249" s="3" t="n">
        <v>-1</v>
      </c>
      <c r="X249" s="3" t="n">
        <v>-1</v>
      </c>
      <c r="Y249" s="3" t="n">
        <v>60</v>
      </c>
      <c r="Z249" s="3" t="s">
        <v>376</v>
      </c>
      <c r="AA249" s="3" t="n">
        <v>-1</v>
      </c>
      <c r="AB249" s="3" t="s">
        <v>957</v>
      </c>
      <c r="AC249" s="3" t="s">
        <v>957</v>
      </c>
      <c r="AD249" s="1" t="s">
        <v>1679</v>
      </c>
      <c r="AE249" s="1" t="s">
        <v>1679</v>
      </c>
      <c r="AF249" s="1" t="s">
        <v>1679</v>
      </c>
      <c r="AG249" s="1" t="n">
        <v>0</v>
      </c>
      <c r="AH249" s="1" t="s">
        <v>73</v>
      </c>
      <c r="AI249" s="1" t="s">
        <v>1679</v>
      </c>
      <c r="AJ249" s="1" t="s">
        <v>1679</v>
      </c>
      <c r="AK249" s="1" t="s">
        <v>1679</v>
      </c>
    </row>
    <row r="250" customFormat="false" ht="13.8" hidden="false" customHeight="false" outlineLevel="0" collapsed="false">
      <c r="A250" s="3" t="n">
        <v>175</v>
      </c>
      <c r="B250" s="1" t="s">
        <v>1673</v>
      </c>
      <c r="C250" s="3" t="s">
        <v>1674</v>
      </c>
      <c r="D250" s="1" t="s">
        <v>1675</v>
      </c>
      <c r="E250" s="1" t="s">
        <v>298</v>
      </c>
      <c r="F250" s="1" t="s">
        <v>1680</v>
      </c>
      <c r="G250" s="7" t="s">
        <v>1681</v>
      </c>
      <c r="H250" s="7" t="s">
        <v>1682</v>
      </c>
      <c r="I250" s="1" t="s">
        <v>40</v>
      </c>
      <c r="J250" s="1" t="str">
        <f aca="false">AD250</f>
        <v>2.74</v>
      </c>
      <c r="K250" s="1" t="n">
        <v>-1</v>
      </c>
      <c r="L250" s="1" t="n">
        <v>-1</v>
      </c>
      <c r="M250" s="1" t="n">
        <v>-1</v>
      </c>
      <c r="N250" s="1" t="n">
        <v>-1</v>
      </c>
      <c r="O250" s="1" t="n">
        <v>-1</v>
      </c>
      <c r="P250" s="1" t="n">
        <v>-1</v>
      </c>
      <c r="Q250" s="1" t="n">
        <v>-1</v>
      </c>
      <c r="R250" s="1" t="n">
        <v>-1</v>
      </c>
      <c r="S250" s="1" t="s">
        <v>67</v>
      </c>
      <c r="T250" s="1" t="n">
        <v>-1</v>
      </c>
      <c r="U250" s="3" t="n">
        <v>-1</v>
      </c>
      <c r="V250" s="3" t="n">
        <v>-1</v>
      </c>
      <c r="W250" s="3" t="n">
        <v>-1</v>
      </c>
      <c r="X250" s="3" t="n">
        <v>-1</v>
      </c>
      <c r="Y250" s="3" t="n">
        <v>60</v>
      </c>
      <c r="Z250" s="3" t="s">
        <v>376</v>
      </c>
      <c r="AA250" s="3" t="n">
        <v>-1</v>
      </c>
      <c r="AB250" s="3" t="s">
        <v>957</v>
      </c>
      <c r="AC250" s="3" t="s">
        <v>957</v>
      </c>
      <c r="AD250" s="3" t="s">
        <v>1683</v>
      </c>
      <c r="AE250" s="3" t="s">
        <v>1683</v>
      </c>
      <c r="AF250" s="3" t="s">
        <v>1683</v>
      </c>
      <c r="AG250" s="1" t="n">
        <v>0</v>
      </c>
      <c r="AH250" s="1" t="s">
        <v>73</v>
      </c>
      <c r="AI250" s="3" t="s">
        <v>1683</v>
      </c>
      <c r="AJ250" s="3" t="s">
        <v>1683</v>
      </c>
      <c r="AK250" s="3" t="s">
        <v>1683</v>
      </c>
      <c r="AN250" s="3"/>
      <c r="AO250" s="3"/>
      <c r="AP250" s="3"/>
      <c r="AS250" s="3"/>
      <c r="AT250" s="3"/>
      <c r="AU250" s="3"/>
      <c r="AX250" s="3"/>
      <c r="AY250" s="3"/>
      <c r="AZ250" s="3"/>
      <c r="BC250" s="3"/>
      <c r="BD250" s="3"/>
      <c r="BE250" s="3"/>
      <c r="BH250" s="3"/>
      <c r="BI250" s="3"/>
      <c r="BJ250" s="3"/>
      <c r="BM250" s="3"/>
      <c r="BN250" s="3"/>
      <c r="BO250" s="3"/>
      <c r="BR250" s="3"/>
      <c r="BS250" s="3"/>
      <c r="BT250" s="3"/>
      <c r="BW250" s="3"/>
      <c r="BX250" s="3"/>
      <c r="BY250" s="3"/>
      <c r="CB250" s="3"/>
      <c r="CC250" s="3"/>
      <c r="CD250" s="3"/>
      <c r="CG250" s="3"/>
      <c r="CH250" s="3"/>
      <c r="CI250" s="3"/>
      <c r="CL250" s="3"/>
      <c r="CM250" s="3"/>
      <c r="CN250" s="3"/>
      <c r="CQ250" s="3"/>
      <c r="CR250" s="3"/>
      <c r="CS250" s="3"/>
      <c r="CV250" s="3"/>
      <c r="CW250" s="3"/>
      <c r="CX250" s="3"/>
      <c r="DA250" s="3"/>
      <c r="DB250" s="3"/>
      <c r="DC250" s="3"/>
      <c r="DF250" s="3"/>
      <c r="DG250" s="3"/>
      <c r="DH250" s="3"/>
      <c r="DK250" s="3"/>
      <c r="DL250" s="3"/>
      <c r="DM250" s="3"/>
      <c r="DP250" s="3"/>
      <c r="DQ250" s="3"/>
      <c r="DR250" s="3"/>
      <c r="DU250" s="3"/>
      <c r="DV250" s="3"/>
      <c r="DW250" s="3"/>
      <c r="DZ250" s="3"/>
      <c r="EA250" s="3"/>
      <c r="EB250" s="3"/>
      <c r="EE250" s="3"/>
      <c r="EF250" s="3"/>
      <c r="EG250" s="3"/>
      <c r="EJ250" s="3"/>
      <c r="EK250" s="3"/>
      <c r="EL250" s="3"/>
      <c r="EO250" s="3"/>
      <c r="EP250" s="3"/>
      <c r="EQ250" s="3"/>
      <c r="ET250" s="3"/>
      <c r="EU250" s="3"/>
      <c r="EV250" s="3"/>
      <c r="EY250" s="3"/>
      <c r="EZ250" s="3"/>
      <c r="FA250" s="3"/>
      <c r="FD250" s="3"/>
      <c r="FE250" s="3"/>
      <c r="FF250" s="3"/>
      <c r="FI250" s="3"/>
      <c r="FJ250" s="3"/>
      <c r="FK250" s="3"/>
      <c r="FN250" s="3"/>
      <c r="FO250" s="3"/>
      <c r="FP250" s="3"/>
      <c r="FS250" s="3"/>
      <c r="FT250" s="3"/>
      <c r="FU250" s="3"/>
      <c r="FX250" s="3"/>
      <c r="FY250" s="3"/>
      <c r="FZ250" s="3"/>
      <c r="GC250" s="3"/>
      <c r="GD250" s="3"/>
      <c r="GE250" s="3"/>
      <c r="GH250" s="3"/>
      <c r="GI250" s="3"/>
      <c r="GJ250" s="3"/>
      <c r="GM250" s="3"/>
      <c r="GN250" s="3"/>
      <c r="GO250" s="3"/>
      <c r="GR250" s="3"/>
      <c r="GS250" s="3"/>
      <c r="GT250" s="3"/>
      <c r="GW250" s="3"/>
      <c r="GX250" s="3"/>
      <c r="GY250" s="3"/>
      <c r="HB250" s="3"/>
      <c r="HC250" s="3"/>
      <c r="HD250" s="3"/>
      <c r="HG250" s="3"/>
      <c r="HH250" s="3"/>
      <c r="HI250" s="3"/>
      <c r="HL250" s="3"/>
      <c r="HM250" s="3"/>
      <c r="HN250" s="3"/>
      <c r="HQ250" s="3"/>
      <c r="HR250" s="3"/>
      <c r="HS250" s="3"/>
      <c r="HV250" s="3"/>
      <c r="HW250" s="3"/>
      <c r="HX250" s="3"/>
      <c r="IA250" s="3"/>
      <c r="IB250" s="3"/>
      <c r="IC250" s="3"/>
      <c r="IF250" s="3"/>
      <c r="IG250" s="3"/>
      <c r="IH250" s="3"/>
      <c r="IK250" s="3"/>
      <c r="IL250" s="3"/>
      <c r="IM250" s="3"/>
      <c r="IP250" s="3"/>
      <c r="IQ250" s="3"/>
      <c r="IR250" s="3"/>
      <c r="IU250" s="3"/>
      <c r="IV250" s="3"/>
      <c r="IW250" s="3"/>
      <c r="IZ250" s="3"/>
      <c r="JA250" s="3"/>
      <c r="JB250" s="3"/>
      <c r="JE250" s="3"/>
      <c r="JF250" s="3"/>
      <c r="JG250" s="3"/>
      <c r="JJ250" s="3"/>
      <c r="JK250" s="3"/>
      <c r="JL250" s="3"/>
      <c r="JO250" s="3"/>
      <c r="JP250" s="3"/>
      <c r="JQ250" s="3"/>
      <c r="JT250" s="3"/>
      <c r="JU250" s="3"/>
      <c r="JV250" s="3"/>
      <c r="JY250" s="3"/>
      <c r="JZ250" s="3"/>
      <c r="KA250" s="3"/>
      <c r="KD250" s="3"/>
      <c r="KE250" s="3"/>
      <c r="KF250" s="3"/>
      <c r="KI250" s="3"/>
      <c r="KJ250" s="3"/>
      <c r="KK250" s="3"/>
      <c r="KN250" s="3"/>
      <c r="KO250" s="3"/>
      <c r="KP250" s="3"/>
      <c r="KS250" s="3"/>
      <c r="KT250" s="3"/>
      <c r="KU250" s="3"/>
      <c r="KX250" s="3"/>
      <c r="KY250" s="3"/>
      <c r="KZ250" s="3"/>
      <c r="LC250" s="3"/>
      <c r="LD250" s="3"/>
      <c r="LE250" s="3"/>
      <c r="LH250" s="3"/>
      <c r="LI250" s="3"/>
      <c r="LJ250" s="3"/>
      <c r="LM250" s="3"/>
      <c r="LN250" s="3"/>
      <c r="LO250" s="3"/>
      <c r="LR250" s="3"/>
      <c r="LS250" s="3"/>
      <c r="LT250" s="3"/>
      <c r="LW250" s="3"/>
      <c r="LX250" s="3"/>
      <c r="LY250" s="3"/>
      <c r="MB250" s="3"/>
      <c r="MC250" s="3"/>
      <c r="MD250" s="3"/>
      <c r="MG250" s="3"/>
      <c r="MH250" s="3"/>
      <c r="MI250" s="3"/>
      <c r="ML250" s="3"/>
      <c r="MM250" s="3"/>
      <c r="MN250" s="3"/>
      <c r="MQ250" s="3"/>
      <c r="MR250" s="3"/>
      <c r="MS250" s="3"/>
      <c r="MV250" s="3"/>
      <c r="MW250" s="3"/>
    </row>
    <row r="251" customFormat="false" ht="13.8" hidden="false" customHeight="false" outlineLevel="0" collapsed="false">
      <c r="A251" s="3" t="n">
        <v>176</v>
      </c>
      <c r="B251" s="1" t="s">
        <v>1673</v>
      </c>
      <c r="C251" s="3" t="s">
        <v>1674</v>
      </c>
      <c r="D251" s="1" t="s">
        <v>1684</v>
      </c>
      <c r="E251" s="1" t="s">
        <v>298</v>
      </c>
      <c r="F251" s="1" t="s">
        <v>1685</v>
      </c>
      <c r="G251" s="7" t="s">
        <v>1686</v>
      </c>
      <c r="H251" s="7" t="s">
        <v>1687</v>
      </c>
      <c r="I251" s="1" t="s">
        <v>40</v>
      </c>
      <c r="J251" s="1" t="str">
        <f aca="false">AD251</f>
        <v>3.61</v>
      </c>
      <c r="K251" s="1" t="n">
        <v>-1</v>
      </c>
      <c r="L251" s="1" t="n">
        <v>-1</v>
      </c>
      <c r="M251" s="1" t="n">
        <v>-1</v>
      </c>
      <c r="N251" s="1" t="n">
        <v>-1</v>
      </c>
      <c r="O251" s="1" t="n">
        <v>-1</v>
      </c>
      <c r="P251" s="1" t="n">
        <v>-1</v>
      </c>
      <c r="Q251" s="1" t="n">
        <v>-1</v>
      </c>
      <c r="R251" s="1" t="n">
        <v>-1</v>
      </c>
      <c r="S251" s="1" t="s">
        <v>67</v>
      </c>
      <c r="T251" s="1" t="n">
        <v>-1</v>
      </c>
      <c r="U251" s="3" t="n">
        <v>-1</v>
      </c>
      <c r="V251" s="3" t="n">
        <v>-1</v>
      </c>
      <c r="W251" s="3" t="n">
        <v>-1</v>
      </c>
      <c r="X251" s="3" t="n">
        <v>-1</v>
      </c>
      <c r="Y251" s="3" t="n">
        <v>60</v>
      </c>
      <c r="Z251" s="3" t="s">
        <v>376</v>
      </c>
      <c r="AA251" s="3" t="n">
        <v>-1</v>
      </c>
      <c r="AB251" s="3" t="s">
        <v>957</v>
      </c>
      <c r="AC251" s="3" t="s">
        <v>957</v>
      </c>
      <c r="AD251" s="1" t="s">
        <v>1688</v>
      </c>
      <c r="AE251" s="1" t="s">
        <v>1688</v>
      </c>
      <c r="AF251" s="1" t="s">
        <v>1688</v>
      </c>
      <c r="AG251" s="1" t="n">
        <v>0</v>
      </c>
      <c r="AH251" s="1" t="s">
        <v>73</v>
      </c>
      <c r="AI251" s="1" t="s">
        <v>1688</v>
      </c>
      <c r="AJ251" s="1" t="s">
        <v>1688</v>
      </c>
      <c r="AK251" s="1" t="s">
        <v>1688</v>
      </c>
    </row>
    <row r="252" customFormat="false" ht="13.8" hidden="false" customHeight="false" outlineLevel="0" collapsed="false">
      <c r="A252" s="3" t="n">
        <v>177</v>
      </c>
      <c r="B252" s="1" t="s">
        <v>1673</v>
      </c>
      <c r="C252" s="3" t="s">
        <v>1674</v>
      </c>
      <c r="D252" s="1" t="s">
        <v>1689</v>
      </c>
      <c r="E252" s="1" t="s">
        <v>298</v>
      </c>
      <c r="F252" s="1" t="s">
        <v>1690</v>
      </c>
      <c r="G252" s="7" t="s">
        <v>1691</v>
      </c>
      <c r="H252" s="7" t="s">
        <v>1692</v>
      </c>
      <c r="I252" s="1" t="s">
        <v>40</v>
      </c>
      <c r="J252" s="1" t="str">
        <f aca="false">AD252</f>
        <v>3.06</v>
      </c>
      <c r="K252" s="1" t="n">
        <v>-1</v>
      </c>
      <c r="L252" s="1" t="n">
        <v>-1</v>
      </c>
      <c r="M252" s="1" t="n">
        <v>-1</v>
      </c>
      <c r="N252" s="1" t="n">
        <v>-1</v>
      </c>
      <c r="O252" s="1" t="n">
        <v>-1</v>
      </c>
      <c r="P252" s="1" t="n">
        <v>-1</v>
      </c>
      <c r="Q252" s="1" t="n">
        <v>-1</v>
      </c>
      <c r="R252" s="1" t="n">
        <v>-1</v>
      </c>
      <c r="S252" s="1" t="s">
        <v>67</v>
      </c>
      <c r="T252" s="1" t="n">
        <v>-1</v>
      </c>
      <c r="U252" s="3" t="n">
        <v>-1</v>
      </c>
      <c r="V252" s="3" t="n">
        <v>-1</v>
      </c>
      <c r="W252" s="3" t="n">
        <v>-1</v>
      </c>
      <c r="X252" s="3" t="n">
        <v>-1</v>
      </c>
      <c r="Y252" s="3" t="n">
        <v>60</v>
      </c>
      <c r="Z252" s="3" t="s">
        <v>376</v>
      </c>
      <c r="AA252" s="3" t="n">
        <v>-1</v>
      </c>
      <c r="AB252" s="3" t="s">
        <v>957</v>
      </c>
      <c r="AC252" s="3" t="s">
        <v>957</v>
      </c>
      <c r="AD252" s="1" t="s">
        <v>1693</v>
      </c>
      <c r="AE252" s="1" t="s">
        <v>1693</v>
      </c>
      <c r="AF252" s="1" t="s">
        <v>1693</v>
      </c>
      <c r="AG252" s="1" t="n">
        <v>0</v>
      </c>
      <c r="AH252" s="1" t="s">
        <v>73</v>
      </c>
      <c r="AI252" s="1" t="s">
        <v>1693</v>
      </c>
      <c r="AJ252" s="1" t="s">
        <v>1693</v>
      </c>
      <c r="AK252" s="1" t="s">
        <v>1693</v>
      </c>
    </row>
    <row r="253" customFormat="false" ht="13.8" hidden="false" customHeight="false" outlineLevel="0" collapsed="false">
      <c r="A253" s="3" t="n">
        <v>178</v>
      </c>
      <c r="B253" s="1" t="s">
        <v>1673</v>
      </c>
      <c r="C253" s="3" t="s">
        <v>1674</v>
      </c>
      <c r="D253" s="1" t="s">
        <v>1694</v>
      </c>
      <c r="E253" s="1" t="s">
        <v>298</v>
      </c>
      <c r="F253" s="1" t="s">
        <v>1685</v>
      </c>
      <c r="G253" s="7" t="s">
        <v>1695</v>
      </c>
      <c r="H253" s="7" t="s">
        <v>1696</v>
      </c>
      <c r="I253" s="1" t="s">
        <v>40</v>
      </c>
      <c r="J253" s="1" t="str">
        <f aca="false">AD253</f>
        <v>2.81</v>
      </c>
      <c r="K253" s="1" t="n">
        <v>-1</v>
      </c>
      <c r="L253" s="1" t="n">
        <v>-1</v>
      </c>
      <c r="M253" s="1" t="n">
        <v>-1</v>
      </c>
      <c r="N253" s="1" t="n">
        <v>-1</v>
      </c>
      <c r="O253" s="1" t="n">
        <v>-1</v>
      </c>
      <c r="P253" s="1" t="n">
        <v>-1</v>
      </c>
      <c r="Q253" s="1" t="n">
        <v>-1</v>
      </c>
      <c r="R253" s="1" t="n">
        <v>-1</v>
      </c>
      <c r="S253" s="1" t="s">
        <v>67</v>
      </c>
      <c r="T253" s="1" t="n">
        <v>-1</v>
      </c>
      <c r="U253" s="3" t="n">
        <v>-1</v>
      </c>
      <c r="V253" s="3" t="n">
        <v>-1</v>
      </c>
      <c r="W253" s="3" t="n">
        <v>-1</v>
      </c>
      <c r="X253" s="3" t="n">
        <v>-1</v>
      </c>
      <c r="Y253" s="3" t="n">
        <v>60</v>
      </c>
      <c r="Z253" s="3" t="s">
        <v>376</v>
      </c>
      <c r="AA253" s="3" t="n">
        <v>-1</v>
      </c>
      <c r="AB253" s="3" t="s">
        <v>957</v>
      </c>
      <c r="AC253" s="3" t="s">
        <v>957</v>
      </c>
      <c r="AD253" s="1" t="s">
        <v>1697</v>
      </c>
      <c r="AE253" s="1" t="s">
        <v>1697</v>
      </c>
      <c r="AF253" s="1" t="s">
        <v>1697</v>
      </c>
      <c r="AG253" s="1" t="n">
        <v>0</v>
      </c>
      <c r="AH253" s="1" t="s">
        <v>73</v>
      </c>
      <c r="AI253" s="1" t="s">
        <v>1697</v>
      </c>
      <c r="AJ253" s="1" t="s">
        <v>1697</v>
      </c>
      <c r="AK253" s="1" t="s">
        <v>1697</v>
      </c>
    </row>
    <row r="254" customFormat="false" ht="13.8" hidden="false" customHeight="false" outlineLevel="0" collapsed="false">
      <c r="A254" s="3" t="n">
        <v>179</v>
      </c>
      <c r="B254" s="1" t="s">
        <v>1673</v>
      </c>
      <c r="C254" s="3" t="s">
        <v>1674</v>
      </c>
      <c r="D254" s="1" t="s">
        <v>1698</v>
      </c>
      <c r="E254" s="1" t="s">
        <v>298</v>
      </c>
      <c r="F254" s="1" t="s">
        <v>1699</v>
      </c>
      <c r="G254" s="7" t="s">
        <v>1700</v>
      </c>
      <c r="H254" s="7" t="s">
        <v>1701</v>
      </c>
      <c r="I254" s="1" t="s">
        <v>40</v>
      </c>
      <c r="J254" s="1" t="str">
        <f aca="false">AD254</f>
        <v>4.44</v>
      </c>
      <c r="K254" s="1" t="n">
        <v>-1</v>
      </c>
      <c r="L254" s="1" t="n">
        <v>-1</v>
      </c>
      <c r="M254" s="1" t="n">
        <v>-1</v>
      </c>
      <c r="N254" s="1" t="n">
        <v>-1</v>
      </c>
      <c r="O254" s="1" t="n">
        <v>-1</v>
      </c>
      <c r="P254" s="1" t="n">
        <v>-1</v>
      </c>
      <c r="Q254" s="1" t="n">
        <v>-1</v>
      </c>
      <c r="R254" s="1" t="n">
        <v>-1</v>
      </c>
      <c r="S254" s="1" t="s">
        <v>67</v>
      </c>
      <c r="T254" s="1" t="n">
        <v>-1</v>
      </c>
      <c r="U254" s="3" t="n">
        <v>-1</v>
      </c>
      <c r="V254" s="3" t="n">
        <v>-1</v>
      </c>
      <c r="W254" s="3" t="n">
        <v>-1</v>
      </c>
      <c r="X254" s="3" t="n">
        <v>-1</v>
      </c>
      <c r="Y254" s="3" t="n">
        <v>60</v>
      </c>
      <c r="Z254" s="3" t="s">
        <v>376</v>
      </c>
      <c r="AA254" s="3" t="n">
        <v>-1</v>
      </c>
      <c r="AB254" s="3" t="s">
        <v>957</v>
      </c>
      <c r="AC254" s="3" t="s">
        <v>957</v>
      </c>
      <c r="AD254" s="1" t="s">
        <v>1702</v>
      </c>
      <c r="AE254" s="1" t="s">
        <v>1702</v>
      </c>
      <c r="AF254" s="1" t="s">
        <v>1702</v>
      </c>
      <c r="AG254" s="1" t="n">
        <v>0</v>
      </c>
      <c r="AH254" s="1" t="n">
        <v>-1</v>
      </c>
      <c r="AI254" s="1" t="s">
        <v>1702</v>
      </c>
      <c r="AJ254" s="1" t="s">
        <v>1702</v>
      </c>
      <c r="AK254" s="1" t="s">
        <v>1702</v>
      </c>
    </row>
    <row r="255" customFormat="false" ht="13.8" hidden="false" customHeight="false" outlineLevel="0" collapsed="false">
      <c r="A255" s="3" t="n">
        <v>180</v>
      </c>
      <c r="B255" s="1" t="s">
        <v>1673</v>
      </c>
      <c r="C255" s="3" t="s">
        <v>1674</v>
      </c>
      <c r="D255" s="1" t="s">
        <v>950</v>
      </c>
      <c r="E255" s="1" t="s">
        <v>298</v>
      </c>
      <c r="F255" s="1" t="s">
        <v>1703</v>
      </c>
      <c r="G255" s="7" t="s">
        <v>1704</v>
      </c>
      <c r="H255" s="7" t="s">
        <v>1705</v>
      </c>
      <c r="I255" s="1" t="s">
        <v>40</v>
      </c>
      <c r="J255" s="1" t="str">
        <f aca="false">AD255</f>
        <v>2.82</v>
      </c>
      <c r="K255" s="1" t="n">
        <v>-1</v>
      </c>
      <c r="L255" s="1" t="n">
        <v>-1</v>
      </c>
      <c r="M255" s="1" t="n">
        <v>-1</v>
      </c>
      <c r="N255" s="1" t="n">
        <v>-1</v>
      </c>
      <c r="O255" s="1" t="n">
        <v>-1</v>
      </c>
      <c r="P255" s="1" t="n">
        <v>-1</v>
      </c>
      <c r="Q255" s="1" t="n">
        <v>-1</v>
      </c>
      <c r="R255" s="1" t="n">
        <v>-1</v>
      </c>
      <c r="S255" s="1" t="s">
        <v>67</v>
      </c>
      <c r="T255" s="1" t="n">
        <v>-1</v>
      </c>
      <c r="U255" s="3" t="n">
        <v>-1</v>
      </c>
      <c r="V255" s="3" t="n">
        <v>-1</v>
      </c>
      <c r="W255" s="3" t="n">
        <v>-1</v>
      </c>
      <c r="X255" s="3" t="n">
        <v>-1</v>
      </c>
      <c r="Y255" s="3" t="n">
        <v>60</v>
      </c>
      <c r="Z255" s="3" t="s">
        <v>376</v>
      </c>
      <c r="AA255" s="3" t="n">
        <v>-1</v>
      </c>
      <c r="AB255" s="3" t="s">
        <v>957</v>
      </c>
      <c r="AC255" s="3" t="s">
        <v>957</v>
      </c>
      <c r="AD255" s="1" t="s">
        <v>1706</v>
      </c>
      <c r="AE255" s="1" t="s">
        <v>1706</v>
      </c>
      <c r="AF255" s="1" t="s">
        <v>1706</v>
      </c>
      <c r="AG255" s="1" t="n">
        <v>0</v>
      </c>
      <c r="AH255" s="1" t="n">
        <v>-1</v>
      </c>
      <c r="AI255" s="1" t="s">
        <v>1706</v>
      </c>
      <c r="AJ255" s="1" t="s">
        <v>1706</v>
      </c>
      <c r="AK255" s="1" t="s">
        <v>1706</v>
      </c>
    </row>
    <row r="256" customFormat="false" ht="13.8" hidden="false" customHeight="false" outlineLevel="0" collapsed="false">
      <c r="A256" s="3" t="n">
        <v>181</v>
      </c>
      <c r="C256" s="3" t="s">
        <v>1707</v>
      </c>
      <c r="D256" s="1" t="s">
        <v>1708</v>
      </c>
      <c r="E256" s="1" t="s">
        <v>1307</v>
      </c>
      <c r="F256" s="1" t="s">
        <v>1709</v>
      </c>
      <c r="G256" s="7" t="s">
        <v>1710</v>
      </c>
      <c r="H256" s="7" t="s">
        <v>1711</v>
      </c>
      <c r="I256" s="1" t="s">
        <v>40</v>
      </c>
      <c r="J256" s="1" t="str">
        <f aca="false">AD256</f>
        <v>1.82</v>
      </c>
      <c r="K256" s="1" t="n">
        <v>52</v>
      </c>
      <c r="L256" s="1" t="s">
        <v>1712</v>
      </c>
      <c r="M256" s="1" t="s">
        <v>42</v>
      </c>
      <c r="N256" s="1" t="s">
        <v>43</v>
      </c>
      <c r="O256" s="1" t="s">
        <v>1713</v>
      </c>
      <c r="P256" s="1" t="s">
        <v>1713</v>
      </c>
      <c r="Q256" s="1" t="s">
        <v>595</v>
      </c>
      <c r="R256" s="1" t="s">
        <v>1714</v>
      </c>
      <c r="S256" s="1" t="s">
        <v>67</v>
      </c>
      <c r="T256" s="1" t="s">
        <v>848</v>
      </c>
      <c r="U256" s="1" t="n">
        <v>-1</v>
      </c>
      <c r="V256" s="1" t="s">
        <v>211</v>
      </c>
      <c r="W256" s="1" t="n">
        <v>-1</v>
      </c>
      <c r="X256" s="1" t="n">
        <v>-1</v>
      </c>
      <c r="Y256" s="1" t="n">
        <v>-1</v>
      </c>
      <c r="Z256" s="1" t="n">
        <v>-1</v>
      </c>
      <c r="AA256" s="1" t="n">
        <v>-1</v>
      </c>
      <c r="AB256" s="1" t="s">
        <v>130</v>
      </c>
      <c r="AC256" s="1" t="s">
        <v>130</v>
      </c>
      <c r="AD256" s="1" t="s">
        <v>919</v>
      </c>
      <c r="AE256" s="1" t="s">
        <v>919</v>
      </c>
      <c r="AF256" s="1" t="s">
        <v>919</v>
      </c>
      <c r="AG256" s="1" t="n">
        <v>0</v>
      </c>
      <c r="AH256" s="1" t="s">
        <v>73</v>
      </c>
      <c r="AI256" s="1" t="s">
        <v>919</v>
      </c>
      <c r="AJ256" s="1" t="s">
        <v>919</v>
      </c>
      <c r="AK256" s="1" t="s">
        <v>919</v>
      </c>
    </row>
    <row r="257" s="1" customFormat="true" ht="13.8" hidden="false" customHeight="false" outlineLevel="0" collapsed="false">
      <c r="A257" s="3" t="n">
        <v>182</v>
      </c>
      <c r="C257" s="3" t="s">
        <v>1715</v>
      </c>
      <c r="D257" s="1" t="s">
        <v>1716</v>
      </c>
      <c r="E257" s="1" t="s">
        <v>298</v>
      </c>
      <c r="F257" s="1" t="s">
        <v>1717</v>
      </c>
      <c r="G257" s="7" t="s">
        <v>1718</v>
      </c>
      <c r="H257" s="7" t="s">
        <v>1719</v>
      </c>
      <c r="I257" s="1" t="s">
        <v>40</v>
      </c>
      <c r="J257" s="1" t="str">
        <f aca="false">AD257</f>
        <v>4.10</v>
      </c>
      <c r="K257" s="1" t="s">
        <v>1720</v>
      </c>
      <c r="M257" s="1" t="s">
        <v>42</v>
      </c>
      <c r="N257" s="1" t="s">
        <v>63</v>
      </c>
      <c r="O257" s="1" t="s">
        <v>337</v>
      </c>
      <c r="P257" s="1" t="s">
        <v>337</v>
      </c>
      <c r="Q257" s="1" t="s">
        <v>1610</v>
      </c>
      <c r="R257" s="1" t="s">
        <v>1071</v>
      </c>
      <c r="S257" s="1" t="s">
        <v>67</v>
      </c>
      <c r="T257" s="1" t="n">
        <v>-1</v>
      </c>
      <c r="U257" s="3" t="n">
        <v>-1</v>
      </c>
      <c r="V257" s="1" t="n">
        <v>-1</v>
      </c>
      <c r="W257" s="1" t="n">
        <v>-1</v>
      </c>
      <c r="X257" s="1" t="n">
        <v>-1</v>
      </c>
      <c r="Y257" s="1" t="n">
        <v>60</v>
      </c>
      <c r="Z257" s="1" t="s">
        <v>376</v>
      </c>
      <c r="AA257" s="1" t="n">
        <v>-1</v>
      </c>
      <c r="AB257" s="1" t="s">
        <v>71</v>
      </c>
      <c r="AC257" s="1" t="s">
        <v>71</v>
      </c>
      <c r="AD257" s="1" t="s">
        <v>1721</v>
      </c>
      <c r="AE257" s="1" t="s">
        <v>1721</v>
      </c>
      <c r="AF257" s="1" t="s">
        <v>1721</v>
      </c>
      <c r="AG257" s="1" t="n">
        <v>0</v>
      </c>
      <c r="AH257" s="1" t="s">
        <v>73</v>
      </c>
      <c r="AI257" s="1" t="s">
        <v>1721</v>
      </c>
      <c r="AJ257" s="1" t="s">
        <v>1721</v>
      </c>
      <c r="AK257" s="1" t="s">
        <v>1721</v>
      </c>
    </row>
    <row r="258" s="1" customFormat="true" ht="13.8" hidden="false" customHeight="false" outlineLevel="0" collapsed="false">
      <c r="A258" s="3" t="n">
        <v>182</v>
      </c>
      <c r="C258" s="3" t="s">
        <v>1715</v>
      </c>
      <c r="D258" s="1" t="s">
        <v>1716</v>
      </c>
      <c r="E258" s="1" t="s">
        <v>298</v>
      </c>
      <c r="F258" s="1" t="s">
        <v>1717</v>
      </c>
      <c r="G258" s="7" t="s">
        <v>1718</v>
      </c>
      <c r="H258" s="7" t="s">
        <v>1719</v>
      </c>
      <c r="I258" s="1" t="s">
        <v>40</v>
      </c>
      <c r="J258" s="1" t="str">
        <f aca="false">AD258</f>
        <v>4.10</v>
      </c>
      <c r="K258" s="1" t="s">
        <v>1720</v>
      </c>
      <c r="M258" s="1" t="s">
        <v>42</v>
      </c>
      <c r="N258" s="1" t="s">
        <v>63</v>
      </c>
      <c r="O258" s="1" t="s">
        <v>337</v>
      </c>
      <c r="P258" s="1" t="s">
        <v>337</v>
      </c>
      <c r="Q258" s="1" t="s">
        <v>1610</v>
      </c>
      <c r="R258" s="1" t="s">
        <v>1071</v>
      </c>
      <c r="S258" s="1" t="s">
        <v>67</v>
      </c>
      <c r="T258" s="1" t="n">
        <v>-1</v>
      </c>
      <c r="U258" s="3" t="n">
        <v>-1</v>
      </c>
      <c r="V258" s="1" t="n">
        <v>-1</v>
      </c>
      <c r="W258" s="1" t="n">
        <v>-1</v>
      </c>
      <c r="X258" s="1" t="n">
        <v>-1</v>
      </c>
      <c r="Y258" s="1" t="n">
        <v>60</v>
      </c>
      <c r="Z258" s="1" t="s">
        <v>376</v>
      </c>
      <c r="AA258" s="1" t="n">
        <v>-1</v>
      </c>
      <c r="AB258" s="1" t="s">
        <v>328</v>
      </c>
      <c r="AC258" s="1" t="s">
        <v>329</v>
      </c>
      <c r="AD258" s="1" t="s">
        <v>1721</v>
      </c>
      <c r="AE258" s="1" t="s">
        <v>1721</v>
      </c>
      <c r="AF258" s="1" t="s">
        <v>1721</v>
      </c>
      <c r="AG258" s="1" t="n">
        <v>0</v>
      </c>
      <c r="AH258" s="1" t="s">
        <v>73</v>
      </c>
      <c r="AI258" s="1" t="s">
        <v>1721</v>
      </c>
      <c r="AJ258" s="1" t="s">
        <v>1721</v>
      </c>
      <c r="AK258" s="1" t="s">
        <v>1721</v>
      </c>
    </row>
    <row r="259" s="1" customFormat="true" ht="13.8" hidden="false" customHeight="false" outlineLevel="0" collapsed="false">
      <c r="A259" s="3" t="n">
        <v>182</v>
      </c>
      <c r="C259" s="3" t="s">
        <v>1715</v>
      </c>
      <c r="D259" s="1" t="s">
        <v>1716</v>
      </c>
      <c r="E259" s="1" t="s">
        <v>298</v>
      </c>
      <c r="F259" s="1" t="s">
        <v>1717</v>
      </c>
      <c r="G259" s="7" t="s">
        <v>1718</v>
      </c>
      <c r="H259" s="7" t="s">
        <v>1719</v>
      </c>
      <c r="I259" s="1" t="s">
        <v>40</v>
      </c>
      <c r="J259" s="1" t="str">
        <f aca="false">AD259</f>
        <v>4.10</v>
      </c>
      <c r="K259" s="1" t="s">
        <v>1720</v>
      </c>
      <c r="M259" s="1" t="s">
        <v>42</v>
      </c>
      <c r="N259" s="1" t="s">
        <v>63</v>
      </c>
      <c r="O259" s="1" t="s">
        <v>337</v>
      </c>
      <c r="P259" s="1" t="s">
        <v>337</v>
      </c>
      <c r="Q259" s="1" t="s">
        <v>1610</v>
      </c>
      <c r="R259" s="1" t="s">
        <v>1071</v>
      </c>
      <c r="S259" s="1" t="s">
        <v>67</v>
      </c>
      <c r="T259" s="1" t="n">
        <v>-1</v>
      </c>
      <c r="U259" s="3" t="n">
        <v>-1</v>
      </c>
      <c r="V259" s="1" t="n">
        <v>-1</v>
      </c>
      <c r="W259" s="1" t="n">
        <v>-1</v>
      </c>
      <c r="X259" s="1" t="n">
        <v>-1</v>
      </c>
      <c r="Y259" s="1" t="n">
        <v>60</v>
      </c>
      <c r="Z259" s="1" t="s">
        <v>376</v>
      </c>
      <c r="AA259" s="1" t="n">
        <v>-1</v>
      </c>
      <c r="AB259" s="1" t="s">
        <v>328</v>
      </c>
      <c r="AC259" s="1" t="s">
        <v>329</v>
      </c>
      <c r="AD259" s="1" t="s">
        <v>1721</v>
      </c>
      <c r="AE259" s="1" t="s">
        <v>1721</v>
      </c>
      <c r="AF259" s="1" t="s">
        <v>1721</v>
      </c>
      <c r="AG259" s="1" t="n">
        <v>0</v>
      </c>
      <c r="AH259" s="1" t="s">
        <v>73</v>
      </c>
      <c r="AI259" s="1" t="s">
        <v>1721</v>
      </c>
      <c r="AJ259" s="1" t="s">
        <v>1721</v>
      </c>
      <c r="AK259" s="1" t="s">
        <v>1721</v>
      </c>
    </row>
    <row r="260" customFormat="false" ht="13.8" hidden="false" customHeight="false" outlineLevel="0" collapsed="false">
      <c r="A260" s="3" t="n">
        <v>183</v>
      </c>
      <c r="C260" s="3" t="s">
        <v>1722</v>
      </c>
      <c r="D260" s="1" t="s">
        <v>1723</v>
      </c>
      <c r="E260" s="1" t="s">
        <v>1344</v>
      </c>
      <c r="F260" s="1" t="s">
        <v>1724</v>
      </c>
      <c r="G260" s="7" t="s">
        <v>1725</v>
      </c>
      <c r="H260" s="7" t="s">
        <v>1726</v>
      </c>
      <c r="I260" s="1" t="s">
        <v>40</v>
      </c>
      <c r="J260" s="1" t="str">
        <f aca="false">AD260</f>
        <v>1.27</v>
      </c>
      <c r="K260" s="1" t="n">
        <v>130</v>
      </c>
      <c r="L260" s="1" t="n">
        <v>-1</v>
      </c>
      <c r="M260" s="1" t="s">
        <v>42</v>
      </c>
      <c r="N260" s="1" t="s">
        <v>43</v>
      </c>
      <c r="O260" s="1" t="n">
        <v>12</v>
      </c>
      <c r="P260" s="1" t="n">
        <v>12</v>
      </c>
      <c r="Q260" s="1" t="n">
        <v>-1</v>
      </c>
      <c r="R260" s="1" t="n">
        <v>-1</v>
      </c>
      <c r="S260" s="1" t="s">
        <v>45</v>
      </c>
      <c r="T260" s="1" t="s">
        <v>1727</v>
      </c>
      <c r="U260" s="1" t="n">
        <v>-1</v>
      </c>
      <c r="V260" s="1" t="n">
        <v>-1</v>
      </c>
      <c r="W260" s="1" t="n">
        <v>-1</v>
      </c>
      <c r="X260" s="1" t="n">
        <v>-1</v>
      </c>
      <c r="Y260" s="1" t="n">
        <v>40</v>
      </c>
      <c r="Z260" s="1" t="s">
        <v>1728</v>
      </c>
      <c r="AA260" s="1" t="n">
        <v>-1</v>
      </c>
      <c r="AB260" s="1" t="s">
        <v>130</v>
      </c>
      <c r="AC260" s="1" t="s">
        <v>130</v>
      </c>
      <c r="AD260" s="1" t="s">
        <v>1071</v>
      </c>
      <c r="AE260" s="1" t="s">
        <v>1071</v>
      </c>
      <c r="AF260" s="1" t="s">
        <v>1071</v>
      </c>
      <c r="AG260" s="1" t="n">
        <v>0</v>
      </c>
      <c r="AH260" s="1" t="s">
        <v>73</v>
      </c>
      <c r="AI260" s="1" t="s">
        <v>1071</v>
      </c>
      <c r="AJ260" s="1" t="s">
        <v>1071</v>
      </c>
      <c r="AK260" s="1" t="s">
        <v>1071</v>
      </c>
    </row>
    <row r="261" customFormat="false" ht="13.8" hidden="false" customHeight="false" outlineLevel="0" collapsed="false">
      <c r="A261" s="3" t="n">
        <v>184</v>
      </c>
      <c r="B261" s="1" t="s">
        <v>1729</v>
      </c>
      <c r="C261" s="3" t="s">
        <v>1730</v>
      </c>
      <c r="D261" s="1" t="s">
        <v>1731</v>
      </c>
      <c r="E261" s="1" t="s">
        <v>1374</v>
      </c>
      <c r="F261" s="1" t="s">
        <v>1732</v>
      </c>
      <c r="G261" s="7" t="s">
        <v>1733</v>
      </c>
      <c r="H261" s="7" t="s">
        <v>1734</v>
      </c>
      <c r="I261" s="1" t="s">
        <v>40</v>
      </c>
      <c r="J261" s="1" t="str">
        <f aca="false">AD261</f>
        <v>2.37</v>
      </c>
      <c r="K261" s="1" t="n">
        <v>-1</v>
      </c>
      <c r="L261" s="1" t="n">
        <v>-1</v>
      </c>
      <c r="M261" s="1" t="n">
        <v>-1</v>
      </c>
      <c r="N261" s="1" t="n">
        <v>-1</v>
      </c>
      <c r="O261" s="1" t="n">
        <v>-1</v>
      </c>
      <c r="P261" s="1" t="n">
        <v>-1</v>
      </c>
      <c r="Q261" s="1" t="n">
        <v>-1</v>
      </c>
      <c r="R261" s="1" t="n">
        <v>-1</v>
      </c>
      <c r="S261" s="1" t="s">
        <v>67</v>
      </c>
      <c r="T261" s="1" t="n">
        <v>-1</v>
      </c>
      <c r="U261" s="1" t="n">
        <v>-1</v>
      </c>
      <c r="V261" s="1" t="n">
        <v>-1</v>
      </c>
      <c r="W261" s="1" t="n">
        <v>-1</v>
      </c>
      <c r="X261" s="1" t="n">
        <v>-1</v>
      </c>
      <c r="Y261" s="1" t="n">
        <v>-1</v>
      </c>
      <c r="Z261" s="1" t="s">
        <v>264</v>
      </c>
      <c r="AA261" s="1" t="n">
        <v>-1</v>
      </c>
      <c r="AB261" s="1" t="n">
        <v>-1</v>
      </c>
      <c r="AC261" s="1" t="n">
        <v>-1</v>
      </c>
      <c r="AD261" s="1" t="s">
        <v>1735</v>
      </c>
      <c r="AE261" s="1" t="s">
        <v>1735</v>
      </c>
      <c r="AF261" s="1" t="s">
        <v>1735</v>
      </c>
      <c r="AG261" s="1" t="n">
        <v>0</v>
      </c>
      <c r="AH261" s="1" t="n">
        <v>-1</v>
      </c>
      <c r="AI261" s="1" t="s">
        <v>1735</v>
      </c>
      <c r="AJ261" s="1" t="s">
        <v>1735</v>
      </c>
      <c r="AK261" s="1" t="s">
        <v>1735</v>
      </c>
    </row>
    <row r="262" customFormat="false" ht="13.8" hidden="false" customHeight="false" outlineLevel="0" collapsed="false">
      <c r="A262" s="3" t="n">
        <v>185</v>
      </c>
      <c r="B262" s="1" t="s">
        <v>1729</v>
      </c>
      <c r="C262" s="3" t="s">
        <v>1730</v>
      </c>
      <c r="D262" s="1" t="s">
        <v>1736</v>
      </c>
      <c r="E262" s="1" t="s">
        <v>1374</v>
      </c>
      <c r="F262" s="1" t="s">
        <v>1737</v>
      </c>
      <c r="G262" s="7" t="s">
        <v>1738</v>
      </c>
      <c r="H262" s="7" t="s">
        <v>1739</v>
      </c>
      <c r="I262" s="1" t="s">
        <v>40</v>
      </c>
      <c r="J262" s="1" t="str">
        <f aca="false">AD262</f>
        <v>1.56</v>
      </c>
      <c r="K262" s="1" t="n">
        <v>-1</v>
      </c>
      <c r="L262" s="1" t="n">
        <v>-1</v>
      </c>
      <c r="M262" s="1" t="n">
        <v>-1</v>
      </c>
      <c r="N262" s="1" t="n">
        <v>-1</v>
      </c>
      <c r="O262" s="1" t="n">
        <v>-1</v>
      </c>
      <c r="P262" s="1" t="n">
        <v>-1</v>
      </c>
      <c r="Q262" s="1" t="n">
        <v>-1</v>
      </c>
      <c r="R262" s="1" t="n">
        <v>-1</v>
      </c>
      <c r="S262" s="1" t="s">
        <v>67</v>
      </c>
      <c r="T262" s="1" t="n">
        <v>-1</v>
      </c>
      <c r="U262" s="1" t="n">
        <v>-1</v>
      </c>
      <c r="V262" s="1" t="n">
        <v>-1</v>
      </c>
      <c r="W262" s="1" t="n">
        <v>-1</v>
      </c>
      <c r="X262" s="1" t="n">
        <v>-1</v>
      </c>
      <c r="Y262" s="1" t="n">
        <v>-1</v>
      </c>
      <c r="Z262" s="1" t="s">
        <v>264</v>
      </c>
      <c r="AA262" s="1" t="n">
        <v>-1</v>
      </c>
      <c r="AB262" s="1" t="n">
        <v>-1</v>
      </c>
      <c r="AC262" s="1" t="n">
        <v>-1</v>
      </c>
      <c r="AD262" s="1" t="s">
        <v>1740</v>
      </c>
      <c r="AE262" s="1" t="s">
        <v>1740</v>
      </c>
      <c r="AF262" s="1" t="s">
        <v>1740</v>
      </c>
      <c r="AG262" s="1" t="n">
        <v>0</v>
      </c>
      <c r="AH262" s="1" t="n">
        <v>-1</v>
      </c>
      <c r="AI262" s="1" t="s">
        <v>1740</v>
      </c>
      <c r="AJ262" s="1" t="s">
        <v>1740</v>
      </c>
      <c r="AK262" s="1" t="s">
        <v>1740</v>
      </c>
    </row>
    <row r="263" customFormat="false" ht="13.8" hidden="false" customHeight="false" outlineLevel="0" collapsed="false">
      <c r="A263" s="3" t="n">
        <v>186</v>
      </c>
      <c r="B263" s="1" t="s">
        <v>1729</v>
      </c>
      <c r="C263" s="3" t="s">
        <v>1730</v>
      </c>
      <c r="D263" s="1" t="s">
        <v>1741</v>
      </c>
      <c r="E263" s="1" t="s">
        <v>1374</v>
      </c>
      <c r="F263" s="1" t="s">
        <v>1742</v>
      </c>
      <c r="G263" s="7" t="s">
        <v>1743</v>
      </c>
      <c r="H263" s="7" t="s">
        <v>1744</v>
      </c>
      <c r="I263" s="1" t="s">
        <v>40</v>
      </c>
      <c r="J263" s="1" t="str">
        <f aca="false">AD263</f>
        <v>2.33</v>
      </c>
      <c r="K263" s="1" t="n">
        <v>-1</v>
      </c>
      <c r="L263" s="1" t="n">
        <v>-1</v>
      </c>
      <c r="M263" s="1" t="n">
        <v>-1</v>
      </c>
      <c r="N263" s="1" t="n">
        <v>-1</v>
      </c>
      <c r="O263" s="1" t="n">
        <v>-1</v>
      </c>
      <c r="P263" s="1" t="n">
        <v>-1</v>
      </c>
      <c r="Q263" s="1" t="n">
        <v>-1</v>
      </c>
      <c r="R263" s="1" t="n">
        <v>-1</v>
      </c>
      <c r="S263" s="1" t="s">
        <v>67</v>
      </c>
      <c r="T263" s="1" t="n">
        <v>-1</v>
      </c>
      <c r="U263" s="1" t="n">
        <v>-1</v>
      </c>
      <c r="V263" s="1" t="n">
        <v>-1</v>
      </c>
      <c r="W263" s="1" t="n">
        <v>-1</v>
      </c>
      <c r="X263" s="1" t="n">
        <v>-1</v>
      </c>
      <c r="Y263" s="1" t="n">
        <v>-1</v>
      </c>
      <c r="Z263" s="1" t="s">
        <v>264</v>
      </c>
      <c r="AA263" s="1" t="n">
        <v>-1</v>
      </c>
      <c r="AB263" s="1" t="n">
        <v>-1</v>
      </c>
      <c r="AC263" s="1" t="n">
        <v>-1</v>
      </c>
      <c r="AD263" s="1" t="s">
        <v>1745</v>
      </c>
      <c r="AE263" s="1" t="s">
        <v>1745</v>
      </c>
      <c r="AF263" s="1" t="s">
        <v>1745</v>
      </c>
      <c r="AG263" s="1" t="n">
        <v>0</v>
      </c>
      <c r="AH263" s="1" t="n">
        <v>-1</v>
      </c>
      <c r="AI263" s="1" t="s">
        <v>1745</v>
      </c>
      <c r="AJ263" s="1" t="s">
        <v>1745</v>
      </c>
      <c r="AK263" s="1" t="s">
        <v>1745</v>
      </c>
    </row>
    <row r="264" customFormat="false" ht="13.8" hidden="false" customHeight="false" outlineLevel="0" collapsed="false">
      <c r="A264" s="3" t="n">
        <v>187</v>
      </c>
      <c r="B264" s="1" t="s">
        <v>1729</v>
      </c>
      <c r="C264" s="3" t="s">
        <v>1730</v>
      </c>
      <c r="D264" s="1" t="s">
        <v>1746</v>
      </c>
      <c r="E264" s="1" t="s">
        <v>1374</v>
      </c>
      <c r="F264" s="1" t="s">
        <v>1747</v>
      </c>
      <c r="G264" s="7" t="s">
        <v>1748</v>
      </c>
      <c r="H264" s="7" t="s">
        <v>1749</v>
      </c>
      <c r="I264" s="1" t="s">
        <v>40</v>
      </c>
      <c r="J264" s="1" t="str">
        <f aca="false">AD264</f>
        <v>1.29</v>
      </c>
      <c r="K264" s="1" t="n">
        <v>-1</v>
      </c>
      <c r="L264" s="1" t="n">
        <v>-1</v>
      </c>
      <c r="M264" s="1" t="n">
        <v>-1</v>
      </c>
      <c r="N264" s="1" t="n">
        <v>-1</v>
      </c>
      <c r="O264" s="1" t="n">
        <v>-1</v>
      </c>
      <c r="P264" s="1" t="n">
        <v>-1</v>
      </c>
      <c r="Q264" s="1" t="n">
        <v>-1</v>
      </c>
      <c r="R264" s="1" t="n">
        <v>-1</v>
      </c>
      <c r="S264" s="1" t="s">
        <v>67</v>
      </c>
      <c r="T264" s="1" t="n">
        <v>-1</v>
      </c>
      <c r="U264" s="1" t="n">
        <v>-1</v>
      </c>
      <c r="V264" s="1" t="n">
        <v>-1</v>
      </c>
      <c r="W264" s="1" t="n">
        <v>-1</v>
      </c>
      <c r="X264" s="1" t="n">
        <v>-1</v>
      </c>
      <c r="Y264" s="1" t="n">
        <v>-1</v>
      </c>
      <c r="Z264" s="1" t="s">
        <v>1750</v>
      </c>
      <c r="AA264" s="1" t="n">
        <v>-1</v>
      </c>
      <c r="AB264" s="1" t="n">
        <v>-1</v>
      </c>
      <c r="AC264" s="1" t="n">
        <v>-1</v>
      </c>
      <c r="AD264" s="1" t="s">
        <v>600</v>
      </c>
      <c r="AE264" s="1" t="s">
        <v>600</v>
      </c>
      <c r="AF264" s="1" t="s">
        <v>600</v>
      </c>
      <c r="AG264" s="1" t="n">
        <v>0</v>
      </c>
      <c r="AH264" s="1" t="n">
        <v>-1</v>
      </c>
      <c r="AI264" s="1" t="s">
        <v>600</v>
      </c>
      <c r="AJ264" s="1" t="s">
        <v>600</v>
      </c>
      <c r="AK264" s="1" t="s">
        <v>600</v>
      </c>
    </row>
    <row r="265" customFormat="false" ht="13.8" hidden="false" customHeight="false" outlineLevel="0" collapsed="false">
      <c r="A265" s="3" t="n">
        <v>188</v>
      </c>
      <c r="B265" s="1" t="s">
        <v>1729</v>
      </c>
      <c r="C265" s="3" t="s">
        <v>1730</v>
      </c>
      <c r="D265" s="1" t="s">
        <v>1751</v>
      </c>
      <c r="E265" s="1" t="s">
        <v>1374</v>
      </c>
      <c r="F265" s="1" t="s">
        <v>1752</v>
      </c>
      <c r="G265" s="7" t="s">
        <v>1753</v>
      </c>
      <c r="H265" s="7" t="s">
        <v>1754</v>
      </c>
      <c r="I265" s="1" t="s">
        <v>40</v>
      </c>
      <c r="J265" s="1" t="str">
        <f aca="false">AD265</f>
        <v>2.90</v>
      </c>
      <c r="K265" s="1" t="n">
        <v>-1</v>
      </c>
      <c r="L265" s="1" t="n">
        <v>-1</v>
      </c>
      <c r="M265" s="1" t="n">
        <v>-1</v>
      </c>
      <c r="N265" s="1" t="n">
        <v>-1</v>
      </c>
      <c r="O265" s="1" t="n">
        <v>-1</v>
      </c>
      <c r="P265" s="1" t="n">
        <v>-1</v>
      </c>
      <c r="Q265" s="1" t="n">
        <v>-1</v>
      </c>
      <c r="R265" s="1" t="n">
        <v>-1</v>
      </c>
      <c r="S265" s="1" t="s">
        <v>67</v>
      </c>
      <c r="T265" s="1" t="n">
        <v>-1</v>
      </c>
      <c r="U265" s="1" t="n">
        <v>-1</v>
      </c>
      <c r="V265" s="1" t="n">
        <v>-1</v>
      </c>
      <c r="W265" s="1" t="n">
        <v>-1</v>
      </c>
      <c r="X265" s="1" t="n">
        <v>-1</v>
      </c>
      <c r="Y265" s="1" t="n">
        <v>-1</v>
      </c>
      <c r="Z265" s="1" t="s">
        <v>1750</v>
      </c>
      <c r="AA265" s="1" t="n">
        <v>-1</v>
      </c>
      <c r="AB265" s="1" t="n">
        <v>-1</v>
      </c>
      <c r="AC265" s="1" t="n">
        <v>-1</v>
      </c>
      <c r="AD265" s="1" t="s">
        <v>1755</v>
      </c>
      <c r="AE265" s="1" t="s">
        <v>1755</v>
      </c>
      <c r="AF265" s="1" t="s">
        <v>1755</v>
      </c>
      <c r="AG265" s="1" t="n">
        <v>0</v>
      </c>
      <c r="AH265" s="1" t="n">
        <v>-1</v>
      </c>
      <c r="AI265" s="1" t="s">
        <v>1755</v>
      </c>
      <c r="AJ265" s="1" t="s">
        <v>1755</v>
      </c>
      <c r="AK265" s="1" t="s">
        <v>1755</v>
      </c>
    </row>
    <row r="266" customFormat="false" ht="13.8" hidden="false" customHeight="false" outlineLevel="0" collapsed="false">
      <c r="A266" s="3" t="n">
        <v>189</v>
      </c>
      <c r="B266" s="1" t="s">
        <v>1729</v>
      </c>
      <c r="C266" s="3" t="s">
        <v>1730</v>
      </c>
      <c r="D266" s="1" t="s">
        <v>1756</v>
      </c>
      <c r="E266" s="1" t="s">
        <v>1374</v>
      </c>
      <c r="F266" s="1" t="s">
        <v>1737</v>
      </c>
      <c r="G266" s="7" t="s">
        <v>1757</v>
      </c>
      <c r="H266" s="7" t="s">
        <v>1758</v>
      </c>
      <c r="I266" s="1" t="s">
        <v>40</v>
      </c>
      <c r="J266" s="1" t="str">
        <f aca="false">AD266</f>
        <v>1.66</v>
      </c>
      <c r="K266" s="1" t="n">
        <v>-1</v>
      </c>
      <c r="L266" s="1" t="n">
        <v>-1</v>
      </c>
      <c r="M266" s="1" t="n">
        <v>-1</v>
      </c>
      <c r="N266" s="1" t="n">
        <v>-1</v>
      </c>
      <c r="O266" s="1" t="n">
        <v>-1</v>
      </c>
      <c r="P266" s="1" t="n">
        <v>-1</v>
      </c>
      <c r="Q266" s="1" t="n">
        <v>-1</v>
      </c>
      <c r="R266" s="1" t="n">
        <v>-1</v>
      </c>
      <c r="S266" s="1" t="s">
        <v>67</v>
      </c>
      <c r="T266" s="1" t="n">
        <v>-1</v>
      </c>
      <c r="U266" s="1" t="n">
        <v>-1</v>
      </c>
      <c r="V266" s="1" t="n">
        <v>-1</v>
      </c>
      <c r="W266" s="1" t="n">
        <v>-1</v>
      </c>
      <c r="X266" s="1" t="n">
        <v>-1</v>
      </c>
      <c r="Y266" s="1" t="n">
        <v>-1</v>
      </c>
      <c r="Z266" s="1" t="s">
        <v>1750</v>
      </c>
      <c r="AA266" s="1" t="n">
        <v>-1</v>
      </c>
      <c r="AB266" s="1" t="n">
        <v>-1</v>
      </c>
      <c r="AC266" s="1" t="n">
        <v>-1</v>
      </c>
      <c r="AD266" s="1" t="s">
        <v>970</v>
      </c>
      <c r="AE266" s="1" t="s">
        <v>970</v>
      </c>
      <c r="AF266" s="1" t="s">
        <v>970</v>
      </c>
      <c r="AG266" s="1" t="n">
        <v>0</v>
      </c>
      <c r="AH266" s="1" t="n">
        <v>-1</v>
      </c>
      <c r="AI266" s="1" t="s">
        <v>970</v>
      </c>
      <c r="AJ266" s="1" t="s">
        <v>970</v>
      </c>
      <c r="AK266" s="1" t="s">
        <v>970</v>
      </c>
    </row>
    <row r="267" customFormat="false" ht="13.8" hidden="false" customHeight="false" outlineLevel="0" collapsed="false">
      <c r="A267" s="3" t="n">
        <v>190</v>
      </c>
      <c r="B267" s="1" t="s">
        <v>1729</v>
      </c>
      <c r="C267" s="3" t="s">
        <v>1730</v>
      </c>
      <c r="D267" s="1" t="s">
        <v>1759</v>
      </c>
      <c r="E267" s="1" t="s">
        <v>1374</v>
      </c>
      <c r="F267" s="1" t="s">
        <v>1760</v>
      </c>
      <c r="G267" s="7" t="s">
        <v>1761</v>
      </c>
      <c r="H267" s="7" t="s">
        <v>1762</v>
      </c>
      <c r="I267" s="1" t="s">
        <v>40</v>
      </c>
      <c r="J267" s="1" t="str">
        <f aca="false">AD267</f>
        <v>2.57</v>
      </c>
      <c r="K267" s="1" t="n">
        <v>-1</v>
      </c>
      <c r="L267" s="1" t="n">
        <v>-1</v>
      </c>
      <c r="M267" s="1" t="n">
        <v>-1</v>
      </c>
      <c r="N267" s="1" t="n">
        <v>-1</v>
      </c>
      <c r="O267" s="1" t="n">
        <v>-1</v>
      </c>
      <c r="P267" s="1" t="n">
        <v>-1</v>
      </c>
      <c r="Q267" s="1" t="n">
        <v>-1</v>
      </c>
      <c r="R267" s="1" t="n">
        <v>-1</v>
      </c>
      <c r="S267" s="1" t="s">
        <v>67</v>
      </c>
      <c r="T267" s="1" t="n">
        <v>-1</v>
      </c>
      <c r="U267" s="1" t="n">
        <v>-1</v>
      </c>
      <c r="V267" s="1" t="n">
        <v>-1</v>
      </c>
      <c r="W267" s="1" t="n">
        <v>-1</v>
      </c>
      <c r="X267" s="1" t="n">
        <v>-1</v>
      </c>
      <c r="Y267" s="1" t="n">
        <v>-1</v>
      </c>
      <c r="Z267" s="1" t="s">
        <v>1763</v>
      </c>
      <c r="AA267" s="1" t="n">
        <v>-1</v>
      </c>
      <c r="AB267" s="1" t="n">
        <v>-1</v>
      </c>
      <c r="AC267" s="1" t="n">
        <v>-1</v>
      </c>
      <c r="AD267" s="1" t="s">
        <v>1764</v>
      </c>
      <c r="AE267" s="1" t="s">
        <v>1764</v>
      </c>
      <c r="AF267" s="1" t="s">
        <v>1764</v>
      </c>
      <c r="AG267" s="1" t="n">
        <v>0</v>
      </c>
      <c r="AH267" s="1" t="n">
        <v>-1</v>
      </c>
      <c r="AI267" s="1" t="s">
        <v>1764</v>
      </c>
      <c r="AJ267" s="1" t="s">
        <v>1764</v>
      </c>
      <c r="AK267" s="1" t="s">
        <v>1764</v>
      </c>
    </row>
    <row r="268" customFormat="false" ht="13.8" hidden="false" customHeight="false" outlineLevel="0" collapsed="false">
      <c r="A268" s="3" t="n">
        <v>191</v>
      </c>
      <c r="B268" s="1" t="s">
        <v>1729</v>
      </c>
      <c r="C268" s="3" t="s">
        <v>1730</v>
      </c>
      <c r="D268" s="1" t="s">
        <v>1765</v>
      </c>
      <c r="E268" s="1" t="s">
        <v>1374</v>
      </c>
      <c r="F268" s="1" t="s">
        <v>1766</v>
      </c>
      <c r="G268" s="7" t="s">
        <v>1767</v>
      </c>
      <c r="H268" s="7" t="s">
        <v>1768</v>
      </c>
      <c r="I268" s="1" t="s">
        <v>40</v>
      </c>
      <c r="J268" s="1" t="str">
        <f aca="false">AD268</f>
        <v>5.50</v>
      </c>
      <c r="K268" s="1" t="n">
        <v>-1</v>
      </c>
      <c r="L268" s="1" t="n">
        <v>-1</v>
      </c>
      <c r="M268" s="1" t="n">
        <v>-1</v>
      </c>
      <c r="N268" s="1" t="n">
        <v>-1</v>
      </c>
      <c r="O268" s="1" t="n">
        <v>-1</v>
      </c>
      <c r="P268" s="1" t="n">
        <v>-1</v>
      </c>
      <c r="Q268" s="1" t="n">
        <v>-1</v>
      </c>
      <c r="R268" s="1" t="n">
        <v>-1</v>
      </c>
      <c r="S268" s="1" t="s">
        <v>67</v>
      </c>
      <c r="T268" s="1" t="n">
        <v>-1</v>
      </c>
      <c r="U268" s="1" t="n">
        <v>-1</v>
      </c>
      <c r="V268" s="1" t="n">
        <v>-1</v>
      </c>
      <c r="W268" s="1" t="n">
        <v>-1</v>
      </c>
      <c r="X268" s="1" t="n">
        <v>-1</v>
      </c>
      <c r="Y268" s="1" t="n">
        <v>-1</v>
      </c>
      <c r="Z268" s="1" t="s">
        <v>1763</v>
      </c>
      <c r="AA268" s="1" t="n">
        <v>-1</v>
      </c>
      <c r="AB268" s="1" t="n">
        <v>-1</v>
      </c>
      <c r="AC268" s="1" t="n">
        <v>-1</v>
      </c>
      <c r="AD268" s="1" t="s">
        <v>1769</v>
      </c>
      <c r="AE268" s="1" t="s">
        <v>1769</v>
      </c>
      <c r="AF268" s="1" t="s">
        <v>1769</v>
      </c>
      <c r="AG268" s="1" t="n">
        <v>0</v>
      </c>
      <c r="AH268" s="1" t="n">
        <v>-1</v>
      </c>
      <c r="AI268" s="1" t="s">
        <v>1769</v>
      </c>
      <c r="AJ268" s="1" t="s">
        <v>1769</v>
      </c>
      <c r="AK268" s="1" t="s">
        <v>1769</v>
      </c>
    </row>
    <row r="269" customFormat="false" ht="13.8" hidden="false" customHeight="false" outlineLevel="0" collapsed="false">
      <c r="A269" s="3" t="n">
        <v>192</v>
      </c>
      <c r="B269" s="1" t="s">
        <v>1729</v>
      </c>
      <c r="C269" s="3" t="s">
        <v>1730</v>
      </c>
      <c r="D269" s="1" t="s">
        <v>1770</v>
      </c>
      <c r="E269" s="1" t="s">
        <v>1374</v>
      </c>
      <c r="F269" s="1" t="s">
        <v>1771</v>
      </c>
      <c r="G269" s="7" t="s">
        <v>1772</v>
      </c>
      <c r="H269" s="7" t="s">
        <v>1773</v>
      </c>
      <c r="I269" s="1" t="s">
        <v>40</v>
      </c>
      <c r="J269" s="1" t="str">
        <f aca="false">AD269</f>
        <v>1.29</v>
      </c>
      <c r="K269" s="1" t="n">
        <v>-1</v>
      </c>
      <c r="L269" s="1" t="n">
        <v>-1</v>
      </c>
      <c r="M269" s="1" t="n">
        <v>-1</v>
      </c>
      <c r="N269" s="1" t="n">
        <v>-1</v>
      </c>
      <c r="O269" s="1" t="n">
        <v>-1</v>
      </c>
      <c r="P269" s="1" t="n">
        <v>-1</v>
      </c>
      <c r="Q269" s="1" t="n">
        <v>-1</v>
      </c>
      <c r="R269" s="1" t="n">
        <v>-1</v>
      </c>
      <c r="S269" s="1" t="s">
        <v>45</v>
      </c>
      <c r="T269" s="1" t="n">
        <v>-1</v>
      </c>
      <c r="U269" s="1" t="n">
        <v>-1</v>
      </c>
      <c r="V269" s="1" t="n">
        <v>-1</v>
      </c>
      <c r="W269" s="1" t="n">
        <v>-1</v>
      </c>
      <c r="X269" s="1" t="n">
        <v>-1</v>
      </c>
      <c r="Y269" s="1" t="n">
        <v>-1</v>
      </c>
      <c r="Z269" s="1" t="s">
        <v>1763</v>
      </c>
      <c r="AA269" s="1" t="n">
        <v>-1</v>
      </c>
      <c r="AB269" s="1" t="n">
        <v>-1</v>
      </c>
      <c r="AC269" s="1" t="n">
        <v>-1</v>
      </c>
      <c r="AD269" s="1" t="s">
        <v>600</v>
      </c>
      <c r="AE269" s="1" t="s">
        <v>600</v>
      </c>
      <c r="AF269" s="1" t="s">
        <v>600</v>
      </c>
      <c r="AG269" s="1" t="n">
        <v>0</v>
      </c>
      <c r="AH269" s="1" t="n">
        <v>-1</v>
      </c>
      <c r="AI269" s="1" t="s">
        <v>600</v>
      </c>
      <c r="AJ269" s="1" t="s">
        <v>600</v>
      </c>
      <c r="AK269" s="1" t="s">
        <v>600</v>
      </c>
    </row>
    <row r="270" customFormat="false" ht="13.8" hidden="false" customHeight="false" outlineLevel="0" collapsed="false">
      <c r="A270" s="3" t="n">
        <v>193</v>
      </c>
      <c r="B270" s="1" t="s">
        <v>1729</v>
      </c>
      <c r="C270" s="3" t="s">
        <v>1730</v>
      </c>
      <c r="D270" s="1" t="s">
        <v>1774</v>
      </c>
      <c r="E270" s="1" t="s">
        <v>1374</v>
      </c>
      <c r="F270" s="1" t="s">
        <v>1775</v>
      </c>
      <c r="G270" s="7" t="s">
        <v>1776</v>
      </c>
      <c r="H270" s="7" t="s">
        <v>1777</v>
      </c>
      <c r="I270" s="1" t="s">
        <v>40</v>
      </c>
      <c r="J270" s="1" t="str">
        <f aca="false">AD270</f>
        <v>4.00</v>
      </c>
      <c r="K270" s="1" t="n">
        <v>-1</v>
      </c>
      <c r="L270" s="1" t="n">
        <v>-1</v>
      </c>
      <c r="M270" s="1" t="n">
        <v>-1</v>
      </c>
      <c r="N270" s="1" t="n">
        <v>-1</v>
      </c>
      <c r="O270" s="1" t="n">
        <v>-1</v>
      </c>
      <c r="P270" s="1" t="n">
        <v>-1</v>
      </c>
      <c r="Q270" s="1" t="n">
        <v>-1</v>
      </c>
      <c r="R270" s="1" t="n">
        <v>-1</v>
      </c>
      <c r="S270" s="1" t="s">
        <v>45</v>
      </c>
      <c r="T270" s="1" t="n">
        <v>-1</v>
      </c>
      <c r="U270" s="1" t="n">
        <v>-1</v>
      </c>
      <c r="V270" s="1" t="n">
        <v>-1</v>
      </c>
      <c r="W270" s="1" t="n">
        <v>-1</v>
      </c>
      <c r="X270" s="1" t="n">
        <v>-1</v>
      </c>
      <c r="Y270" s="1" t="n">
        <v>-1</v>
      </c>
      <c r="Z270" s="1" t="s">
        <v>1778</v>
      </c>
      <c r="AA270" s="1" t="n">
        <v>-1</v>
      </c>
      <c r="AB270" s="1" t="n">
        <v>-1</v>
      </c>
      <c r="AC270" s="1" t="n">
        <v>-1</v>
      </c>
      <c r="AD270" s="1" t="s">
        <v>1779</v>
      </c>
      <c r="AE270" s="1" t="s">
        <v>1779</v>
      </c>
      <c r="AF270" s="1" t="s">
        <v>1779</v>
      </c>
      <c r="AG270" s="1" t="n">
        <v>0</v>
      </c>
      <c r="AH270" s="1" t="n">
        <v>-1</v>
      </c>
      <c r="AI270" s="1" t="s">
        <v>1779</v>
      </c>
      <c r="AJ270" s="1" t="s">
        <v>1779</v>
      </c>
      <c r="AK270" s="1" t="s">
        <v>1779</v>
      </c>
    </row>
    <row r="271" customFormat="false" ht="13.8" hidden="false" customHeight="false" outlineLevel="0" collapsed="false">
      <c r="A271" s="3" t="n">
        <v>194</v>
      </c>
      <c r="B271" s="1" t="s">
        <v>1729</v>
      </c>
      <c r="C271" s="3" t="s">
        <v>1730</v>
      </c>
      <c r="D271" s="1" t="s">
        <v>1780</v>
      </c>
      <c r="E271" s="1" t="s">
        <v>1374</v>
      </c>
      <c r="F271" s="1" t="s">
        <v>1781</v>
      </c>
      <c r="G271" s="7" t="s">
        <v>1782</v>
      </c>
      <c r="H271" s="7" t="s">
        <v>1783</v>
      </c>
      <c r="I271" s="1" t="s">
        <v>40</v>
      </c>
      <c r="J271" s="1" t="str">
        <f aca="false">AD271</f>
        <v>2.37</v>
      </c>
      <c r="K271" s="1" t="n">
        <v>-1</v>
      </c>
      <c r="L271" s="1" t="n">
        <v>-1</v>
      </c>
      <c r="M271" s="1" t="n">
        <v>-1</v>
      </c>
      <c r="N271" s="1" t="n">
        <v>-1</v>
      </c>
      <c r="O271" s="1" t="n">
        <v>-1</v>
      </c>
      <c r="P271" s="1" t="n">
        <v>-1</v>
      </c>
      <c r="Q271" s="1" t="n">
        <v>-1</v>
      </c>
      <c r="R271" s="1" t="n">
        <v>-1</v>
      </c>
      <c r="S271" s="1" t="s">
        <v>67</v>
      </c>
      <c r="T271" s="1" t="n">
        <v>-1</v>
      </c>
      <c r="U271" s="1" t="n">
        <v>-1</v>
      </c>
      <c r="V271" s="1" t="n">
        <v>-1</v>
      </c>
      <c r="W271" s="1" t="n">
        <v>-1</v>
      </c>
      <c r="X271" s="1" t="n">
        <v>-1</v>
      </c>
      <c r="Y271" s="1" t="n">
        <v>-1</v>
      </c>
      <c r="Z271" s="1" t="s">
        <v>1778</v>
      </c>
      <c r="AA271" s="1" t="n">
        <v>-1</v>
      </c>
      <c r="AB271" s="1" t="n">
        <v>-1</v>
      </c>
      <c r="AC271" s="1" t="n">
        <v>-1</v>
      </c>
      <c r="AD271" s="1" t="s">
        <v>1735</v>
      </c>
      <c r="AE271" s="1" t="s">
        <v>1735</v>
      </c>
      <c r="AF271" s="1" t="s">
        <v>1735</v>
      </c>
      <c r="AG271" s="1" t="n">
        <v>0</v>
      </c>
      <c r="AH271" s="1" t="n">
        <v>-1</v>
      </c>
      <c r="AI271" s="1" t="s">
        <v>1735</v>
      </c>
      <c r="AJ271" s="1" t="s">
        <v>1735</v>
      </c>
      <c r="AK271" s="1" t="s">
        <v>1735</v>
      </c>
    </row>
    <row r="272" customFormat="false" ht="13.8" hidden="false" customHeight="false" outlineLevel="0" collapsed="false">
      <c r="A272" s="3" t="n">
        <v>195</v>
      </c>
      <c r="B272" s="1" t="s">
        <v>1729</v>
      </c>
      <c r="C272" s="3" t="s">
        <v>1730</v>
      </c>
      <c r="D272" s="1" t="s">
        <v>1784</v>
      </c>
      <c r="E272" s="1" t="s">
        <v>1374</v>
      </c>
      <c r="F272" s="1" t="s">
        <v>1785</v>
      </c>
      <c r="G272" s="7" t="s">
        <v>1786</v>
      </c>
      <c r="H272" s="7" t="s">
        <v>1787</v>
      </c>
      <c r="I272" s="1" t="s">
        <v>40</v>
      </c>
      <c r="J272" s="1" t="str">
        <f aca="false">AD272</f>
        <v>2.29</v>
      </c>
      <c r="K272" s="1" t="n">
        <v>-1</v>
      </c>
      <c r="L272" s="1" t="n">
        <v>-1</v>
      </c>
      <c r="M272" s="1" t="n">
        <v>-1</v>
      </c>
      <c r="N272" s="1" t="n">
        <v>-1</v>
      </c>
      <c r="O272" s="1" t="n">
        <v>-1</v>
      </c>
      <c r="P272" s="1" t="n">
        <v>-1</v>
      </c>
      <c r="Q272" s="1" t="n">
        <v>-1</v>
      </c>
      <c r="R272" s="1" t="n">
        <v>-1</v>
      </c>
      <c r="S272" s="1" t="s">
        <v>45</v>
      </c>
      <c r="T272" s="1" t="n">
        <v>-1</v>
      </c>
      <c r="U272" s="1" t="n">
        <v>-1</v>
      </c>
      <c r="V272" s="1" t="n">
        <v>-1</v>
      </c>
      <c r="W272" s="1" t="n">
        <v>-1</v>
      </c>
      <c r="X272" s="1" t="n">
        <v>-1</v>
      </c>
      <c r="Y272" s="1" t="n">
        <v>-1</v>
      </c>
      <c r="Z272" s="1" t="s">
        <v>1778</v>
      </c>
      <c r="AA272" s="1" t="n">
        <v>-1</v>
      </c>
      <c r="AB272" s="1" t="n">
        <v>-1</v>
      </c>
      <c r="AC272" s="1" t="n">
        <v>-1</v>
      </c>
      <c r="AD272" s="1" t="s">
        <v>1788</v>
      </c>
      <c r="AE272" s="1" t="s">
        <v>1788</v>
      </c>
      <c r="AF272" s="1" t="s">
        <v>1788</v>
      </c>
      <c r="AG272" s="1" t="n">
        <v>0</v>
      </c>
      <c r="AH272" s="1" t="n">
        <v>-1</v>
      </c>
      <c r="AI272" s="1" t="s">
        <v>1788</v>
      </c>
      <c r="AJ272" s="1" t="s">
        <v>1788</v>
      </c>
      <c r="AK272" s="1" t="s">
        <v>1788</v>
      </c>
    </row>
    <row r="273" customFormat="false" ht="13.8" hidden="false" customHeight="false" outlineLevel="0" collapsed="false">
      <c r="A273" s="1" t="n">
        <v>196</v>
      </c>
      <c r="B273" s="1" t="s">
        <v>1729</v>
      </c>
      <c r="C273" s="3" t="s">
        <v>1730</v>
      </c>
      <c r="D273" s="1" t="s">
        <v>1789</v>
      </c>
      <c r="E273" s="1" t="s">
        <v>1374</v>
      </c>
      <c r="F273" s="1" t="s">
        <v>1790</v>
      </c>
      <c r="G273" s="7" t="s">
        <v>1791</v>
      </c>
      <c r="H273" s="7" t="s">
        <v>1792</v>
      </c>
      <c r="I273" s="1" t="s">
        <v>40</v>
      </c>
      <c r="J273" s="1" t="str">
        <f aca="false">AD273</f>
        <v>1.37</v>
      </c>
      <c r="K273" s="1" t="n">
        <v>-1</v>
      </c>
      <c r="L273" s="1" t="n">
        <v>-1</v>
      </c>
      <c r="M273" s="1" t="n">
        <v>-1</v>
      </c>
      <c r="N273" s="1" t="n">
        <v>-1</v>
      </c>
      <c r="O273" s="1" t="n">
        <v>-1</v>
      </c>
      <c r="P273" s="1" t="n">
        <v>-1</v>
      </c>
      <c r="Q273" s="1" t="n">
        <v>-1</v>
      </c>
      <c r="R273" s="1" t="n">
        <v>-1</v>
      </c>
      <c r="S273" s="1" t="s">
        <v>67</v>
      </c>
      <c r="T273" s="1" t="n">
        <v>-1</v>
      </c>
      <c r="U273" s="1" t="n">
        <v>-1</v>
      </c>
      <c r="V273" s="1" t="n">
        <v>-1</v>
      </c>
      <c r="W273" s="1" t="n">
        <v>-1</v>
      </c>
      <c r="X273" s="1" t="n">
        <v>-1</v>
      </c>
      <c r="Y273" s="1" t="n">
        <v>-1</v>
      </c>
      <c r="Z273" s="1" t="s">
        <v>1793</v>
      </c>
      <c r="AA273" s="1" t="n">
        <v>-1</v>
      </c>
      <c r="AB273" s="1" t="n">
        <v>-1</v>
      </c>
      <c r="AC273" s="1" t="n">
        <v>-1</v>
      </c>
      <c r="AD273" s="1" t="s">
        <v>51</v>
      </c>
      <c r="AE273" s="1" t="s">
        <v>51</v>
      </c>
      <c r="AF273" s="1" t="s">
        <v>51</v>
      </c>
      <c r="AG273" s="1" t="n">
        <v>0</v>
      </c>
      <c r="AH273" s="1" t="n">
        <v>-1</v>
      </c>
      <c r="AI273" s="1" t="s">
        <v>51</v>
      </c>
      <c r="AJ273" s="1" t="s">
        <v>51</v>
      </c>
      <c r="AK273" s="1" t="s">
        <v>51</v>
      </c>
    </row>
    <row r="274" customFormat="false" ht="13.8" hidden="false" customHeight="false" outlineLevel="0" collapsed="false">
      <c r="A274" s="3" t="n">
        <v>197</v>
      </c>
      <c r="B274" s="1" t="s">
        <v>1729</v>
      </c>
      <c r="C274" s="3" t="s">
        <v>1730</v>
      </c>
      <c r="D274" s="1" t="s">
        <v>1794</v>
      </c>
      <c r="E274" s="1" t="s">
        <v>1374</v>
      </c>
      <c r="F274" s="1" t="s">
        <v>1795</v>
      </c>
      <c r="G274" s="7" t="s">
        <v>1796</v>
      </c>
      <c r="H274" s="7" t="s">
        <v>1797</v>
      </c>
      <c r="I274" s="1" t="s">
        <v>40</v>
      </c>
      <c r="J274" s="1" t="str">
        <f aca="false">AD274</f>
        <v>2.50</v>
      </c>
      <c r="K274" s="1" t="n">
        <v>-1</v>
      </c>
      <c r="L274" s="1" t="n">
        <v>-1</v>
      </c>
      <c r="M274" s="1" t="n">
        <v>-1</v>
      </c>
      <c r="N274" s="1" t="n">
        <v>-1</v>
      </c>
      <c r="O274" s="1" t="n">
        <v>-1</v>
      </c>
      <c r="P274" s="1" t="n">
        <v>-1</v>
      </c>
      <c r="Q274" s="1" t="n">
        <v>-1</v>
      </c>
      <c r="R274" s="1" t="n">
        <v>-1</v>
      </c>
      <c r="S274" s="1" t="s">
        <v>67</v>
      </c>
      <c r="T274" s="1" t="n">
        <v>-1</v>
      </c>
      <c r="U274" s="1" t="n">
        <v>-1</v>
      </c>
      <c r="V274" s="1" t="n">
        <v>-1</v>
      </c>
      <c r="W274" s="1" t="n">
        <v>-1</v>
      </c>
      <c r="X274" s="1" t="n">
        <v>-1</v>
      </c>
      <c r="Y274" s="1" t="n">
        <v>-1</v>
      </c>
      <c r="Z274" s="1" t="s">
        <v>1793</v>
      </c>
      <c r="AA274" s="1" t="n">
        <v>-1</v>
      </c>
      <c r="AB274" s="1" t="n">
        <v>-1</v>
      </c>
      <c r="AC274" s="1" t="n">
        <v>-1</v>
      </c>
      <c r="AD274" s="1" t="s">
        <v>1798</v>
      </c>
      <c r="AE274" s="1" t="s">
        <v>1798</v>
      </c>
      <c r="AF274" s="1" t="s">
        <v>1798</v>
      </c>
      <c r="AG274" s="1" t="n">
        <v>0</v>
      </c>
      <c r="AH274" s="1" t="n">
        <v>-1</v>
      </c>
      <c r="AI274" s="1" t="s">
        <v>1798</v>
      </c>
      <c r="AJ274" s="1" t="s">
        <v>1798</v>
      </c>
      <c r="AK274" s="1" t="s">
        <v>1798</v>
      </c>
    </row>
    <row r="275" customFormat="false" ht="13.5" hidden="false" customHeight="true" outlineLevel="0" collapsed="false">
      <c r="A275" s="3" t="n">
        <v>198</v>
      </c>
      <c r="B275" s="1" t="s">
        <v>1729</v>
      </c>
      <c r="C275" s="3" t="s">
        <v>1730</v>
      </c>
      <c r="D275" s="1" t="s">
        <v>1799</v>
      </c>
      <c r="E275" s="1" t="s">
        <v>1374</v>
      </c>
      <c r="F275" s="1" t="s">
        <v>1800</v>
      </c>
      <c r="G275" s="7" t="s">
        <v>1801</v>
      </c>
      <c r="H275" s="7" t="s">
        <v>1802</v>
      </c>
      <c r="I275" s="1" t="s">
        <v>40</v>
      </c>
      <c r="J275" s="1" t="str">
        <f aca="false">AD275</f>
        <v>2.20</v>
      </c>
      <c r="K275" s="1" t="n">
        <v>-1</v>
      </c>
      <c r="L275" s="1" t="n">
        <v>-1</v>
      </c>
      <c r="M275" s="1" t="n">
        <v>-1</v>
      </c>
      <c r="N275" s="1" t="n">
        <v>-1</v>
      </c>
      <c r="O275" s="1" t="n">
        <v>-1</v>
      </c>
      <c r="P275" s="1" t="n">
        <v>-1</v>
      </c>
      <c r="Q275" s="1" t="n">
        <v>-1</v>
      </c>
      <c r="R275" s="1" t="n">
        <v>-1</v>
      </c>
      <c r="S275" s="1" t="s">
        <v>67</v>
      </c>
      <c r="T275" s="1" t="n">
        <v>-1</v>
      </c>
      <c r="U275" s="1" t="n">
        <v>-1</v>
      </c>
      <c r="V275" s="1" t="n">
        <v>-1</v>
      </c>
      <c r="W275" s="1" t="n">
        <v>-1</v>
      </c>
      <c r="X275" s="1" t="n">
        <v>-1</v>
      </c>
      <c r="Y275" s="1" t="n">
        <v>-1</v>
      </c>
      <c r="Z275" s="1" t="s">
        <v>1793</v>
      </c>
      <c r="AA275" s="1" t="n">
        <v>-1</v>
      </c>
      <c r="AB275" s="1" t="n">
        <v>-1</v>
      </c>
      <c r="AC275" s="1" t="n">
        <v>-1</v>
      </c>
      <c r="AD275" s="1" t="s">
        <v>1091</v>
      </c>
      <c r="AE275" s="1" t="s">
        <v>1091</v>
      </c>
      <c r="AF275" s="1" t="s">
        <v>1091</v>
      </c>
      <c r="AG275" s="1" t="n">
        <v>0</v>
      </c>
      <c r="AH275" s="1" t="n">
        <v>-1</v>
      </c>
      <c r="AI275" s="1" t="s">
        <v>1091</v>
      </c>
      <c r="AJ275" s="1" t="s">
        <v>1091</v>
      </c>
      <c r="AK275" s="1" t="s">
        <v>1091</v>
      </c>
    </row>
    <row r="276" customFormat="false" ht="13.8" hidden="false" customHeight="false" outlineLevel="0" collapsed="false">
      <c r="A276" s="3" t="n">
        <v>199</v>
      </c>
      <c r="B276" s="1" t="s">
        <v>1729</v>
      </c>
      <c r="C276" s="3" t="s">
        <v>1730</v>
      </c>
      <c r="D276" s="1" t="s">
        <v>1803</v>
      </c>
      <c r="E276" s="1" t="s">
        <v>1374</v>
      </c>
      <c r="F276" s="1" t="s">
        <v>1737</v>
      </c>
      <c r="G276" s="7" t="s">
        <v>1804</v>
      </c>
      <c r="H276" s="7" t="s">
        <v>1805</v>
      </c>
      <c r="I276" s="1" t="s">
        <v>40</v>
      </c>
      <c r="J276" s="1" t="str">
        <f aca="false">AD276</f>
        <v>2.29</v>
      </c>
      <c r="K276" s="1" t="n">
        <v>-1</v>
      </c>
      <c r="L276" s="1" t="n">
        <v>-1</v>
      </c>
      <c r="M276" s="1" t="n">
        <v>-1</v>
      </c>
      <c r="N276" s="1" t="n">
        <v>-1</v>
      </c>
      <c r="O276" s="1" t="n">
        <v>-1</v>
      </c>
      <c r="P276" s="1" t="n">
        <v>-1</v>
      </c>
      <c r="Q276" s="1" t="n">
        <v>-1</v>
      </c>
      <c r="R276" s="1" t="n">
        <v>-1</v>
      </c>
      <c r="S276" s="1" t="s">
        <v>67</v>
      </c>
      <c r="T276" s="1" t="n">
        <v>-1</v>
      </c>
      <c r="U276" s="1" t="n">
        <v>-1</v>
      </c>
      <c r="V276" s="1" t="n">
        <v>-1</v>
      </c>
      <c r="W276" s="1" t="n">
        <v>-1</v>
      </c>
      <c r="X276" s="1" t="n">
        <v>-1</v>
      </c>
      <c r="Y276" s="1" t="n">
        <v>-1</v>
      </c>
      <c r="Z276" s="1" t="s">
        <v>1806</v>
      </c>
      <c r="AA276" s="1" t="n">
        <v>-1</v>
      </c>
      <c r="AB276" s="1" t="n">
        <v>-1</v>
      </c>
      <c r="AC276" s="1" t="n">
        <v>-1</v>
      </c>
      <c r="AD276" s="1" t="s">
        <v>1788</v>
      </c>
      <c r="AE276" s="1" t="s">
        <v>1788</v>
      </c>
      <c r="AF276" s="1" t="s">
        <v>1788</v>
      </c>
      <c r="AG276" s="1" t="n">
        <v>0</v>
      </c>
      <c r="AH276" s="1" t="n">
        <v>-1</v>
      </c>
      <c r="AI276" s="1" t="s">
        <v>1788</v>
      </c>
      <c r="AJ276" s="1" t="s">
        <v>1788</v>
      </c>
      <c r="AK276" s="1" t="s">
        <v>1788</v>
      </c>
    </row>
    <row r="277" customFormat="false" ht="13.8" hidden="false" customHeight="false" outlineLevel="0" collapsed="false">
      <c r="A277" s="3" t="n">
        <v>200</v>
      </c>
      <c r="B277" s="1" t="s">
        <v>1729</v>
      </c>
      <c r="C277" s="3" t="s">
        <v>1730</v>
      </c>
      <c r="D277" s="1" t="s">
        <v>1807</v>
      </c>
      <c r="E277" s="1" t="s">
        <v>1374</v>
      </c>
      <c r="F277" s="1" t="s">
        <v>1808</v>
      </c>
      <c r="G277" s="7" t="s">
        <v>1809</v>
      </c>
      <c r="H277" s="7" t="s">
        <v>1810</v>
      </c>
      <c r="I277" s="1" t="s">
        <v>40</v>
      </c>
      <c r="J277" s="1" t="str">
        <f aca="false">AD277</f>
        <v>1.60</v>
      </c>
      <c r="K277" s="1" t="n">
        <v>-1</v>
      </c>
      <c r="L277" s="1" t="n">
        <v>-1</v>
      </c>
      <c r="M277" s="1" t="n">
        <v>-1</v>
      </c>
      <c r="N277" s="1" t="n">
        <v>-1</v>
      </c>
      <c r="O277" s="1" t="n">
        <v>-1</v>
      </c>
      <c r="P277" s="1" t="n">
        <v>-1</v>
      </c>
      <c r="Q277" s="1" t="n">
        <v>-1</v>
      </c>
      <c r="R277" s="1" t="n">
        <v>-1</v>
      </c>
      <c r="S277" s="1" t="s">
        <v>67</v>
      </c>
      <c r="T277" s="1" t="n">
        <v>-1</v>
      </c>
      <c r="U277" s="1" t="n">
        <v>-1</v>
      </c>
      <c r="V277" s="1" t="n">
        <v>-1</v>
      </c>
      <c r="W277" s="1" t="n">
        <v>-1</v>
      </c>
      <c r="X277" s="1" t="n">
        <v>-1</v>
      </c>
      <c r="Y277" s="1" t="n">
        <v>-1</v>
      </c>
      <c r="Z277" s="1" t="s">
        <v>1806</v>
      </c>
      <c r="AA277" s="1" t="n">
        <v>-1</v>
      </c>
      <c r="AB277" s="1" t="n">
        <v>-1</v>
      </c>
      <c r="AC277" s="1" t="n">
        <v>-1</v>
      </c>
      <c r="AD277" s="1" t="s">
        <v>616</v>
      </c>
      <c r="AE277" s="1" t="s">
        <v>616</v>
      </c>
      <c r="AF277" s="1" t="s">
        <v>616</v>
      </c>
      <c r="AG277" s="1" t="n">
        <v>0</v>
      </c>
      <c r="AH277" s="1" t="n">
        <v>-1</v>
      </c>
      <c r="AI277" s="1" t="s">
        <v>616</v>
      </c>
      <c r="AJ277" s="1" t="s">
        <v>616</v>
      </c>
      <c r="AK277" s="1" t="s">
        <v>616</v>
      </c>
    </row>
    <row r="278" customFormat="false" ht="13.8" hidden="false" customHeight="false" outlineLevel="0" collapsed="false">
      <c r="A278" s="3" t="n">
        <v>201</v>
      </c>
      <c r="B278" s="1" t="s">
        <v>1729</v>
      </c>
      <c r="C278" s="3" t="s">
        <v>1730</v>
      </c>
      <c r="D278" s="1" t="s">
        <v>1811</v>
      </c>
      <c r="E278" s="1" t="s">
        <v>1374</v>
      </c>
      <c r="F278" s="1" t="s">
        <v>1812</v>
      </c>
      <c r="G278" s="7" t="s">
        <v>1813</v>
      </c>
      <c r="H278" s="7" t="s">
        <v>1814</v>
      </c>
      <c r="I278" s="1" t="s">
        <v>40</v>
      </c>
      <c r="J278" s="1" t="str">
        <f aca="false">AD278</f>
        <v>2.98</v>
      </c>
      <c r="K278" s="1" t="n">
        <v>-1</v>
      </c>
      <c r="L278" s="1" t="n">
        <v>-1</v>
      </c>
      <c r="M278" s="1" t="n">
        <v>-1</v>
      </c>
      <c r="N278" s="1" t="n">
        <v>-1</v>
      </c>
      <c r="O278" s="1" t="n">
        <v>-1</v>
      </c>
      <c r="P278" s="1" t="n">
        <v>-1</v>
      </c>
      <c r="Q278" s="1" t="n">
        <v>-1</v>
      </c>
      <c r="R278" s="1" t="n">
        <v>-1</v>
      </c>
      <c r="S278" s="1" t="s">
        <v>67</v>
      </c>
      <c r="T278" s="1" t="n">
        <v>-1</v>
      </c>
      <c r="U278" s="1" t="n">
        <v>-1</v>
      </c>
      <c r="V278" s="1" t="n">
        <v>-1</v>
      </c>
      <c r="W278" s="1" t="n">
        <v>-1</v>
      </c>
      <c r="X278" s="1" t="n">
        <v>-1</v>
      </c>
      <c r="Y278" s="1" t="n">
        <v>-1</v>
      </c>
      <c r="Z278" s="1" t="s">
        <v>1806</v>
      </c>
      <c r="AA278" s="1" t="n">
        <v>-1</v>
      </c>
      <c r="AB278" s="1" t="n">
        <v>-1</v>
      </c>
      <c r="AC278" s="1" t="n">
        <v>-1</v>
      </c>
      <c r="AD278" s="1" t="s">
        <v>1815</v>
      </c>
      <c r="AE278" s="1" t="s">
        <v>1815</v>
      </c>
      <c r="AF278" s="1" t="s">
        <v>1815</v>
      </c>
      <c r="AG278" s="1" t="n">
        <v>0</v>
      </c>
      <c r="AH278" s="1" t="n">
        <v>-1</v>
      </c>
      <c r="AI278" s="1" t="s">
        <v>1815</v>
      </c>
      <c r="AJ278" s="1" t="s">
        <v>1815</v>
      </c>
      <c r="AK278" s="1" t="s">
        <v>1815</v>
      </c>
    </row>
    <row r="279" customFormat="false" ht="17.25" hidden="false" customHeight="true" outlineLevel="0" collapsed="false">
      <c r="A279" s="3" t="n">
        <v>202</v>
      </c>
      <c r="C279" s="3" t="s">
        <v>1816</v>
      </c>
      <c r="D279" s="1" t="s">
        <v>1817</v>
      </c>
      <c r="E279" s="1" t="s">
        <v>56</v>
      </c>
      <c r="F279" s="1" t="s">
        <v>1818</v>
      </c>
      <c r="G279" s="7" t="s">
        <v>1819</v>
      </c>
      <c r="H279" s="7" t="s">
        <v>1820</v>
      </c>
      <c r="I279" s="1" t="s">
        <v>40</v>
      </c>
      <c r="J279" s="1" t="str">
        <f aca="false">AD279</f>
        <v>0.61</v>
      </c>
      <c r="K279" s="1" t="n">
        <v>53</v>
      </c>
      <c r="L279" s="1" t="s">
        <v>1821</v>
      </c>
      <c r="M279" s="1" t="s">
        <v>42</v>
      </c>
      <c r="N279" s="1" t="s">
        <v>63</v>
      </c>
      <c r="O279" s="1" t="n">
        <v>10</v>
      </c>
      <c r="P279" s="1" t="n">
        <v>10</v>
      </c>
      <c r="Q279" s="1" t="n">
        <v>-1</v>
      </c>
      <c r="R279" s="1" t="n">
        <v>-1</v>
      </c>
      <c r="S279" s="1" t="s">
        <v>67</v>
      </c>
      <c r="T279" s="1" t="n">
        <v>-1</v>
      </c>
      <c r="U279" s="1" t="n">
        <v>-1</v>
      </c>
      <c r="V279" s="1" t="s">
        <v>1132</v>
      </c>
      <c r="W279" s="1" t="s">
        <v>1822</v>
      </c>
      <c r="X279" s="1" t="n">
        <v>-1</v>
      </c>
      <c r="Y279" s="1" t="n">
        <v>-1</v>
      </c>
      <c r="AB279" s="1" t="s">
        <v>266</v>
      </c>
      <c r="AC279" s="1" t="s">
        <v>266</v>
      </c>
      <c r="AD279" s="1" t="s">
        <v>1251</v>
      </c>
      <c r="AE279" s="1" t="s">
        <v>1251</v>
      </c>
      <c r="AF279" s="1" t="s">
        <v>1251</v>
      </c>
      <c r="AG279" s="1" t="n">
        <v>0</v>
      </c>
      <c r="AH279" s="1" t="s">
        <v>73</v>
      </c>
      <c r="AI279" s="1" t="s">
        <v>1251</v>
      </c>
      <c r="AJ279" s="1" t="s">
        <v>1251</v>
      </c>
      <c r="AK279" s="1" t="s">
        <v>1251</v>
      </c>
    </row>
    <row r="280" customFormat="false" ht="13.8" hidden="false" customHeight="false" outlineLevel="0" collapsed="false">
      <c r="A280" s="3" t="n">
        <v>203</v>
      </c>
      <c r="C280" s="3" t="s">
        <v>1823</v>
      </c>
      <c r="D280" s="1" t="s">
        <v>1824</v>
      </c>
      <c r="E280" s="1" t="s">
        <v>1528</v>
      </c>
      <c r="F280" s="1" t="s">
        <v>1825</v>
      </c>
      <c r="G280" s="7" t="s">
        <v>1826</v>
      </c>
      <c r="H280" s="7" t="s">
        <v>1827</v>
      </c>
      <c r="I280" s="1" t="s">
        <v>40</v>
      </c>
      <c r="J280" s="1" t="str">
        <f aca="false">AD280</f>
        <v>2.73</v>
      </c>
      <c r="K280" s="1" t="n">
        <v>16</v>
      </c>
      <c r="L280" s="1" t="n">
        <v>-1</v>
      </c>
      <c r="M280" s="1" t="n">
        <v>-1</v>
      </c>
      <c r="N280" s="1" t="n">
        <v>-1</v>
      </c>
      <c r="O280" s="1" t="n">
        <v>4</v>
      </c>
      <c r="P280" s="1" t="n">
        <v>4</v>
      </c>
      <c r="Q280" s="1" t="n">
        <v>-1</v>
      </c>
      <c r="R280" s="1" t="n">
        <v>-1</v>
      </c>
      <c r="S280" s="1" t="s">
        <v>45</v>
      </c>
      <c r="T280" s="1" t="n">
        <v>-1</v>
      </c>
      <c r="U280" s="1" t="n">
        <v>-1</v>
      </c>
      <c r="V280" s="1" t="n">
        <v>-1</v>
      </c>
      <c r="W280" s="1" t="n">
        <v>-1</v>
      </c>
      <c r="X280" s="1" t="n">
        <v>-1</v>
      </c>
      <c r="Y280" s="1" t="n">
        <v>-1</v>
      </c>
      <c r="Z280" s="1" t="n">
        <v>-1</v>
      </c>
      <c r="AA280" s="1" t="n">
        <v>-1</v>
      </c>
      <c r="AB280" s="1" t="s">
        <v>398</v>
      </c>
      <c r="AC280" s="1" t="s">
        <v>398</v>
      </c>
      <c r="AD280" s="1" t="s">
        <v>1634</v>
      </c>
      <c r="AE280" s="1" t="s">
        <v>1634</v>
      </c>
      <c r="AF280" s="1" t="s">
        <v>1634</v>
      </c>
      <c r="AG280" s="1" t="n">
        <v>0</v>
      </c>
      <c r="AH280" s="1" t="s">
        <v>73</v>
      </c>
      <c r="AI280" s="1" t="s">
        <v>1634</v>
      </c>
      <c r="AJ280" s="1" t="s">
        <v>1634</v>
      </c>
      <c r="AK280" s="1" t="s">
        <v>1634</v>
      </c>
    </row>
    <row r="281" customFormat="false" ht="13.8" hidden="false" customHeight="false" outlineLevel="0" collapsed="false">
      <c r="A281" s="3" t="n">
        <v>204</v>
      </c>
      <c r="C281" s="3" t="s">
        <v>1828</v>
      </c>
      <c r="D281" s="1" t="s">
        <v>1829</v>
      </c>
      <c r="E281" s="1" t="s">
        <v>1830</v>
      </c>
      <c r="F281" s="1" t="s">
        <v>1831</v>
      </c>
      <c r="G281" s="7" t="s">
        <v>1832</v>
      </c>
      <c r="H281" s="7" t="s">
        <v>1833</v>
      </c>
      <c r="I281" s="1" t="s">
        <v>40</v>
      </c>
      <c r="J281" s="1" t="n">
        <f aca="false">AD281</f>
        <v>1</v>
      </c>
      <c r="K281" s="1" t="n">
        <v>92</v>
      </c>
      <c r="L281" s="1" t="n">
        <v>-1</v>
      </c>
      <c r="M281" s="1" t="n">
        <v>-1</v>
      </c>
      <c r="N281" s="1" t="n">
        <v>-1</v>
      </c>
      <c r="O281" s="1" t="n">
        <v>-1</v>
      </c>
      <c r="P281" s="1" t="n">
        <v>-1</v>
      </c>
      <c r="Q281" s="1" t="n">
        <v>-1</v>
      </c>
      <c r="R281" s="1" t="n">
        <v>-1</v>
      </c>
      <c r="S281" s="1" t="s">
        <v>67</v>
      </c>
      <c r="T281" s="1" t="s">
        <v>1834</v>
      </c>
      <c r="U281" s="1" t="n">
        <v>-1</v>
      </c>
      <c r="V281" s="1" t="n">
        <v>-1</v>
      </c>
      <c r="W281" s="1" t="n">
        <v>-1</v>
      </c>
      <c r="X281" s="1" t="n">
        <v>-1</v>
      </c>
      <c r="Y281" s="1" t="n">
        <v>20</v>
      </c>
      <c r="Z281" s="1" t="n">
        <v>-1</v>
      </c>
      <c r="AA281" s="1" t="n">
        <v>-1</v>
      </c>
      <c r="AB281" s="1" t="n">
        <v>-1</v>
      </c>
      <c r="AC281" s="1" t="n">
        <v>-1</v>
      </c>
      <c r="AD281" s="1" t="n">
        <v>1</v>
      </c>
      <c r="AE281" s="1" t="n">
        <v>1</v>
      </c>
      <c r="AF281" s="1" t="n">
        <v>1</v>
      </c>
      <c r="AG281" s="1" t="n">
        <v>0</v>
      </c>
      <c r="AH281" s="1" t="s">
        <v>73</v>
      </c>
      <c r="AI281" s="1" t="n">
        <v>1</v>
      </c>
      <c r="AJ281" s="1" t="n">
        <v>1</v>
      </c>
      <c r="AK281" s="1" t="n">
        <v>1</v>
      </c>
    </row>
    <row r="282" customFormat="false" ht="13.8" hidden="false" customHeight="false" outlineLevel="0" collapsed="false">
      <c r="A282" s="3" t="n">
        <v>205</v>
      </c>
      <c r="C282" s="3" t="s">
        <v>1828</v>
      </c>
      <c r="D282" s="1" t="s">
        <v>1835</v>
      </c>
      <c r="E282" s="1" t="s">
        <v>1830</v>
      </c>
      <c r="F282" s="1" t="s">
        <v>1831</v>
      </c>
      <c r="G282" s="7" t="s">
        <v>1836</v>
      </c>
      <c r="H282" s="7" t="s">
        <v>1837</v>
      </c>
      <c r="I282" s="1" t="s">
        <v>40</v>
      </c>
      <c r="J282" s="1" t="str">
        <f aca="false">AD282</f>
        <v>1.85</v>
      </c>
      <c r="K282" s="1" t="n">
        <v>50</v>
      </c>
      <c r="L282" s="1" t="n">
        <v>-1</v>
      </c>
      <c r="M282" s="1" t="n">
        <v>-1</v>
      </c>
      <c r="N282" s="1" t="n">
        <v>-1</v>
      </c>
      <c r="O282" s="1" t="n">
        <v>-1</v>
      </c>
      <c r="P282" s="1" t="n">
        <v>-1</v>
      </c>
      <c r="Q282" s="1" t="n">
        <v>-1</v>
      </c>
      <c r="R282" s="1" t="n">
        <v>-1</v>
      </c>
      <c r="S282" s="1" t="s">
        <v>67</v>
      </c>
      <c r="T282" s="1" t="n">
        <v>1867</v>
      </c>
      <c r="U282" s="1" t="n">
        <v>-1</v>
      </c>
      <c r="V282" s="1" t="n">
        <v>-1</v>
      </c>
      <c r="W282" s="1" t="n">
        <v>-1</v>
      </c>
      <c r="X282" s="1" t="n">
        <v>-1</v>
      </c>
      <c r="Y282" s="1" t="n">
        <v>20</v>
      </c>
      <c r="Z282" s="1" t="n">
        <v>-1</v>
      </c>
      <c r="AA282" s="1" t="n">
        <v>-1</v>
      </c>
      <c r="AB282" s="1" t="n">
        <v>-1</v>
      </c>
      <c r="AC282" s="1" t="n">
        <v>-1</v>
      </c>
      <c r="AD282" s="1" t="s">
        <v>1640</v>
      </c>
      <c r="AE282" s="1" t="s">
        <v>1640</v>
      </c>
      <c r="AF282" s="1" t="s">
        <v>1640</v>
      </c>
      <c r="AG282" s="1" t="n">
        <v>0</v>
      </c>
      <c r="AH282" s="1" t="s">
        <v>73</v>
      </c>
      <c r="AI282" s="1" t="s">
        <v>1640</v>
      </c>
      <c r="AJ282" s="1" t="s">
        <v>1640</v>
      </c>
      <c r="AK282" s="1" t="s">
        <v>1640</v>
      </c>
    </row>
    <row r="283" customFormat="false" ht="13.8" hidden="false" customHeight="false" outlineLevel="0" collapsed="false">
      <c r="A283" s="3" t="n">
        <v>206</v>
      </c>
      <c r="C283" s="3" t="s">
        <v>1838</v>
      </c>
      <c r="D283" s="1" t="s">
        <v>1839</v>
      </c>
      <c r="E283" s="1" t="s">
        <v>1840</v>
      </c>
      <c r="F283" s="1" t="s">
        <v>1840</v>
      </c>
      <c r="G283" s="7" t="s">
        <v>1841</v>
      </c>
      <c r="H283" s="7" t="s">
        <v>1842</v>
      </c>
      <c r="I283" s="1" t="s">
        <v>40</v>
      </c>
      <c r="J283" s="1" t="str">
        <f aca="false">AD283</f>
        <v>3.15</v>
      </c>
      <c r="K283" s="1" t="s">
        <v>1843</v>
      </c>
      <c r="L283" s="1" t="n">
        <v>-1</v>
      </c>
      <c r="M283" s="1" t="n">
        <v>-1</v>
      </c>
      <c r="N283" s="1" t="n">
        <v>-1</v>
      </c>
      <c r="O283" s="1" t="s">
        <v>211</v>
      </c>
      <c r="P283" s="1" t="s">
        <v>123</v>
      </c>
      <c r="Q283" s="1" t="n">
        <v>-1</v>
      </c>
      <c r="R283" s="1" t="n">
        <v>-1</v>
      </c>
      <c r="S283" s="1" t="s">
        <v>67</v>
      </c>
      <c r="T283" s="1" t="n">
        <v>-1</v>
      </c>
      <c r="U283" s="1" t="n">
        <v>-1</v>
      </c>
      <c r="V283" s="1" t="s">
        <v>1287</v>
      </c>
      <c r="W283" s="1" t="s">
        <v>1573</v>
      </c>
      <c r="X283" s="1" t="n">
        <v>-1</v>
      </c>
      <c r="Y283" s="1" t="n">
        <f aca="false">49.96/60</f>
        <v>0.832666666666667</v>
      </c>
      <c r="AA283" s="1" t="n">
        <v>-1</v>
      </c>
      <c r="AB283" s="1" t="n">
        <v>-1</v>
      </c>
      <c r="AC283" s="1" t="n">
        <v>-1</v>
      </c>
      <c r="AD283" s="1" t="s">
        <v>396</v>
      </c>
      <c r="AE283" s="1" t="s">
        <v>396</v>
      </c>
      <c r="AF283" s="1" t="s">
        <v>396</v>
      </c>
      <c r="AG283" s="1" t="n">
        <v>0</v>
      </c>
      <c r="AH283" s="1" t="s">
        <v>73</v>
      </c>
      <c r="AI283" s="1" t="s">
        <v>396</v>
      </c>
      <c r="AJ283" s="1" t="s">
        <v>396</v>
      </c>
      <c r="AK283" s="1" t="s">
        <v>396</v>
      </c>
    </row>
    <row r="284" customFormat="false" ht="15" hidden="false" customHeight="true" outlineLevel="0" collapsed="false">
      <c r="A284" s="3" t="n">
        <v>207</v>
      </c>
      <c r="C284" s="3" t="s">
        <v>1844</v>
      </c>
      <c r="D284" s="1" t="s">
        <v>1845</v>
      </c>
      <c r="E284" s="1" t="s">
        <v>272</v>
      </c>
      <c r="F284" s="1" t="s">
        <v>1846</v>
      </c>
      <c r="G284" s="7" t="s">
        <v>1847</v>
      </c>
      <c r="H284" s="7" t="s">
        <v>1848</v>
      </c>
      <c r="I284" s="1" t="s">
        <v>1849</v>
      </c>
      <c r="J284" s="1" t="str">
        <f aca="false">AD284</f>
        <v>2.344</v>
      </c>
      <c r="K284" s="1" t="n">
        <v>20</v>
      </c>
      <c r="L284" s="1" t="n">
        <v>0</v>
      </c>
      <c r="M284" s="1" t="s">
        <v>42</v>
      </c>
      <c r="N284" s="1" t="s">
        <v>43</v>
      </c>
      <c r="O284" s="1" t="s">
        <v>1850</v>
      </c>
      <c r="P284" s="1" t="s">
        <v>1850</v>
      </c>
      <c r="Q284" s="1" t="s">
        <v>386</v>
      </c>
      <c r="R284" s="1" t="s">
        <v>386</v>
      </c>
      <c r="S284" s="1" t="s">
        <v>45</v>
      </c>
      <c r="T284" s="1" t="n">
        <v>1963</v>
      </c>
      <c r="U284" s="1" t="n">
        <v>500</v>
      </c>
      <c r="V284" s="1" t="s">
        <v>1178</v>
      </c>
      <c r="W284" s="1" t="n">
        <v>-1</v>
      </c>
      <c r="X284" s="1" t="n">
        <v>-1</v>
      </c>
      <c r="Y284" s="1" t="n">
        <f aca="false">6/60</f>
        <v>0.1</v>
      </c>
      <c r="Z284" s="1" t="n">
        <v>-1</v>
      </c>
      <c r="AA284" s="1" t="s">
        <v>1851</v>
      </c>
      <c r="AB284" s="1" t="s">
        <v>398</v>
      </c>
      <c r="AC284" s="1" t="s">
        <v>398</v>
      </c>
      <c r="AD284" s="1" t="s">
        <v>1852</v>
      </c>
      <c r="AE284" s="1" t="s">
        <v>1852</v>
      </c>
      <c r="AF284" s="1" t="s">
        <v>1852</v>
      </c>
      <c r="AG284" s="1" t="n">
        <v>0</v>
      </c>
      <c r="AH284" s="1" t="s">
        <v>73</v>
      </c>
      <c r="AI284" s="1" t="s">
        <v>1852</v>
      </c>
      <c r="AJ284" s="1" t="s">
        <v>1852</v>
      </c>
      <c r="AK284" s="1" t="s">
        <v>1852</v>
      </c>
    </row>
    <row r="285" customFormat="false" ht="13.8" hidden="false" customHeight="false" outlineLevel="0" collapsed="false">
      <c r="A285" s="1" t="n">
        <v>208</v>
      </c>
      <c r="C285" s="3" t="s">
        <v>1853</v>
      </c>
      <c r="D285" s="1" t="s">
        <v>1854</v>
      </c>
      <c r="E285" s="1" t="s">
        <v>56</v>
      </c>
      <c r="F285" s="1" t="s">
        <v>1855</v>
      </c>
      <c r="G285" s="7" t="s">
        <v>1856</v>
      </c>
      <c r="H285" s="7" t="s">
        <v>1857</v>
      </c>
      <c r="I285" s="1" t="s">
        <v>40</v>
      </c>
      <c r="J285" s="1" t="str">
        <f aca="false">AD285</f>
        <v>4.05</v>
      </c>
      <c r="K285" s="1" t="n">
        <v>-1</v>
      </c>
      <c r="L285" s="1" t="n">
        <v>-1</v>
      </c>
      <c r="M285" s="1" t="s">
        <v>866</v>
      </c>
      <c r="N285" s="1" t="s">
        <v>63</v>
      </c>
      <c r="O285" s="1" t="s">
        <v>382</v>
      </c>
      <c r="P285" s="1" t="s">
        <v>135</v>
      </c>
      <c r="Q285" s="1" t="s">
        <v>1097</v>
      </c>
      <c r="R285" s="1" t="n">
        <v>2</v>
      </c>
      <c r="S285" s="1" t="s">
        <v>67</v>
      </c>
      <c r="T285" s="1" t="s">
        <v>1858</v>
      </c>
      <c r="U285" s="1" t="n">
        <v>0</v>
      </c>
      <c r="V285" s="1" t="n">
        <v>-1</v>
      </c>
      <c r="W285" s="1" t="n">
        <v>-1</v>
      </c>
      <c r="X285" s="1" t="n">
        <v>-1</v>
      </c>
      <c r="Y285" s="1" t="n">
        <v>15</v>
      </c>
      <c r="Z285" s="1" t="s">
        <v>1859</v>
      </c>
      <c r="AB285" s="1" t="s">
        <v>130</v>
      </c>
      <c r="AC285" s="1" t="s">
        <v>130</v>
      </c>
      <c r="AD285" s="1" t="s">
        <v>239</v>
      </c>
      <c r="AE285" s="1" t="s">
        <v>239</v>
      </c>
      <c r="AF285" s="1" t="s">
        <v>239</v>
      </c>
      <c r="AG285" s="1" t="n">
        <v>0</v>
      </c>
      <c r="AH285" s="1" t="s">
        <v>73</v>
      </c>
      <c r="AI285" s="1" t="s">
        <v>239</v>
      </c>
      <c r="AJ285" s="1" t="s">
        <v>239</v>
      </c>
      <c r="AK285" s="1" t="s">
        <v>239</v>
      </c>
    </row>
    <row r="286" customFormat="false" ht="13.8" hidden="false" customHeight="false" outlineLevel="0" collapsed="false">
      <c r="A286" s="1" t="n">
        <v>146</v>
      </c>
      <c r="C286" s="3" t="s">
        <v>1853</v>
      </c>
      <c r="D286" s="1" t="s">
        <v>1860</v>
      </c>
      <c r="E286" s="1" t="s">
        <v>56</v>
      </c>
      <c r="F286" s="1" t="s">
        <v>1861</v>
      </c>
      <c r="G286" s="7" t="s">
        <v>1862</v>
      </c>
      <c r="H286" s="7" t="s">
        <v>1863</v>
      </c>
      <c r="I286" s="1" t="s">
        <v>40</v>
      </c>
      <c r="J286" s="1" t="str">
        <f aca="false">AD286</f>
        <v>3.13</v>
      </c>
      <c r="K286" s="1" t="n">
        <v>12</v>
      </c>
      <c r="L286" s="1" t="n">
        <v>0</v>
      </c>
      <c r="M286" s="1" t="s">
        <v>1851</v>
      </c>
      <c r="N286" s="1" t="s">
        <v>63</v>
      </c>
      <c r="O286" s="1" t="s">
        <v>1864</v>
      </c>
      <c r="P286" s="1" t="s">
        <v>1865</v>
      </c>
      <c r="Q286" s="1" t="s">
        <v>835</v>
      </c>
      <c r="R286" s="1" t="s">
        <v>1866</v>
      </c>
      <c r="S286" s="1" t="s">
        <v>45</v>
      </c>
      <c r="T286" s="1" t="s">
        <v>339</v>
      </c>
      <c r="U286" s="1" t="n">
        <v>0</v>
      </c>
      <c r="V286" s="1" t="n">
        <v>-1</v>
      </c>
      <c r="W286" s="1" t="n">
        <v>-1</v>
      </c>
      <c r="X286" s="1" t="n">
        <v>-1</v>
      </c>
      <c r="Y286" s="1" t="n">
        <v>15</v>
      </c>
      <c r="Z286" s="1" t="s">
        <v>1859</v>
      </c>
      <c r="AA286" s="1" t="s">
        <v>1867</v>
      </c>
      <c r="AB286" s="1" t="s">
        <v>130</v>
      </c>
      <c r="AC286" s="1" t="s">
        <v>130</v>
      </c>
      <c r="AD286" s="1" t="s">
        <v>1459</v>
      </c>
      <c r="AE286" s="1" t="s">
        <v>1459</v>
      </c>
      <c r="AF286" s="1" t="s">
        <v>1459</v>
      </c>
      <c r="AG286" s="1" t="n">
        <v>0</v>
      </c>
      <c r="AH286" s="1" t="s">
        <v>73</v>
      </c>
      <c r="AI286" s="1" t="s">
        <v>1459</v>
      </c>
      <c r="AJ286" s="1" t="s">
        <v>1459</v>
      </c>
      <c r="AK286" s="1" t="s">
        <v>1459</v>
      </c>
    </row>
    <row r="287" customFormat="false" ht="13.8" hidden="false" customHeight="false" outlineLevel="0" collapsed="false">
      <c r="A287" s="1" t="n">
        <v>209</v>
      </c>
      <c r="C287" s="3" t="s">
        <v>1868</v>
      </c>
      <c r="D287" s="1" t="s">
        <v>140</v>
      </c>
      <c r="E287" s="1" t="s">
        <v>56</v>
      </c>
      <c r="F287" s="1" t="s">
        <v>1869</v>
      </c>
      <c r="G287" s="7" t="s">
        <v>1870</v>
      </c>
      <c r="H287" s="7" t="s">
        <v>1871</v>
      </c>
      <c r="I287" s="1" t="s">
        <v>40</v>
      </c>
      <c r="J287" s="1" t="str">
        <f aca="false">AD287</f>
        <v>2.23</v>
      </c>
      <c r="K287" s="1" t="n">
        <v>35</v>
      </c>
      <c r="L287" s="1" t="n">
        <v>-1</v>
      </c>
      <c r="M287" s="1" t="s">
        <v>42</v>
      </c>
      <c r="N287" s="1" t="s">
        <v>63</v>
      </c>
      <c r="O287" s="1" t="n">
        <v>-1</v>
      </c>
      <c r="P287" s="1" t="n">
        <v>-1</v>
      </c>
      <c r="Q287" s="1" t="n">
        <v>-1</v>
      </c>
      <c r="R287" s="1" t="n">
        <v>-1</v>
      </c>
      <c r="S287" s="1" t="s">
        <v>67</v>
      </c>
      <c r="T287" s="1" t="n">
        <v>1897</v>
      </c>
      <c r="U287" s="1" t="n">
        <v>-1</v>
      </c>
      <c r="V287" s="1" t="n">
        <v>-1</v>
      </c>
      <c r="W287" s="1" t="n">
        <v>-1</v>
      </c>
      <c r="X287" s="1" t="n">
        <v>-1</v>
      </c>
      <c r="Y287" s="1" t="n">
        <v>-1</v>
      </c>
      <c r="Z287" s="1" t="n">
        <v>-1</v>
      </c>
      <c r="AA287" s="1" t="s">
        <v>1872</v>
      </c>
      <c r="AB287" s="1" t="s">
        <v>130</v>
      </c>
      <c r="AC287" s="1" t="s">
        <v>130</v>
      </c>
      <c r="AD287" s="1" t="s">
        <v>1079</v>
      </c>
      <c r="AE287" s="1" t="s">
        <v>1079</v>
      </c>
      <c r="AF287" s="1" t="s">
        <v>1079</v>
      </c>
      <c r="AG287" s="1" t="n">
        <v>0</v>
      </c>
      <c r="AH287" s="1" t="s">
        <v>73</v>
      </c>
      <c r="AI287" s="1" t="s">
        <v>1079</v>
      </c>
      <c r="AJ287" s="1" t="s">
        <v>1079</v>
      </c>
      <c r="AK287" s="1" t="s">
        <v>1079</v>
      </c>
    </row>
    <row r="288" customFormat="false" ht="13.8" hidden="false" customHeight="false" outlineLevel="0" collapsed="false">
      <c r="A288" s="1" t="n">
        <v>209</v>
      </c>
      <c r="C288" s="3" t="s">
        <v>1868</v>
      </c>
      <c r="D288" s="1" t="s">
        <v>140</v>
      </c>
      <c r="E288" s="1" t="s">
        <v>56</v>
      </c>
      <c r="F288" s="1" t="s">
        <v>1869</v>
      </c>
      <c r="G288" s="7" t="s">
        <v>1870</v>
      </c>
      <c r="H288" s="7" t="s">
        <v>1871</v>
      </c>
      <c r="I288" s="1" t="s">
        <v>40</v>
      </c>
      <c r="J288" s="1" t="str">
        <f aca="false">AD288</f>
        <v>2.55</v>
      </c>
      <c r="K288" s="1" t="n">
        <v>35</v>
      </c>
      <c r="L288" s="1" t="n">
        <v>-1</v>
      </c>
      <c r="M288" s="1" t="s">
        <v>42</v>
      </c>
      <c r="N288" s="1" t="s">
        <v>63</v>
      </c>
      <c r="O288" s="1" t="n">
        <v>-1</v>
      </c>
      <c r="P288" s="1" t="n">
        <v>-1</v>
      </c>
      <c r="Q288" s="1" t="n">
        <v>-1</v>
      </c>
      <c r="R288" s="1" t="n">
        <v>-1</v>
      </c>
      <c r="S288" s="1" t="s">
        <v>67</v>
      </c>
      <c r="T288" s="1" t="n">
        <v>1897</v>
      </c>
      <c r="U288" s="1" t="n">
        <v>-1</v>
      </c>
      <c r="V288" s="1" t="n">
        <v>-1</v>
      </c>
      <c r="W288" s="1" t="n">
        <v>-1</v>
      </c>
      <c r="X288" s="1" t="n">
        <v>-1</v>
      </c>
      <c r="Y288" s="1" t="n">
        <v>-1</v>
      </c>
      <c r="Z288" s="1" t="n">
        <v>-1</v>
      </c>
      <c r="AA288" s="1" t="s">
        <v>1872</v>
      </c>
      <c r="AB288" s="1" t="s">
        <v>130</v>
      </c>
      <c r="AC288" s="1" t="s">
        <v>130</v>
      </c>
      <c r="AD288" s="1" t="s">
        <v>867</v>
      </c>
      <c r="AE288" s="10" t="s">
        <v>867</v>
      </c>
      <c r="AF288" s="10" t="s">
        <v>867</v>
      </c>
      <c r="AG288" s="1" t="n">
        <v>0</v>
      </c>
      <c r="AH288" s="1" t="s">
        <v>73</v>
      </c>
      <c r="AI288" s="1" t="s">
        <v>867</v>
      </c>
      <c r="AJ288" s="10" t="s">
        <v>867</v>
      </c>
      <c r="AK288" s="10" t="s">
        <v>867</v>
      </c>
      <c r="AO288" s="8"/>
      <c r="AP288" s="8"/>
      <c r="AT288" s="8"/>
      <c r="AU288" s="8"/>
      <c r="AY288" s="8"/>
      <c r="AZ288" s="8"/>
      <c r="BD288" s="8"/>
      <c r="BE288" s="8"/>
      <c r="BI288" s="8"/>
      <c r="BJ288" s="8"/>
      <c r="BN288" s="8"/>
      <c r="BO288" s="8"/>
      <c r="BS288" s="8"/>
      <c r="BT288" s="8"/>
      <c r="BX288" s="8"/>
      <c r="BY288" s="8"/>
      <c r="CC288" s="8"/>
      <c r="CD288" s="8"/>
      <c r="CH288" s="8"/>
      <c r="CI288" s="8"/>
      <c r="CM288" s="8"/>
      <c r="CN288" s="8"/>
      <c r="CR288" s="8"/>
      <c r="CS288" s="8"/>
      <c r="CW288" s="8"/>
      <c r="CX288" s="8"/>
      <c r="DB288" s="8"/>
      <c r="DC288" s="8"/>
      <c r="DG288" s="8"/>
      <c r="DH288" s="8"/>
      <c r="DL288" s="8"/>
      <c r="DM288" s="8"/>
      <c r="DQ288" s="8"/>
      <c r="DR288" s="8"/>
      <c r="DV288" s="8"/>
      <c r="DW288" s="8"/>
      <c r="EA288" s="8"/>
      <c r="EB288" s="8"/>
      <c r="EF288" s="8"/>
      <c r="EG288" s="8"/>
      <c r="EK288" s="8"/>
      <c r="EL288" s="8"/>
      <c r="EP288" s="8"/>
      <c r="EQ288" s="8"/>
      <c r="EU288" s="8"/>
      <c r="EV288" s="8"/>
      <c r="EZ288" s="8"/>
      <c r="FA288" s="8"/>
      <c r="FE288" s="8"/>
      <c r="FF288" s="8"/>
      <c r="FJ288" s="8"/>
      <c r="FK288" s="8"/>
      <c r="FO288" s="8"/>
      <c r="FP288" s="8"/>
      <c r="FT288" s="8"/>
      <c r="FU288" s="8"/>
      <c r="FY288" s="8"/>
      <c r="FZ288" s="8"/>
      <c r="GD288" s="8"/>
      <c r="GE288" s="8"/>
      <c r="GI288" s="8"/>
      <c r="GJ288" s="8"/>
      <c r="GN288" s="8"/>
      <c r="GO288" s="8"/>
      <c r="GS288" s="8"/>
      <c r="GT288" s="8"/>
      <c r="GX288" s="8"/>
      <c r="GY288" s="8"/>
      <c r="HC288" s="8"/>
      <c r="HD288" s="8"/>
      <c r="HH288" s="8"/>
      <c r="HI288" s="8"/>
      <c r="HM288" s="8"/>
      <c r="HN288" s="8"/>
      <c r="HR288" s="8"/>
      <c r="HS288" s="8"/>
      <c r="HW288" s="8"/>
      <c r="HX288" s="8"/>
      <c r="IB288" s="8"/>
      <c r="IC288" s="8"/>
      <c r="IG288" s="8"/>
      <c r="IH288" s="8"/>
      <c r="IL288" s="8"/>
      <c r="IM288" s="8"/>
      <c r="IQ288" s="8"/>
      <c r="IR288" s="8"/>
      <c r="IV288" s="8"/>
      <c r="IW288" s="8"/>
      <c r="JA288" s="8"/>
      <c r="JB288" s="8"/>
      <c r="JF288" s="8"/>
      <c r="JG288" s="8"/>
      <c r="JK288" s="8"/>
      <c r="JL288" s="8"/>
      <c r="JP288" s="8"/>
      <c r="JQ288" s="8"/>
      <c r="JU288" s="8"/>
      <c r="JV288" s="8"/>
      <c r="JZ288" s="8"/>
      <c r="KA288" s="8"/>
      <c r="KE288" s="8"/>
      <c r="KF288" s="8"/>
      <c r="KJ288" s="8"/>
      <c r="KK288" s="8"/>
      <c r="KO288" s="8"/>
      <c r="KP288" s="8"/>
      <c r="KT288" s="8"/>
      <c r="KU288" s="8"/>
      <c r="KY288" s="8"/>
      <c r="KZ288" s="8"/>
      <c r="LD288" s="8"/>
      <c r="LE288" s="8"/>
      <c r="LI288" s="8"/>
      <c r="LJ288" s="8"/>
      <c r="LN288" s="8"/>
      <c r="LO288" s="8"/>
      <c r="LS288" s="8"/>
      <c r="LT288" s="8"/>
      <c r="LX288" s="8"/>
      <c r="LY288" s="8"/>
      <c r="MC288" s="8"/>
      <c r="MD288" s="8"/>
      <c r="MH288" s="8"/>
      <c r="MI288" s="8"/>
      <c r="MM288" s="8"/>
      <c r="MN288" s="8"/>
      <c r="MR288" s="8"/>
      <c r="MS288" s="8"/>
      <c r="MW288" s="8"/>
    </row>
    <row r="289" customFormat="false" ht="13.8" hidden="false" customHeight="false" outlineLevel="0" collapsed="false">
      <c r="A289" s="1" t="n">
        <v>211</v>
      </c>
      <c r="C289" s="3" t="s">
        <v>390</v>
      </c>
      <c r="D289" s="1" t="s">
        <v>1873</v>
      </c>
      <c r="E289" s="1" t="s">
        <v>298</v>
      </c>
      <c r="F289" s="1" t="s">
        <v>392</v>
      </c>
      <c r="G289" s="7" t="s">
        <v>1874</v>
      </c>
      <c r="H289" s="7" t="s">
        <v>1875</v>
      </c>
      <c r="I289" s="1" t="s">
        <v>40</v>
      </c>
      <c r="J289" s="1" t="str">
        <f aca="false">AD289</f>
        <v>0.72</v>
      </c>
      <c r="K289" s="2" t="n">
        <v>48</v>
      </c>
      <c r="L289" s="2" t="n">
        <v>48</v>
      </c>
      <c r="M289" s="1" t="s">
        <v>42</v>
      </c>
      <c r="N289" s="1" t="s">
        <v>63</v>
      </c>
      <c r="O289" s="3" t="s">
        <v>1876</v>
      </c>
      <c r="P289" s="3" t="s">
        <v>1876</v>
      </c>
      <c r="Q289" s="3" t="s">
        <v>1877</v>
      </c>
      <c r="R289" s="3" t="s">
        <v>1878</v>
      </c>
      <c r="S289" s="1" t="s">
        <v>45</v>
      </c>
      <c r="T289" s="1" t="s">
        <v>397</v>
      </c>
      <c r="U289" s="1" t="n">
        <v>-1</v>
      </c>
      <c r="V289" s="1" t="n">
        <v>-1</v>
      </c>
      <c r="W289" s="1" t="n">
        <v>-1</v>
      </c>
      <c r="X289" s="1" t="n">
        <v>-1</v>
      </c>
      <c r="Y289" s="3" t="n">
        <f aca="false">4*30*60*24</f>
        <v>172800</v>
      </c>
      <c r="Z289" s="1" t="n">
        <v>-1</v>
      </c>
      <c r="AA289" s="1" t="n">
        <v>-1</v>
      </c>
      <c r="AB289" s="1" t="s">
        <v>398</v>
      </c>
      <c r="AC289" s="1" t="s">
        <v>398</v>
      </c>
      <c r="AD289" s="1" t="s">
        <v>125</v>
      </c>
      <c r="AE289" s="1" t="s">
        <v>1879</v>
      </c>
      <c r="AF289" s="1" t="s">
        <v>1015</v>
      </c>
      <c r="AG289" s="1" t="s">
        <v>352</v>
      </c>
      <c r="AH289" s="1" t="n">
        <v>-1</v>
      </c>
      <c r="AI289" s="1" t="s">
        <v>125</v>
      </c>
      <c r="AJ289" s="1" t="s">
        <v>1879</v>
      </c>
      <c r="AK289" s="1" t="s">
        <v>1015</v>
      </c>
    </row>
    <row r="290" customFormat="false" ht="13.8" hidden="false" customHeight="false" outlineLevel="0" collapsed="false">
      <c r="A290" s="3" t="n">
        <v>212</v>
      </c>
      <c r="B290" s="3"/>
      <c r="C290" s="3" t="s">
        <v>1880</v>
      </c>
      <c r="D290" s="3" t="s">
        <v>1881</v>
      </c>
      <c r="E290" s="3" t="s">
        <v>1307</v>
      </c>
      <c r="F290" s="3" t="s">
        <v>1882</v>
      </c>
      <c r="G290" s="4" t="s">
        <v>1883</v>
      </c>
      <c r="H290" s="4" t="s">
        <v>1884</v>
      </c>
      <c r="I290" s="3" t="s">
        <v>40</v>
      </c>
      <c r="J290" s="1" t="str">
        <f aca="false">AD290</f>
        <v>2.14</v>
      </c>
      <c r="K290" s="3" t="n">
        <v>50</v>
      </c>
      <c r="L290" s="3" t="s">
        <v>1885</v>
      </c>
      <c r="M290" s="1" t="s">
        <v>42</v>
      </c>
      <c r="N290" s="1" t="s">
        <v>63</v>
      </c>
      <c r="O290" s="3" t="s">
        <v>1886</v>
      </c>
      <c r="P290" s="3" t="s">
        <v>171</v>
      </c>
      <c r="Q290" s="3" t="s">
        <v>918</v>
      </c>
      <c r="R290" s="3" t="s">
        <v>918</v>
      </c>
      <c r="S290" s="3" t="s">
        <v>67</v>
      </c>
      <c r="T290" s="3" t="n">
        <v>1871</v>
      </c>
      <c r="U290" s="3" t="n">
        <v>-1</v>
      </c>
      <c r="V290" s="3" t="n">
        <v>-1</v>
      </c>
      <c r="W290" s="3" t="n">
        <v>-1</v>
      </c>
      <c r="X290" s="1" t="n">
        <v>-1</v>
      </c>
      <c r="Y290" s="3" t="n">
        <v>10</v>
      </c>
      <c r="Z290" s="3" t="s">
        <v>1887</v>
      </c>
      <c r="AA290" s="3" t="n">
        <v>-1</v>
      </c>
      <c r="AB290" s="3" t="s">
        <v>130</v>
      </c>
      <c r="AC290" s="3" t="s">
        <v>130</v>
      </c>
      <c r="AD290" s="3" t="s">
        <v>1631</v>
      </c>
      <c r="AE290" s="3" t="s">
        <v>1631</v>
      </c>
      <c r="AF290" s="3" t="s">
        <v>1631</v>
      </c>
      <c r="AG290" s="3" t="n">
        <v>0</v>
      </c>
      <c r="AH290" s="3" t="s">
        <v>96</v>
      </c>
      <c r="AI290" s="3" t="s">
        <v>1631</v>
      </c>
      <c r="AJ290" s="3" t="s">
        <v>1631</v>
      </c>
      <c r="AK290" s="3" t="s">
        <v>1631</v>
      </c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  <c r="IV290" s="3"/>
      <c r="IW290" s="3"/>
      <c r="IX290" s="3"/>
      <c r="IY290" s="3"/>
      <c r="IZ290" s="3"/>
      <c r="JA290" s="3"/>
      <c r="JB290" s="3"/>
      <c r="JC290" s="3"/>
      <c r="JD290" s="3"/>
      <c r="JE290" s="3"/>
      <c r="JF290" s="3"/>
      <c r="JG290" s="3"/>
      <c r="JH290" s="3"/>
      <c r="JI290" s="3"/>
      <c r="JJ290" s="3"/>
      <c r="JK290" s="3"/>
      <c r="JL290" s="3"/>
      <c r="JM290" s="3"/>
      <c r="JN290" s="3"/>
      <c r="JO290" s="3"/>
      <c r="JP290" s="3"/>
      <c r="JQ290" s="3"/>
      <c r="JR290" s="3"/>
      <c r="JS290" s="3"/>
      <c r="JT290" s="3"/>
      <c r="JU290" s="3"/>
      <c r="JV290" s="3"/>
      <c r="JW290" s="3"/>
      <c r="JX290" s="3"/>
      <c r="JY290" s="3"/>
      <c r="JZ290" s="3"/>
      <c r="KA290" s="3"/>
      <c r="KB290" s="3"/>
      <c r="KC290" s="3"/>
      <c r="KD290" s="3"/>
      <c r="KE290" s="3"/>
      <c r="KF290" s="3"/>
      <c r="KG290" s="3"/>
      <c r="KH290" s="3"/>
      <c r="KI290" s="3"/>
      <c r="KJ290" s="3"/>
      <c r="KK290" s="3"/>
      <c r="KL290" s="3"/>
      <c r="KM290" s="3"/>
      <c r="KN290" s="3"/>
      <c r="KO290" s="3"/>
      <c r="KP290" s="3"/>
      <c r="KQ290" s="3"/>
      <c r="KR290" s="3"/>
      <c r="KS290" s="3"/>
      <c r="KT290" s="3"/>
      <c r="KU290" s="3"/>
      <c r="KV290" s="3"/>
      <c r="KW290" s="3"/>
      <c r="KX290" s="3"/>
      <c r="KY290" s="3"/>
      <c r="KZ290" s="3"/>
      <c r="LA290" s="3"/>
      <c r="LB290" s="3"/>
      <c r="LC290" s="3"/>
      <c r="LD290" s="3"/>
      <c r="LE290" s="3"/>
      <c r="LF290" s="3"/>
      <c r="LG290" s="3"/>
      <c r="LH290" s="3"/>
      <c r="LI290" s="3"/>
      <c r="LJ290" s="3"/>
      <c r="LK290" s="3"/>
      <c r="LL290" s="3"/>
      <c r="LM290" s="3"/>
      <c r="LN290" s="3"/>
      <c r="LO290" s="3"/>
      <c r="LP290" s="3"/>
      <c r="LQ290" s="3"/>
      <c r="LR290" s="3"/>
      <c r="LS290" s="3"/>
      <c r="LT290" s="3"/>
      <c r="LU290" s="3"/>
      <c r="LV290" s="3"/>
      <c r="LW290" s="3"/>
      <c r="LX290" s="3"/>
      <c r="LY290" s="3"/>
      <c r="LZ290" s="3"/>
      <c r="MA290" s="3"/>
      <c r="MB290" s="3"/>
      <c r="MC290" s="3"/>
      <c r="MD290" s="3"/>
      <c r="ME290" s="3"/>
      <c r="MF290" s="3"/>
      <c r="MG290" s="3"/>
      <c r="MH290" s="3"/>
      <c r="MI290" s="3"/>
      <c r="MJ290" s="3"/>
      <c r="MK290" s="3"/>
      <c r="ML290" s="3"/>
      <c r="MM290" s="3"/>
      <c r="MN290" s="3"/>
      <c r="MO290" s="3"/>
      <c r="MP290" s="3"/>
      <c r="MQ290" s="3"/>
      <c r="MR290" s="3"/>
      <c r="MS290" s="3"/>
      <c r="MT290" s="3"/>
      <c r="MU290" s="3"/>
      <c r="MV290" s="3"/>
      <c r="MW290" s="3"/>
    </row>
    <row r="291" customFormat="false" ht="13.8" hidden="false" customHeight="false" outlineLevel="0" collapsed="false">
      <c r="A291" s="3" t="n">
        <v>212</v>
      </c>
      <c r="B291" s="3"/>
      <c r="C291" s="3" t="s">
        <v>1880</v>
      </c>
      <c r="D291" s="3" t="s">
        <v>1881</v>
      </c>
      <c r="E291" s="3" t="s">
        <v>1307</v>
      </c>
      <c r="F291" s="3" t="s">
        <v>1882</v>
      </c>
      <c r="G291" s="4" t="s">
        <v>1883</v>
      </c>
      <c r="H291" s="4" t="s">
        <v>1884</v>
      </c>
      <c r="I291" s="3" t="s">
        <v>40</v>
      </c>
      <c r="J291" s="1" t="str">
        <f aca="false">AD291</f>
        <v>2.15</v>
      </c>
      <c r="K291" s="3" t="n">
        <v>50</v>
      </c>
      <c r="L291" s="3" t="s">
        <v>1885</v>
      </c>
      <c r="M291" s="1" t="s">
        <v>42</v>
      </c>
      <c r="N291" s="1" t="s">
        <v>63</v>
      </c>
      <c r="O291" s="3" t="s">
        <v>1886</v>
      </c>
      <c r="P291" s="3" t="s">
        <v>171</v>
      </c>
      <c r="Q291" s="3" t="s">
        <v>918</v>
      </c>
      <c r="R291" s="3" t="s">
        <v>918</v>
      </c>
      <c r="S291" s="3" t="s">
        <v>67</v>
      </c>
      <c r="T291" s="3" t="n">
        <v>1871</v>
      </c>
      <c r="U291" s="3" t="n">
        <v>-1</v>
      </c>
      <c r="V291" s="3" t="n">
        <v>-1</v>
      </c>
      <c r="W291" s="3" t="n">
        <v>-1</v>
      </c>
      <c r="X291" s="1" t="n">
        <v>-1</v>
      </c>
      <c r="Y291" s="3" t="n">
        <v>10</v>
      </c>
      <c r="Z291" s="3" t="s">
        <v>1887</v>
      </c>
      <c r="AA291" s="3" t="n">
        <v>-1</v>
      </c>
      <c r="AB291" s="3" t="s">
        <v>71</v>
      </c>
      <c r="AC291" s="3" t="s">
        <v>71</v>
      </c>
      <c r="AD291" s="3" t="s">
        <v>1329</v>
      </c>
      <c r="AE291" s="3" t="s">
        <v>1329</v>
      </c>
      <c r="AF291" s="3" t="s">
        <v>1329</v>
      </c>
      <c r="AG291" s="3" t="n">
        <v>0</v>
      </c>
      <c r="AH291" s="3" t="s">
        <v>96</v>
      </c>
      <c r="AI291" s="3" t="s">
        <v>1329</v>
      </c>
      <c r="AJ291" s="3" t="s">
        <v>1329</v>
      </c>
      <c r="AK291" s="3" t="s">
        <v>1329</v>
      </c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  <c r="IX291" s="3"/>
      <c r="IY291" s="3"/>
      <c r="IZ291" s="3"/>
      <c r="JA291" s="3"/>
      <c r="JB291" s="3"/>
      <c r="JC291" s="3"/>
      <c r="JD291" s="3"/>
      <c r="JE291" s="3"/>
      <c r="JF291" s="3"/>
      <c r="JG291" s="3"/>
      <c r="JH291" s="3"/>
      <c r="JI291" s="3"/>
      <c r="JJ291" s="3"/>
      <c r="JK291" s="3"/>
      <c r="JL291" s="3"/>
      <c r="JM291" s="3"/>
      <c r="JN291" s="3"/>
      <c r="JO291" s="3"/>
      <c r="JP291" s="3"/>
      <c r="JQ291" s="3"/>
      <c r="JR291" s="3"/>
      <c r="JS291" s="3"/>
      <c r="JT291" s="3"/>
      <c r="JU291" s="3"/>
      <c r="JV291" s="3"/>
      <c r="JW291" s="3"/>
      <c r="JX291" s="3"/>
      <c r="JY291" s="3"/>
      <c r="JZ291" s="3"/>
      <c r="KA291" s="3"/>
      <c r="KB291" s="3"/>
      <c r="KC291" s="3"/>
      <c r="KD291" s="3"/>
      <c r="KE291" s="3"/>
      <c r="KF291" s="3"/>
      <c r="KG291" s="3"/>
      <c r="KH291" s="3"/>
      <c r="KI291" s="3"/>
      <c r="KJ291" s="3"/>
      <c r="KK291" s="3"/>
      <c r="KL291" s="3"/>
      <c r="KM291" s="3"/>
      <c r="KN291" s="3"/>
      <c r="KO291" s="3"/>
      <c r="KP291" s="3"/>
      <c r="KQ291" s="3"/>
      <c r="KR291" s="3"/>
      <c r="KS291" s="3"/>
      <c r="KT291" s="3"/>
      <c r="KU291" s="3"/>
      <c r="KV291" s="3"/>
      <c r="KW291" s="3"/>
      <c r="KX291" s="3"/>
      <c r="KY291" s="3"/>
      <c r="KZ291" s="3"/>
      <c r="LA291" s="3"/>
      <c r="LB291" s="3"/>
      <c r="LC291" s="3"/>
      <c r="LD291" s="3"/>
      <c r="LE291" s="3"/>
      <c r="LF291" s="3"/>
      <c r="LG291" s="3"/>
      <c r="LH291" s="3"/>
      <c r="LI291" s="3"/>
      <c r="LJ291" s="3"/>
      <c r="LK291" s="3"/>
      <c r="LL291" s="3"/>
      <c r="LM291" s="3"/>
      <c r="LN291" s="3"/>
      <c r="LO291" s="3"/>
      <c r="LP291" s="3"/>
      <c r="LQ291" s="3"/>
      <c r="LR291" s="3"/>
      <c r="LS291" s="3"/>
      <c r="LT291" s="3"/>
      <c r="LU291" s="3"/>
      <c r="LV291" s="3"/>
      <c r="LW291" s="3"/>
      <c r="LX291" s="3"/>
      <c r="LY291" s="3"/>
      <c r="LZ291" s="3"/>
      <c r="MA291" s="3"/>
      <c r="MB291" s="3"/>
      <c r="MC291" s="3"/>
      <c r="MD291" s="3"/>
      <c r="ME291" s="3"/>
      <c r="MF291" s="3"/>
      <c r="MG291" s="3"/>
      <c r="MH291" s="3"/>
      <c r="MI291" s="3"/>
      <c r="MJ291" s="3"/>
      <c r="MK291" s="3"/>
      <c r="ML291" s="3"/>
      <c r="MM291" s="3"/>
      <c r="MN291" s="3"/>
      <c r="MO291" s="3"/>
      <c r="MP291" s="3"/>
      <c r="MQ291" s="3"/>
      <c r="MR291" s="3"/>
      <c r="MS291" s="3"/>
      <c r="MT291" s="3"/>
      <c r="MU291" s="3"/>
      <c r="MV291" s="3"/>
      <c r="MW291" s="3"/>
    </row>
    <row r="292" customFormat="false" ht="13.8" hidden="false" customHeight="false" outlineLevel="0" collapsed="false">
      <c r="A292" s="3" t="n">
        <v>212</v>
      </c>
      <c r="B292" s="3"/>
      <c r="C292" s="3" t="s">
        <v>1880</v>
      </c>
      <c r="D292" s="3" t="s">
        <v>1881</v>
      </c>
      <c r="E292" s="3" t="s">
        <v>1307</v>
      </c>
      <c r="F292" s="3" t="s">
        <v>1882</v>
      </c>
      <c r="G292" s="4" t="s">
        <v>1883</v>
      </c>
      <c r="H292" s="4" t="s">
        <v>1884</v>
      </c>
      <c r="I292" s="3" t="s">
        <v>40</v>
      </c>
      <c r="J292" s="1" t="str">
        <f aca="false">AD292</f>
        <v>2.14</v>
      </c>
      <c r="K292" s="3" t="n">
        <v>50</v>
      </c>
      <c r="L292" s="3" t="s">
        <v>1885</v>
      </c>
      <c r="M292" s="1" t="s">
        <v>42</v>
      </c>
      <c r="N292" s="1" t="s">
        <v>63</v>
      </c>
      <c r="O292" s="3" t="s">
        <v>1886</v>
      </c>
      <c r="P292" s="3" t="s">
        <v>171</v>
      </c>
      <c r="Q292" s="3" t="s">
        <v>918</v>
      </c>
      <c r="R292" s="3" t="s">
        <v>918</v>
      </c>
      <c r="S292" s="3" t="s">
        <v>67</v>
      </c>
      <c r="T292" s="3" t="n">
        <v>1871</v>
      </c>
      <c r="U292" s="3" t="n">
        <v>-1</v>
      </c>
      <c r="V292" s="3" t="n">
        <v>-1</v>
      </c>
      <c r="W292" s="3" t="n">
        <v>-1</v>
      </c>
      <c r="X292" s="1" t="n">
        <v>-1</v>
      </c>
      <c r="Y292" s="3" t="n">
        <v>10</v>
      </c>
      <c r="Z292" s="3" t="s">
        <v>1887</v>
      </c>
      <c r="AA292" s="3" t="n">
        <v>-1</v>
      </c>
      <c r="AB292" s="3" t="s">
        <v>1670</v>
      </c>
      <c r="AC292" s="3" t="s">
        <v>1670</v>
      </c>
      <c r="AD292" s="3" t="s">
        <v>1631</v>
      </c>
      <c r="AE292" s="3" t="s">
        <v>1631</v>
      </c>
      <c r="AF292" s="3" t="s">
        <v>1631</v>
      </c>
      <c r="AG292" s="3" t="n">
        <v>0</v>
      </c>
      <c r="AH292" s="3" t="s">
        <v>96</v>
      </c>
      <c r="AI292" s="3" t="s">
        <v>1631</v>
      </c>
      <c r="AJ292" s="3" t="s">
        <v>1631</v>
      </c>
      <c r="AK292" s="3" t="s">
        <v>1631</v>
      </c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  <c r="IW292" s="3"/>
      <c r="IX292" s="3"/>
      <c r="IY292" s="3"/>
      <c r="IZ292" s="3"/>
      <c r="JA292" s="3"/>
      <c r="JB292" s="3"/>
      <c r="JC292" s="3"/>
      <c r="JD292" s="3"/>
      <c r="JE292" s="3"/>
      <c r="JF292" s="3"/>
      <c r="JG292" s="3"/>
      <c r="JH292" s="3"/>
      <c r="JI292" s="3"/>
      <c r="JJ292" s="3"/>
      <c r="JK292" s="3"/>
      <c r="JL292" s="3"/>
      <c r="JM292" s="3"/>
      <c r="JN292" s="3"/>
      <c r="JO292" s="3"/>
      <c r="JP292" s="3"/>
      <c r="JQ292" s="3"/>
      <c r="JR292" s="3"/>
      <c r="JS292" s="3"/>
      <c r="JT292" s="3"/>
      <c r="JU292" s="3"/>
      <c r="JV292" s="3"/>
      <c r="JW292" s="3"/>
      <c r="JX292" s="3"/>
      <c r="JY292" s="3"/>
      <c r="JZ292" s="3"/>
      <c r="KA292" s="3"/>
      <c r="KB292" s="3"/>
      <c r="KC292" s="3"/>
      <c r="KD292" s="3"/>
      <c r="KE292" s="3"/>
      <c r="KF292" s="3"/>
      <c r="KG292" s="3"/>
      <c r="KH292" s="3"/>
      <c r="KI292" s="3"/>
      <c r="KJ292" s="3"/>
      <c r="KK292" s="3"/>
      <c r="KL292" s="3"/>
      <c r="KM292" s="3"/>
      <c r="KN292" s="3"/>
      <c r="KO292" s="3"/>
      <c r="KP292" s="3"/>
      <c r="KQ292" s="3"/>
      <c r="KR292" s="3"/>
      <c r="KS292" s="3"/>
      <c r="KT292" s="3"/>
      <c r="KU292" s="3"/>
      <c r="KV292" s="3"/>
      <c r="KW292" s="3"/>
      <c r="KX292" s="3"/>
      <c r="KY292" s="3"/>
      <c r="KZ292" s="3"/>
      <c r="LA292" s="3"/>
      <c r="LB292" s="3"/>
      <c r="LC292" s="3"/>
      <c r="LD292" s="3"/>
      <c r="LE292" s="3"/>
      <c r="LF292" s="3"/>
      <c r="LG292" s="3"/>
      <c r="LH292" s="3"/>
      <c r="LI292" s="3"/>
      <c r="LJ292" s="3"/>
      <c r="LK292" s="3"/>
      <c r="LL292" s="3"/>
      <c r="LM292" s="3"/>
      <c r="LN292" s="3"/>
      <c r="LO292" s="3"/>
      <c r="LP292" s="3"/>
      <c r="LQ292" s="3"/>
      <c r="LR292" s="3"/>
      <c r="LS292" s="3"/>
      <c r="LT292" s="3"/>
      <c r="LU292" s="3"/>
      <c r="LV292" s="3"/>
      <c r="LW292" s="3"/>
      <c r="LX292" s="3"/>
      <c r="LY292" s="3"/>
      <c r="LZ292" s="3"/>
      <c r="MA292" s="3"/>
      <c r="MB292" s="3"/>
      <c r="MC292" s="3"/>
      <c r="MD292" s="3"/>
      <c r="ME292" s="3"/>
      <c r="MF292" s="3"/>
      <c r="MG292" s="3"/>
      <c r="MH292" s="3"/>
      <c r="MI292" s="3"/>
      <c r="MJ292" s="3"/>
      <c r="MK292" s="3"/>
      <c r="ML292" s="3"/>
      <c r="MM292" s="3"/>
      <c r="MN292" s="3"/>
      <c r="MO292" s="3"/>
      <c r="MP292" s="3"/>
      <c r="MQ292" s="3"/>
      <c r="MR292" s="3"/>
      <c r="MS292" s="3"/>
      <c r="MT292" s="3"/>
      <c r="MU292" s="3"/>
      <c r="MV292" s="3"/>
      <c r="MW292" s="3"/>
    </row>
    <row r="293" customFormat="false" ht="13.8" hidden="false" customHeight="false" outlineLevel="0" collapsed="false">
      <c r="A293" s="3" t="n">
        <v>212</v>
      </c>
      <c r="B293" s="3"/>
      <c r="C293" s="3" t="s">
        <v>1888</v>
      </c>
      <c r="D293" s="3" t="s">
        <v>1881</v>
      </c>
      <c r="E293" s="3" t="s">
        <v>1307</v>
      </c>
      <c r="F293" s="3" t="s">
        <v>1882</v>
      </c>
      <c r="G293" s="4" t="s">
        <v>1883</v>
      </c>
      <c r="H293" s="4" t="s">
        <v>1884</v>
      </c>
      <c r="I293" s="3" t="s">
        <v>40</v>
      </c>
      <c r="J293" s="1" t="str">
        <f aca="false">AD293</f>
        <v>2.17</v>
      </c>
      <c r="K293" s="3" t="n">
        <v>50</v>
      </c>
      <c r="L293" s="3" t="s">
        <v>1885</v>
      </c>
      <c r="M293" s="1" t="s">
        <v>42</v>
      </c>
      <c r="N293" s="1" t="s">
        <v>63</v>
      </c>
      <c r="O293" s="3" t="s">
        <v>1886</v>
      </c>
      <c r="P293" s="3" t="s">
        <v>171</v>
      </c>
      <c r="Q293" s="3" t="s">
        <v>918</v>
      </c>
      <c r="R293" s="3" t="s">
        <v>918</v>
      </c>
      <c r="S293" s="3" t="s">
        <v>67</v>
      </c>
      <c r="T293" s="3" t="n">
        <v>1871</v>
      </c>
      <c r="U293" s="3" t="n">
        <v>-1</v>
      </c>
      <c r="V293" s="3" t="s">
        <v>1889</v>
      </c>
      <c r="W293" s="3" t="s">
        <v>1588</v>
      </c>
      <c r="X293" s="1" t="n">
        <v>-1</v>
      </c>
      <c r="Y293" s="3" t="n">
        <v>-1</v>
      </c>
      <c r="Z293" s="3" t="n">
        <v>-1</v>
      </c>
      <c r="AA293" s="3" t="n">
        <v>-1</v>
      </c>
      <c r="AB293" s="3" t="n">
        <v>-1</v>
      </c>
      <c r="AC293" s="3" t="n">
        <v>-1</v>
      </c>
      <c r="AD293" s="3" t="s">
        <v>1638</v>
      </c>
      <c r="AE293" s="3" t="s">
        <v>1638</v>
      </c>
      <c r="AF293" s="3" t="s">
        <v>1638</v>
      </c>
      <c r="AG293" s="3" t="n">
        <v>0</v>
      </c>
      <c r="AH293" s="3" t="s">
        <v>96</v>
      </c>
      <c r="AI293" s="3" t="s">
        <v>1638</v>
      </c>
      <c r="AJ293" s="3" t="s">
        <v>1638</v>
      </c>
      <c r="AK293" s="3" t="s">
        <v>1638</v>
      </c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  <c r="IT293" s="3"/>
      <c r="IU293" s="3"/>
      <c r="IV293" s="3"/>
      <c r="IW293" s="3"/>
      <c r="IX293" s="3"/>
      <c r="IY293" s="3"/>
      <c r="IZ293" s="3"/>
      <c r="JA293" s="3"/>
      <c r="JB293" s="3"/>
      <c r="JC293" s="3"/>
      <c r="JD293" s="3"/>
      <c r="JE293" s="3"/>
      <c r="JF293" s="3"/>
      <c r="JG293" s="3"/>
      <c r="JH293" s="3"/>
      <c r="JI293" s="3"/>
      <c r="JJ293" s="3"/>
      <c r="JK293" s="3"/>
      <c r="JL293" s="3"/>
      <c r="JM293" s="3"/>
      <c r="JN293" s="3"/>
      <c r="JO293" s="3"/>
      <c r="JP293" s="3"/>
      <c r="JQ293" s="3"/>
      <c r="JR293" s="3"/>
      <c r="JS293" s="3"/>
      <c r="JT293" s="3"/>
      <c r="JU293" s="3"/>
      <c r="JV293" s="3"/>
      <c r="JW293" s="3"/>
      <c r="JX293" s="3"/>
      <c r="JY293" s="3"/>
      <c r="JZ293" s="3"/>
      <c r="KA293" s="3"/>
      <c r="KB293" s="3"/>
      <c r="KC293" s="3"/>
      <c r="KD293" s="3"/>
      <c r="KE293" s="3"/>
      <c r="KF293" s="3"/>
      <c r="KG293" s="3"/>
      <c r="KH293" s="3"/>
      <c r="KI293" s="3"/>
      <c r="KJ293" s="3"/>
      <c r="KK293" s="3"/>
      <c r="KL293" s="3"/>
      <c r="KM293" s="3"/>
      <c r="KN293" s="3"/>
      <c r="KO293" s="3"/>
      <c r="KP293" s="3"/>
      <c r="KQ293" s="3"/>
      <c r="KR293" s="3"/>
      <c r="KS293" s="3"/>
      <c r="KT293" s="3"/>
      <c r="KU293" s="3"/>
      <c r="KV293" s="3"/>
      <c r="KW293" s="3"/>
      <c r="KX293" s="3"/>
      <c r="KY293" s="3"/>
      <c r="KZ293" s="3"/>
      <c r="LA293" s="3"/>
      <c r="LB293" s="3"/>
      <c r="LC293" s="3"/>
      <c r="LD293" s="3"/>
      <c r="LE293" s="3"/>
      <c r="LF293" s="3"/>
      <c r="LG293" s="3"/>
      <c r="LH293" s="3"/>
      <c r="LI293" s="3"/>
      <c r="LJ293" s="3"/>
      <c r="LK293" s="3"/>
      <c r="LL293" s="3"/>
      <c r="LM293" s="3"/>
      <c r="LN293" s="3"/>
      <c r="LO293" s="3"/>
      <c r="LP293" s="3"/>
      <c r="LQ293" s="3"/>
      <c r="LR293" s="3"/>
      <c r="LS293" s="3"/>
      <c r="LT293" s="3"/>
      <c r="LU293" s="3"/>
      <c r="LV293" s="3"/>
      <c r="LW293" s="3"/>
      <c r="LX293" s="3"/>
      <c r="LY293" s="3"/>
      <c r="LZ293" s="3"/>
      <c r="MA293" s="3"/>
      <c r="MB293" s="3"/>
      <c r="MC293" s="3"/>
      <c r="MD293" s="3"/>
      <c r="ME293" s="3"/>
      <c r="MF293" s="3"/>
      <c r="MG293" s="3"/>
      <c r="MH293" s="3"/>
      <c r="MI293" s="3"/>
      <c r="MJ293" s="3"/>
      <c r="MK293" s="3"/>
      <c r="ML293" s="3"/>
      <c r="MM293" s="3"/>
      <c r="MN293" s="3"/>
      <c r="MO293" s="3"/>
      <c r="MP293" s="3"/>
      <c r="MQ293" s="3"/>
      <c r="MR293" s="3"/>
      <c r="MS293" s="3"/>
      <c r="MT293" s="3"/>
      <c r="MU293" s="3"/>
      <c r="MV293" s="3"/>
      <c r="MW293" s="3"/>
    </row>
    <row r="294" customFormat="false" ht="13.8" hidden="false" customHeight="false" outlineLevel="0" collapsed="false">
      <c r="A294" s="3" t="n">
        <v>78</v>
      </c>
      <c r="B294" s="3" t="s">
        <v>1890</v>
      </c>
      <c r="C294" s="3" t="s">
        <v>1891</v>
      </c>
      <c r="D294" s="3" t="s">
        <v>1892</v>
      </c>
      <c r="E294" s="3" t="s">
        <v>1344</v>
      </c>
      <c r="F294" s="3" t="s">
        <v>1893</v>
      </c>
      <c r="G294" s="4" t="s">
        <v>1894</v>
      </c>
      <c r="H294" s="4" t="s">
        <v>1895</v>
      </c>
      <c r="I294" s="3" t="s">
        <v>40</v>
      </c>
      <c r="J294" s="1" t="str">
        <f aca="false">AD294</f>
        <v>8.8</v>
      </c>
      <c r="K294" s="3" t="s">
        <v>1896</v>
      </c>
      <c r="L294" s="3" t="s">
        <v>1896</v>
      </c>
      <c r="M294" s="3" t="s">
        <v>62</v>
      </c>
      <c r="N294" s="3" t="s">
        <v>63</v>
      </c>
      <c r="O294" s="3" t="s">
        <v>1897</v>
      </c>
      <c r="P294" s="3" t="s">
        <v>1898</v>
      </c>
      <c r="Q294" s="3" t="s">
        <v>1565</v>
      </c>
      <c r="R294" s="3" t="s">
        <v>1565</v>
      </c>
      <c r="S294" s="3" t="s">
        <v>45</v>
      </c>
      <c r="T294" s="3" t="s">
        <v>1899</v>
      </c>
      <c r="U294" s="3" t="n">
        <v>-1</v>
      </c>
      <c r="V294" s="1" t="s">
        <v>1900</v>
      </c>
      <c r="W294" s="3" t="n">
        <v>-1</v>
      </c>
      <c r="X294" s="1" t="n">
        <v>-1</v>
      </c>
      <c r="Y294" s="1" t="n">
        <v>-1</v>
      </c>
      <c r="Z294" s="1" t="n">
        <v>-1</v>
      </c>
      <c r="AA294" s="1" t="n">
        <v>-1</v>
      </c>
      <c r="AB294" s="3" t="s">
        <v>398</v>
      </c>
      <c r="AC294" s="3" t="s">
        <v>398</v>
      </c>
      <c r="AD294" s="3" t="s">
        <v>1901</v>
      </c>
      <c r="AE294" s="3" t="s">
        <v>1901</v>
      </c>
      <c r="AF294" s="3" t="s">
        <v>1901</v>
      </c>
      <c r="AG294" s="3" t="n">
        <v>0</v>
      </c>
      <c r="AH294" s="3" t="s">
        <v>73</v>
      </c>
      <c r="AI294" s="3" t="s">
        <v>1901</v>
      </c>
      <c r="AJ294" s="3" t="s">
        <v>1901</v>
      </c>
      <c r="AK294" s="3" t="s">
        <v>1901</v>
      </c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  <c r="IW294" s="3"/>
      <c r="IX294" s="3"/>
      <c r="IY294" s="3"/>
      <c r="IZ294" s="3"/>
      <c r="JA294" s="3"/>
      <c r="JB294" s="3"/>
      <c r="JC294" s="3"/>
      <c r="JD294" s="3"/>
      <c r="JE294" s="3"/>
      <c r="JF294" s="3"/>
      <c r="JG294" s="3"/>
      <c r="JH294" s="3"/>
      <c r="JI294" s="3"/>
      <c r="JJ294" s="3"/>
      <c r="JK294" s="3"/>
      <c r="JL294" s="3"/>
      <c r="JM294" s="3"/>
      <c r="JN294" s="3"/>
      <c r="JO294" s="3"/>
      <c r="JP294" s="3"/>
      <c r="JQ294" s="3"/>
      <c r="JR294" s="3"/>
      <c r="JS294" s="3"/>
      <c r="JT294" s="3"/>
      <c r="JU294" s="3"/>
      <c r="JV294" s="3"/>
      <c r="JW294" s="3"/>
      <c r="JX294" s="3"/>
      <c r="JY294" s="3"/>
      <c r="JZ294" s="3"/>
      <c r="KA294" s="3"/>
      <c r="KB294" s="3"/>
      <c r="KC294" s="3"/>
      <c r="KD294" s="3"/>
      <c r="KE294" s="3"/>
      <c r="KF294" s="3"/>
      <c r="KG294" s="3"/>
      <c r="KH294" s="3"/>
      <c r="KI294" s="3"/>
      <c r="KJ294" s="3"/>
      <c r="KK294" s="3"/>
      <c r="KL294" s="3"/>
      <c r="KM294" s="3"/>
      <c r="KN294" s="3"/>
      <c r="KO294" s="3"/>
      <c r="KP294" s="3"/>
      <c r="KQ294" s="3"/>
      <c r="KR294" s="3"/>
      <c r="KS294" s="3"/>
      <c r="KT294" s="3"/>
      <c r="KU294" s="3"/>
      <c r="KV294" s="3"/>
      <c r="KW294" s="3"/>
      <c r="KX294" s="3"/>
      <c r="KY294" s="3"/>
      <c r="KZ294" s="3"/>
      <c r="LA294" s="3"/>
      <c r="LB294" s="3"/>
      <c r="LC294" s="3"/>
      <c r="LD294" s="3"/>
      <c r="LE294" s="3"/>
      <c r="LF294" s="3"/>
      <c r="LG294" s="3"/>
      <c r="LH294" s="3"/>
      <c r="LI294" s="3"/>
      <c r="LJ294" s="3"/>
      <c r="LK294" s="3"/>
      <c r="LL294" s="3"/>
      <c r="LM294" s="3"/>
      <c r="LN294" s="3"/>
      <c r="LO294" s="3"/>
      <c r="LP294" s="3"/>
      <c r="LQ294" s="3"/>
      <c r="LR294" s="3"/>
      <c r="LS294" s="3"/>
      <c r="LT294" s="3"/>
      <c r="LU294" s="3"/>
      <c r="LV294" s="3"/>
      <c r="LW294" s="3"/>
      <c r="LX294" s="3"/>
      <c r="LY294" s="3"/>
      <c r="LZ294" s="3"/>
      <c r="MA294" s="3"/>
      <c r="MB294" s="3"/>
      <c r="MC294" s="3"/>
      <c r="MD294" s="3"/>
      <c r="ME294" s="3"/>
      <c r="MF294" s="3"/>
      <c r="MG294" s="3"/>
      <c r="MH294" s="3"/>
      <c r="MI294" s="3"/>
      <c r="MJ294" s="3"/>
      <c r="MK294" s="3"/>
      <c r="ML294" s="3"/>
      <c r="MM294" s="3"/>
      <c r="MN294" s="3"/>
      <c r="MO294" s="3"/>
      <c r="MP294" s="3"/>
      <c r="MQ294" s="3"/>
      <c r="MR294" s="3"/>
      <c r="MS294" s="3"/>
      <c r="MT294" s="3"/>
      <c r="MU294" s="3"/>
      <c r="MV294" s="3"/>
      <c r="MW294" s="3"/>
    </row>
    <row r="295" customFormat="false" ht="13.8" hidden="false" customHeight="false" outlineLevel="0" collapsed="false">
      <c r="A295" s="3" t="n">
        <v>213</v>
      </c>
      <c r="B295" s="3" t="s">
        <v>1890</v>
      </c>
      <c r="C295" s="3" t="s">
        <v>1891</v>
      </c>
      <c r="D295" s="3" t="s">
        <v>1902</v>
      </c>
      <c r="E295" s="3" t="s">
        <v>1344</v>
      </c>
      <c r="F295" s="3" t="s">
        <v>1903</v>
      </c>
      <c r="G295" s="4" t="s">
        <v>1904</v>
      </c>
      <c r="H295" s="4" t="s">
        <v>1905</v>
      </c>
      <c r="I295" s="3" t="s">
        <v>40</v>
      </c>
      <c r="J295" s="1" t="str">
        <f aca="false">AD295</f>
        <v>5.8</v>
      </c>
      <c r="K295" s="3" t="s">
        <v>1906</v>
      </c>
      <c r="L295" s="3" t="s">
        <v>1906</v>
      </c>
      <c r="M295" s="3" t="s">
        <v>42</v>
      </c>
      <c r="N295" s="3" t="s">
        <v>63</v>
      </c>
      <c r="O295" s="3" t="s">
        <v>1907</v>
      </c>
      <c r="P295" s="3" t="s">
        <v>1908</v>
      </c>
      <c r="Q295" s="3" t="s">
        <v>1788</v>
      </c>
      <c r="R295" s="3" t="s">
        <v>1788</v>
      </c>
      <c r="S295" s="3" t="s">
        <v>45</v>
      </c>
      <c r="T295" s="3" t="s">
        <v>1899</v>
      </c>
      <c r="U295" s="3" t="n">
        <v>-1</v>
      </c>
      <c r="V295" s="1" t="s">
        <v>1909</v>
      </c>
      <c r="W295" s="3" t="n">
        <v>-1</v>
      </c>
      <c r="X295" s="1" t="n">
        <v>-1</v>
      </c>
      <c r="Y295" s="1" t="n">
        <v>-1</v>
      </c>
      <c r="Z295" s="1" t="n">
        <v>-1</v>
      </c>
      <c r="AA295" s="1" t="n">
        <v>-1</v>
      </c>
      <c r="AB295" s="3" t="s">
        <v>398</v>
      </c>
      <c r="AC295" s="3" t="s">
        <v>398</v>
      </c>
      <c r="AD295" s="3" t="s">
        <v>337</v>
      </c>
      <c r="AE295" s="3" t="s">
        <v>337</v>
      </c>
      <c r="AF295" s="3" t="s">
        <v>337</v>
      </c>
      <c r="AG295" s="3" t="n">
        <v>0</v>
      </c>
      <c r="AH295" s="3" t="s">
        <v>73</v>
      </c>
      <c r="AI295" s="3" t="s">
        <v>337</v>
      </c>
      <c r="AJ295" s="3" t="s">
        <v>337</v>
      </c>
      <c r="AK295" s="3" t="s">
        <v>337</v>
      </c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/>
      <c r="IY295" s="3"/>
      <c r="IZ295" s="3"/>
      <c r="JA295" s="3"/>
      <c r="JB295" s="3"/>
      <c r="JC295" s="3"/>
      <c r="JD295" s="3"/>
      <c r="JE295" s="3"/>
      <c r="JF295" s="3"/>
      <c r="JG295" s="3"/>
      <c r="JH295" s="3"/>
      <c r="JI295" s="3"/>
      <c r="JJ295" s="3"/>
      <c r="JK295" s="3"/>
      <c r="JL295" s="3"/>
      <c r="JM295" s="3"/>
      <c r="JN295" s="3"/>
      <c r="JO295" s="3"/>
      <c r="JP295" s="3"/>
      <c r="JQ295" s="3"/>
      <c r="JR295" s="3"/>
      <c r="JS295" s="3"/>
      <c r="JT295" s="3"/>
      <c r="JU295" s="3"/>
      <c r="JV295" s="3"/>
      <c r="JW295" s="3"/>
      <c r="JX295" s="3"/>
      <c r="JY295" s="3"/>
      <c r="JZ295" s="3"/>
      <c r="KA295" s="3"/>
      <c r="KB295" s="3"/>
      <c r="KC295" s="3"/>
      <c r="KD295" s="3"/>
      <c r="KE295" s="3"/>
      <c r="KF295" s="3"/>
      <c r="KG295" s="3"/>
      <c r="KH295" s="3"/>
      <c r="KI295" s="3"/>
      <c r="KJ295" s="3"/>
      <c r="KK295" s="3"/>
      <c r="KL295" s="3"/>
      <c r="KM295" s="3"/>
      <c r="KN295" s="3"/>
      <c r="KO295" s="3"/>
      <c r="KP295" s="3"/>
      <c r="KQ295" s="3"/>
      <c r="KR295" s="3"/>
      <c r="KS295" s="3"/>
      <c r="KT295" s="3"/>
      <c r="KU295" s="3"/>
      <c r="KV295" s="3"/>
      <c r="KW295" s="3"/>
      <c r="KX295" s="3"/>
      <c r="KY295" s="3"/>
      <c r="KZ295" s="3"/>
      <c r="LA295" s="3"/>
      <c r="LB295" s="3"/>
      <c r="LC295" s="3"/>
      <c r="LD295" s="3"/>
      <c r="LE295" s="3"/>
      <c r="LF295" s="3"/>
      <c r="LG295" s="3"/>
      <c r="LH295" s="3"/>
      <c r="LI295" s="3"/>
      <c r="LJ295" s="3"/>
      <c r="LK295" s="3"/>
      <c r="LL295" s="3"/>
      <c r="LM295" s="3"/>
      <c r="LN295" s="3"/>
      <c r="LO295" s="3"/>
      <c r="LP295" s="3"/>
      <c r="LQ295" s="3"/>
      <c r="LR295" s="3"/>
      <c r="LS295" s="3"/>
      <c r="LT295" s="3"/>
      <c r="LU295" s="3"/>
      <c r="LV295" s="3"/>
      <c r="LW295" s="3"/>
      <c r="LX295" s="3"/>
      <c r="LY295" s="3"/>
      <c r="LZ295" s="3"/>
      <c r="MA295" s="3"/>
      <c r="MB295" s="3"/>
      <c r="MC295" s="3"/>
      <c r="MD295" s="3"/>
      <c r="ME295" s="3"/>
      <c r="MF295" s="3"/>
      <c r="MG295" s="3"/>
      <c r="MH295" s="3"/>
      <c r="MI295" s="3"/>
      <c r="MJ295" s="3"/>
      <c r="MK295" s="3"/>
      <c r="ML295" s="3"/>
      <c r="MM295" s="3"/>
      <c r="MN295" s="3"/>
      <c r="MO295" s="3"/>
      <c r="MP295" s="3"/>
      <c r="MQ295" s="3"/>
      <c r="MR295" s="3"/>
      <c r="MS295" s="3"/>
      <c r="MT295" s="3"/>
      <c r="MU295" s="3"/>
      <c r="MV295" s="3"/>
      <c r="MW295" s="3"/>
    </row>
    <row r="296" customFormat="false" ht="13.8" hidden="false" customHeight="false" outlineLevel="0" collapsed="false">
      <c r="A296" s="3" t="n">
        <v>214</v>
      </c>
      <c r="B296" s="3" t="s">
        <v>1890</v>
      </c>
      <c r="C296" s="3" t="s">
        <v>1891</v>
      </c>
      <c r="D296" s="3" t="s">
        <v>1910</v>
      </c>
      <c r="E296" s="3" t="s">
        <v>1344</v>
      </c>
      <c r="F296" s="3" t="s">
        <v>1893</v>
      </c>
      <c r="G296" s="4" t="s">
        <v>1911</v>
      </c>
      <c r="H296" s="4" t="s">
        <v>1912</v>
      </c>
      <c r="I296" s="3" t="s">
        <v>40</v>
      </c>
      <c r="J296" s="1" t="str">
        <f aca="false">AD296</f>
        <v>5.2</v>
      </c>
      <c r="K296" s="3" t="s">
        <v>1913</v>
      </c>
      <c r="L296" s="3" t="s">
        <v>1913</v>
      </c>
      <c r="M296" s="3" t="s">
        <v>62</v>
      </c>
      <c r="N296" s="3" t="s">
        <v>63</v>
      </c>
      <c r="O296" s="3" t="s">
        <v>1914</v>
      </c>
      <c r="P296" s="3" t="s">
        <v>1915</v>
      </c>
      <c r="Q296" s="3" t="s">
        <v>1269</v>
      </c>
      <c r="R296" s="3" t="n">
        <v>3</v>
      </c>
      <c r="S296" s="3" t="s">
        <v>45</v>
      </c>
      <c r="T296" s="3" t="s">
        <v>1899</v>
      </c>
      <c r="U296" s="3" t="n">
        <v>-1</v>
      </c>
      <c r="V296" s="1" t="s">
        <v>1916</v>
      </c>
      <c r="W296" s="3" t="n">
        <v>-1</v>
      </c>
      <c r="X296" s="1" t="n">
        <v>-1</v>
      </c>
      <c r="Y296" s="1" t="n">
        <v>-1</v>
      </c>
      <c r="Z296" s="1" t="n">
        <v>-1</v>
      </c>
      <c r="AA296" s="1" t="n">
        <v>-1</v>
      </c>
      <c r="AB296" s="3" t="s">
        <v>398</v>
      </c>
      <c r="AC296" s="3" t="s">
        <v>398</v>
      </c>
      <c r="AD296" s="3" t="s">
        <v>382</v>
      </c>
      <c r="AE296" s="3" t="s">
        <v>382</v>
      </c>
      <c r="AF296" s="3" t="s">
        <v>382</v>
      </c>
      <c r="AG296" s="3" t="n">
        <v>0</v>
      </c>
      <c r="AH296" s="3" t="s">
        <v>73</v>
      </c>
      <c r="AI296" s="3" t="s">
        <v>382</v>
      </c>
      <c r="AJ296" s="3" t="s">
        <v>382</v>
      </c>
      <c r="AK296" s="3" t="s">
        <v>382</v>
      </c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  <c r="IV296" s="3"/>
      <c r="IW296" s="3"/>
      <c r="IX296" s="3"/>
      <c r="IY296" s="3"/>
      <c r="IZ296" s="3"/>
      <c r="JA296" s="3"/>
      <c r="JB296" s="3"/>
      <c r="JC296" s="3"/>
      <c r="JD296" s="3"/>
      <c r="JE296" s="3"/>
      <c r="JF296" s="3"/>
      <c r="JG296" s="3"/>
      <c r="JH296" s="3"/>
      <c r="JI296" s="3"/>
      <c r="JJ296" s="3"/>
      <c r="JK296" s="3"/>
      <c r="JL296" s="3"/>
      <c r="JM296" s="3"/>
      <c r="JN296" s="3"/>
      <c r="JO296" s="3"/>
      <c r="JP296" s="3"/>
      <c r="JQ296" s="3"/>
      <c r="JR296" s="3"/>
      <c r="JS296" s="3"/>
      <c r="JT296" s="3"/>
      <c r="JU296" s="3"/>
      <c r="JV296" s="3"/>
      <c r="JW296" s="3"/>
      <c r="JX296" s="3"/>
      <c r="JY296" s="3"/>
      <c r="JZ296" s="3"/>
      <c r="KA296" s="3"/>
      <c r="KB296" s="3"/>
      <c r="KC296" s="3"/>
      <c r="KD296" s="3"/>
      <c r="KE296" s="3"/>
      <c r="KF296" s="3"/>
      <c r="KG296" s="3"/>
      <c r="KH296" s="3"/>
      <c r="KI296" s="3"/>
      <c r="KJ296" s="3"/>
      <c r="KK296" s="3"/>
      <c r="KL296" s="3"/>
      <c r="KM296" s="3"/>
      <c r="KN296" s="3"/>
      <c r="KO296" s="3"/>
      <c r="KP296" s="3"/>
      <c r="KQ296" s="3"/>
      <c r="KR296" s="3"/>
      <c r="KS296" s="3"/>
      <c r="KT296" s="3"/>
      <c r="KU296" s="3"/>
      <c r="KV296" s="3"/>
      <c r="KW296" s="3"/>
      <c r="KX296" s="3"/>
      <c r="KY296" s="3"/>
      <c r="KZ296" s="3"/>
      <c r="LA296" s="3"/>
      <c r="LB296" s="3"/>
      <c r="LC296" s="3"/>
      <c r="LD296" s="3"/>
      <c r="LE296" s="3"/>
      <c r="LF296" s="3"/>
      <c r="LG296" s="3"/>
      <c r="LH296" s="3"/>
      <c r="LI296" s="3"/>
      <c r="LJ296" s="3"/>
      <c r="LK296" s="3"/>
      <c r="LL296" s="3"/>
      <c r="LM296" s="3"/>
      <c r="LN296" s="3"/>
      <c r="LO296" s="3"/>
      <c r="LP296" s="3"/>
      <c r="LQ296" s="3"/>
      <c r="LR296" s="3"/>
      <c r="LS296" s="3"/>
      <c r="LT296" s="3"/>
      <c r="LU296" s="3"/>
      <c r="LV296" s="3"/>
      <c r="LW296" s="3"/>
      <c r="LX296" s="3"/>
      <c r="LY296" s="3"/>
      <c r="LZ296" s="3"/>
      <c r="MA296" s="3"/>
      <c r="MB296" s="3"/>
      <c r="MC296" s="3"/>
      <c r="MD296" s="3"/>
      <c r="ME296" s="3"/>
      <c r="MF296" s="3"/>
      <c r="MG296" s="3"/>
      <c r="MH296" s="3"/>
      <c r="MI296" s="3"/>
      <c r="MJ296" s="3"/>
      <c r="MK296" s="3"/>
      <c r="ML296" s="3"/>
      <c r="MM296" s="3"/>
      <c r="MN296" s="3"/>
      <c r="MO296" s="3"/>
      <c r="MP296" s="3"/>
      <c r="MQ296" s="3"/>
      <c r="MR296" s="3"/>
      <c r="MS296" s="3"/>
      <c r="MT296" s="3"/>
      <c r="MU296" s="3"/>
      <c r="MV296" s="3"/>
      <c r="MW296" s="3"/>
    </row>
    <row r="297" customFormat="false" ht="13.8" hidden="false" customHeight="false" outlineLevel="0" collapsed="false">
      <c r="A297" s="3" t="n">
        <v>215</v>
      </c>
      <c r="B297" s="3" t="s">
        <v>1890</v>
      </c>
      <c r="C297" s="3" t="s">
        <v>1891</v>
      </c>
      <c r="D297" s="3" t="s">
        <v>1917</v>
      </c>
      <c r="E297" s="3" t="s">
        <v>1344</v>
      </c>
      <c r="F297" s="3" t="s">
        <v>1918</v>
      </c>
      <c r="G297" s="4" t="s">
        <v>1919</v>
      </c>
      <c r="H297" s="4" t="s">
        <v>1920</v>
      </c>
      <c r="I297" s="3" t="s">
        <v>40</v>
      </c>
      <c r="J297" s="1" t="str">
        <f aca="false">AD297</f>
        <v>4.4</v>
      </c>
      <c r="K297" s="3" t="s">
        <v>1921</v>
      </c>
      <c r="L297" s="3" t="s">
        <v>1921</v>
      </c>
      <c r="M297" s="3" t="s">
        <v>62</v>
      </c>
      <c r="N297" s="3" t="s">
        <v>63</v>
      </c>
      <c r="O297" s="3" t="s">
        <v>1922</v>
      </c>
      <c r="P297" s="3" t="s">
        <v>1923</v>
      </c>
      <c r="Q297" s="3" t="s">
        <v>174</v>
      </c>
      <c r="R297" s="3" t="s">
        <v>1924</v>
      </c>
      <c r="S297" s="3" t="s">
        <v>45</v>
      </c>
      <c r="T297" s="3" t="s">
        <v>1899</v>
      </c>
      <c r="U297" s="3" t="n">
        <v>-1</v>
      </c>
      <c r="V297" s="3" t="n">
        <v>-1</v>
      </c>
      <c r="W297" s="3" t="n">
        <v>-1</v>
      </c>
      <c r="X297" s="1" t="n">
        <v>-1</v>
      </c>
      <c r="Y297" s="1" t="n">
        <v>-1</v>
      </c>
      <c r="Z297" s="1" t="n">
        <v>-1</v>
      </c>
      <c r="AA297" s="1" t="n">
        <v>-1</v>
      </c>
      <c r="AB297" s="3" t="s">
        <v>398</v>
      </c>
      <c r="AC297" s="3" t="s">
        <v>398</v>
      </c>
      <c r="AD297" s="3" t="s">
        <v>1925</v>
      </c>
      <c r="AE297" s="3" t="s">
        <v>1925</v>
      </c>
      <c r="AF297" s="3" t="s">
        <v>1925</v>
      </c>
      <c r="AG297" s="3" t="n">
        <v>0</v>
      </c>
      <c r="AH297" s="3" t="s">
        <v>73</v>
      </c>
      <c r="AI297" s="3" t="s">
        <v>1925</v>
      </c>
      <c r="AJ297" s="3" t="s">
        <v>1925</v>
      </c>
      <c r="AK297" s="3" t="s">
        <v>1925</v>
      </c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  <c r="IV297" s="3"/>
      <c r="IW297" s="3"/>
      <c r="IX297" s="3"/>
      <c r="IY297" s="3"/>
      <c r="IZ297" s="3"/>
      <c r="JA297" s="3"/>
      <c r="JB297" s="3"/>
      <c r="JC297" s="3"/>
      <c r="JD297" s="3"/>
      <c r="JE297" s="3"/>
      <c r="JF297" s="3"/>
      <c r="JG297" s="3"/>
      <c r="JH297" s="3"/>
      <c r="JI297" s="3"/>
      <c r="JJ297" s="3"/>
      <c r="JK297" s="3"/>
      <c r="JL297" s="3"/>
      <c r="JM297" s="3"/>
      <c r="JN297" s="3"/>
      <c r="JO297" s="3"/>
      <c r="JP297" s="3"/>
      <c r="JQ297" s="3"/>
      <c r="JR297" s="3"/>
      <c r="JS297" s="3"/>
      <c r="JT297" s="3"/>
      <c r="JU297" s="3"/>
      <c r="JV297" s="3"/>
      <c r="JW297" s="3"/>
      <c r="JX297" s="3"/>
      <c r="JY297" s="3"/>
      <c r="JZ297" s="3"/>
      <c r="KA297" s="3"/>
      <c r="KB297" s="3"/>
      <c r="KC297" s="3"/>
      <c r="KD297" s="3"/>
      <c r="KE297" s="3"/>
      <c r="KF297" s="3"/>
      <c r="KG297" s="3"/>
      <c r="KH297" s="3"/>
      <c r="KI297" s="3"/>
      <c r="KJ297" s="3"/>
      <c r="KK297" s="3"/>
      <c r="KL297" s="3"/>
      <c r="KM297" s="3"/>
      <c r="KN297" s="3"/>
      <c r="KO297" s="3"/>
      <c r="KP297" s="3"/>
      <c r="KQ297" s="3"/>
      <c r="KR297" s="3"/>
      <c r="KS297" s="3"/>
      <c r="KT297" s="3"/>
      <c r="KU297" s="3"/>
      <c r="KV297" s="3"/>
      <c r="KW297" s="3"/>
      <c r="KX297" s="3"/>
      <c r="KY297" s="3"/>
      <c r="KZ297" s="3"/>
      <c r="LA297" s="3"/>
      <c r="LB297" s="3"/>
      <c r="LC297" s="3"/>
      <c r="LD297" s="3"/>
      <c r="LE297" s="3"/>
      <c r="LF297" s="3"/>
      <c r="LG297" s="3"/>
      <c r="LH297" s="3"/>
      <c r="LI297" s="3"/>
      <c r="LJ297" s="3"/>
      <c r="LK297" s="3"/>
      <c r="LL297" s="3"/>
      <c r="LM297" s="3"/>
      <c r="LN297" s="3"/>
      <c r="LO297" s="3"/>
      <c r="LP297" s="3"/>
      <c r="LQ297" s="3"/>
      <c r="LR297" s="3"/>
      <c r="LS297" s="3"/>
      <c r="LT297" s="3"/>
      <c r="LU297" s="3"/>
      <c r="LV297" s="3"/>
      <c r="LW297" s="3"/>
      <c r="LX297" s="3"/>
      <c r="LY297" s="3"/>
      <c r="LZ297" s="3"/>
      <c r="MA297" s="3"/>
      <c r="MB297" s="3"/>
      <c r="MC297" s="3"/>
      <c r="MD297" s="3"/>
      <c r="ME297" s="3"/>
      <c r="MF297" s="3"/>
      <c r="MG297" s="3"/>
      <c r="MH297" s="3"/>
      <c r="MI297" s="3"/>
      <c r="MJ297" s="3"/>
      <c r="MK297" s="3"/>
      <c r="ML297" s="3"/>
      <c r="MM297" s="3"/>
      <c r="MN297" s="3"/>
      <c r="MO297" s="3"/>
      <c r="MP297" s="3"/>
      <c r="MQ297" s="3"/>
      <c r="MR297" s="3"/>
      <c r="MS297" s="3"/>
      <c r="MT297" s="3"/>
      <c r="MU297" s="3"/>
      <c r="MV297" s="3"/>
      <c r="MW297" s="3"/>
    </row>
    <row r="298" customFormat="false" ht="13.8" hidden="false" customHeight="false" outlineLevel="0" collapsed="false">
      <c r="A298" s="3" t="n">
        <v>216</v>
      </c>
      <c r="B298" s="3" t="s">
        <v>1890</v>
      </c>
      <c r="C298" s="3" t="s">
        <v>1891</v>
      </c>
      <c r="D298" s="3" t="s">
        <v>1926</v>
      </c>
      <c r="E298" s="3" t="s">
        <v>1344</v>
      </c>
      <c r="F298" s="3" t="s">
        <v>1927</v>
      </c>
      <c r="G298" s="4" t="s">
        <v>1928</v>
      </c>
      <c r="H298" s="4" t="s">
        <v>1929</v>
      </c>
      <c r="I298" s="3" t="s">
        <v>40</v>
      </c>
      <c r="J298" s="1" t="n">
        <f aca="false">AD298</f>
        <v>5</v>
      </c>
      <c r="K298" s="3" t="s">
        <v>1930</v>
      </c>
      <c r="L298" s="3" t="s">
        <v>1930</v>
      </c>
      <c r="M298" s="3" t="s">
        <v>42</v>
      </c>
      <c r="N298" s="3" t="s">
        <v>63</v>
      </c>
      <c r="O298" s="3" t="s">
        <v>625</v>
      </c>
      <c r="P298" s="3" t="s">
        <v>1931</v>
      </c>
      <c r="Q298" s="3" t="s">
        <v>1015</v>
      </c>
      <c r="R298" s="3" t="s">
        <v>1931</v>
      </c>
      <c r="S298" s="3" t="s">
        <v>45</v>
      </c>
      <c r="T298" s="3" t="s">
        <v>1899</v>
      </c>
      <c r="U298" s="3" t="n">
        <v>-1</v>
      </c>
      <c r="V298" s="1" t="s">
        <v>1932</v>
      </c>
      <c r="W298" s="3" t="n">
        <v>-1</v>
      </c>
      <c r="X298" s="1" t="n">
        <v>-1</v>
      </c>
      <c r="Y298" s="1" t="n">
        <v>-1</v>
      </c>
      <c r="Z298" s="1" t="n">
        <v>-1</v>
      </c>
      <c r="AA298" s="1" t="n">
        <v>-1</v>
      </c>
      <c r="AB298" s="3" t="s">
        <v>398</v>
      </c>
      <c r="AC298" s="3" t="s">
        <v>398</v>
      </c>
      <c r="AD298" s="3" t="n">
        <v>5</v>
      </c>
      <c r="AE298" s="3" t="n">
        <v>5</v>
      </c>
      <c r="AF298" s="3" t="n">
        <v>5</v>
      </c>
      <c r="AG298" s="3" t="n">
        <v>0</v>
      </c>
      <c r="AH298" s="3" t="s">
        <v>73</v>
      </c>
      <c r="AI298" s="3" t="n">
        <v>5</v>
      </c>
      <c r="AJ298" s="3" t="n">
        <v>5</v>
      </c>
      <c r="AK298" s="3" t="n">
        <v>5</v>
      </c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  <c r="IW298" s="3"/>
      <c r="IX298" s="3"/>
      <c r="IY298" s="3"/>
      <c r="IZ298" s="3"/>
      <c r="JA298" s="3"/>
      <c r="JB298" s="3"/>
      <c r="JC298" s="3"/>
      <c r="JD298" s="3"/>
      <c r="JE298" s="3"/>
      <c r="JF298" s="3"/>
      <c r="JG298" s="3"/>
      <c r="JH298" s="3"/>
      <c r="JI298" s="3"/>
      <c r="JJ298" s="3"/>
      <c r="JK298" s="3"/>
      <c r="JL298" s="3"/>
      <c r="JM298" s="3"/>
      <c r="JN298" s="3"/>
      <c r="JO298" s="3"/>
      <c r="JP298" s="3"/>
      <c r="JQ298" s="3"/>
      <c r="JR298" s="3"/>
      <c r="JS298" s="3"/>
      <c r="JT298" s="3"/>
      <c r="JU298" s="3"/>
      <c r="JV298" s="3"/>
      <c r="JW298" s="3"/>
      <c r="JX298" s="3"/>
      <c r="JY298" s="3"/>
      <c r="JZ298" s="3"/>
      <c r="KA298" s="3"/>
      <c r="KB298" s="3"/>
      <c r="KC298" s="3"/>
      <c r="KD298" s="3"/>
      <c r="KE298" s="3"/>
      <c r="KF298" s="3"/>
      <c r="KG298" s="3"/>
      <c r="KH298" s="3"/>
      <c r="KI298" s="3"/>
      <c r="KJ298" s="3"/>
      <c r="KK298" s="3"/>
      <c r="KL298" s="3"/>
      <c r="KM298" s="3"/>
      <c r="KN298" s="3"/>
      <c r="KO298" s="3"/>
      <c r="KP298" s="3"/>
      <c r="KQ298" s="3"/>
      <c r="KR298" s="3"/>
      <c r="KS298" s="3"/>
      <c r="KT298" s="3"/>
      <c r="KU298" s="3"/>
      <c r="KV298" s="3"/>
      <c r="KW298" s="3"/>
      <c r="KX298" s="3"/>
      <c r="KY298" s="3"/>
      <c r="KZ298" s="3"/>
      <c r="LA298" s="3"/>
      <c r="LB298" s="3"/>
      <c r="LC298" s="3"/>
      <c r="LD298" s="3"/>
      <c r="LE298" s="3"/>
      <c r="LF298" s="3"/>
      <c r="LG298" s="3"/>
      <c r="LH298" s="3"/>
      <c r="LI298" s="3"/>
      <c r="LJ298" s="3"/>
      <c r="LK298" s="3"/>
      <c r="LL298" s="3"/>
      <c r="LM298" s="3"/>
      <c r="LN298" s="3"/>
      <c r="LO298" s="3"/>
      <c r="LP298" s="3"/>
      <c r="LQ298" s="3"/>
      <c r="LR298" s="3"/>
      <c r="LS298" s="3"/>
      <c r="LT298" s="3"/>
      <c r="LU298" s="3"/>
      <c r="LV298" s="3"/>
      <c r="LW298" s="3"/>
      <c r="LX298" s="3"/>
      <c r="LY298" s="3"/>
      <c r="LZ298" s="3"/>
      <c r="MA298" s="3"/>
      <c r="MB298" s="3"/>
      <c r="MC298" s="3"/>
      <c r="MD298" s="3"/>
      <c r="ME298" s="3"/>
      <c r="MF298" s="3"/>
      <c r="MG298" s="3"/>
      <c r="MH298" s="3"/>
      <c r="MI298" s="3"/>
      <c r="MJ298" s="3"/>
      <c r="MK298" s="3"/>
      <c r="ML298" s="3"/>
      <c r="MM298" s="3"/>
      <c r="MN298" s="3"/>
      <c r="MO298" s="3"/>
      <c r="MP298" s="3"/>
      <c r="MQ298" s="3"/>
      <c r="MR298" s="3"/>
      <c r="MS298" s="3"/>
      <c r="MT298" s="3"/>
      <c r="MU298" s="3"/>
      <c r="MV298" s="3"/>
      <c r="MW298" s="3"/>
    </row>
    <row r="299" customFormat="false" ht="13.8" hidden="false" customHeight="false" outlineLevel="0" collapsed="false">
      <c r="A299" s="3" t="n">
        <v>217</v>
      </c>
      <c r="B299" s="3" t="s">
        <v>1890</v>
      </c>
      <c r="C299" s="3" t="s">
        <v>1891</v>
      </c>
      <c r="D299" s="3" t="s">
        <v>1933</v>
      </c>
      <c r="E299" s="3" t="s">
        <v>1344</v>
      </c>
      <c r="F299" s="3" t="s">
        <v>1934</v>
      </c>
      <c r="G299" s="4" t="s">
        <v>1935</v>
      </c>
      <c r="H299" s="4" t="s">
        <v>1936</v>
      </c>
      <c r="I299" s="3" t="s">
        <v>40</v>
      </c>
      <c r="J299" s="1" t="str">
        <f aca="false">AD299</f>
        <v>5.4</v>
      </c>
      <c r="K299" s="3" t="s">
        <v>1937</v>
      </c>
      <c r="L299" s="3" t="s">
        <v>1937</v>
      </c>
      <c r="M299" s="3" t="s">
        <v>62</v>
      </c>
      <c r="N299" s="3" t="s">
        <v>63</v>
      </c>
      <c r="O299" s="3" t="s">
        <v>1938</v>
      </c>
      <c r="P299" s="3" t="s">
        <v>1466</v>
      </c>
      <c r="Q299" s="3" t="s">
        <v>1610</v>
      </c>
      <c r="R299" s="3" t="s">
        <v>1466</v>
      </c>
      <c r="S299" s="3" t="s">
        <v>45</v>
      </c>
      <c r="T299" s="3" t="s">
        <v>1899</v>
      </c>
      <c r="U299" s="3" t="n">
        <v>-1</v>
      </c>
      <c r="V299" s="1" t="s">
        <v>1939</v>
      </c>
      <c r="W299" s="3" t="n">
        <v>-1</v>
      </c>
      <c r="X299" s="1" t="n">
        <v>-1</v>
      </c>
      <c r="Y299" s="1" t="n">
        <v>-1</v>
      </c>
      <c r="Z299" s="1" t="n">
        <v>-1</v>
      </c>
      <c r="AA299" s="1" t="n">
        <v>-1</v>
      </c>
      <c r="AB299" s="3" t="s">
        <v>398</v>
      </c>
      <c r="AC299" s="3" t="s">
        <v>398</v>
      </c>
      <c r="AD299" s="3" t="s">
        <v>574</v>
      </c>
      <c r="AE299" s="3" t="s">
        <v>574</v>
      </c>
      <c r="AF299" s="3" t="s">
        <v>574</v>
      </c>
      <c r="AG299" s="3" t="n">
        <v>0</v>
      </c>
      <c r="AH299" s="3" t="s">
        <v>73</v>
      </c>
      <c r="AI299" s="3" t="s">
        <v>574</v>
      </c>
      <c r="AJ299" s="3" t="s">
        <v>574</v>
      </c>
      <c r="AK299" s="3" t="s">
        <v>574</v>
      </c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  <c r="IT299" s="3"/>
      <c r="IU299" s="3"/>
      <c r="IV299" s="3"/>
      <c r="IW299" s="3"/>
      <c r="IX299" s="3"/>
      <c r="IY299" s="3"/>
      <c r="IZ299" s="3"/>
      <c r="JA299" s="3"/>
      <c r="JB299" s="3"/>
      <c r="JC299" s="3"/>
      <c r="JD299" s="3"/>
      <c r="JE299" s="3"/>
      <c r="JF299" s="3"/>
      <c r="JG299" s="3"/>
      <c r="JH299" s="3"/>
      <c r="JI299" s="3"/>
      <c r="JJ299" s="3"/>
      <c r="JK299" s="3"/>
      <c r="JL299" s="3"/>
      <c r="JM299" s="3"/>
      <c r="JN299" s="3"/>
      <c r="JO299" s="3"/>
      <c r="JP299" s="3"/>
      <c r="JQ299" s="3"/>
      <c r="JR299" s="3"/>
      <c r="JS299" s="3"/>
      <c r="JT299" s="3"/>
      <c r="JU299" s="3"/>
      <c r="JV299" s="3"/>
      <c r="JW299" s="3"/>
      <c r="JX299" s="3"/>
      <c r="JY299" s="3"/>
      <c r="JZ299" s="3"/>
      <c r="KA299" s="3"/>
      <c r="KB299" s="3"/>
      <c r="KC299" s="3"/>
      <c r="KD299" s="3"/>
      <c r="KE299" s="3"/>
      <c r="KF299" s="3"/>
      <c r="KG299" s="3"/>
      <c r="KH299" s="3"/>
      <c r="KI299" s="3"/>
      <c r="KJ299" s="3"/>
      <c r="KK299" s="3"/>
      <c r="KL299" s="3"/>
      <c r="KM299" s="3"/>
      <c r="KN299" s="3"/>
      <c r="KO299" s="3"/>
      <c r="KP299" s="3"/>
      <c r="KQ299" s="3"/>
      <c r="KR299" s="3"/>
      <c r="KS299" s="3"/>
      <c r="KT299" s="3"/>
      <c r="KU299" s="3"/>
      <c r="KV299" s="3"/>
      <c r="KW299" s="3"/>
      <c r="KX299" s="3"/>
      <c r="KY299" s="3"/>
      <c r="KZ299" s="3"/>
      <c r="LA299" s="3"/>
      <c r="LB299" s="3"/>
      <c r="LC299" s="3"/>
      <c r="LD299" s="3"/>
      <c r="LE299" s="3"/>
      <c r="LF299" s="3"/>
      <c r="LG299" s="3"/>
      <c r="LH299" s="3"/>
      <c r="LI299" s="3"/>
      <c r="LJ299" s="3"/>
      <c r="LK299" s="3"/>
      <c r="LL299" s="3"/>
      <c r="LM299" s="3"/>
      <c r="LN299" s="3"/>
      <c r="LO299" s="3"/>
      <c r="LP299" s="3"/>
      <c r="LQ299" s="3"/>
      <c r="LR299" s="3"/>
      <c r="LS299" s="3"/>
      <c r="LT299" s="3"/>
      <c r="LU299" s="3"/>
      <c r="LV299" s="3"/>
      <c r="LW299" s="3"/>
      <c r="LX299" s="3"/>
      <c r="LY299" s="3"/>
      <c r="LZ299" s="3"/>
      <c r="MA299" s="3"/>
      <c r="MB299" s="3"/>
      <c r="MC299" s="3"/>
      <c r="MD299" s="3"/>
      <c r="ME299" s="3"/>
      <c r="MF299" s="3"/>
      <c r="MG299" s="3"/>
      <c r="MH299" s="3"/>
      <c r="MI299" s="3"/>
      <c r="MJ299" s="3"/>
      <c r="MK299" s="3"/>
      <c r="ML299" s="3"/>
      <c r="MM299" s="3"/>
      <c r="MN299" s="3"/>
      <c r="MO299" s="3"/>
      <c r="MP299" s="3"/>
      <c r="MQ299" s="3"/>
      <c r="MR299" s="3"/>
      <c r="MS299" s="3"/>
      <c r="MT299" s="3"/>
      <c r="MU299" s="3"/>
      <c r="MV299" s="3"/>
      <c r="MW299" s="3"/>
    </row>
    <row r="300" customFormat="false" ht="13.8" hidden="false" customHeight="false" outlineLevel="0" collapsed="false">
      <c r="A300" s="3" t="n">
        <v>218</v>
      </c>
      <c r="B300" s="3" t="s">
        <v>1890</v>
      </c>
      <c r="C300" s="3" t="s">
        <v>1891</v>
      </c>
      <c r="D300" s="3" t="s">
        <v>1940</v>
      </c>
      <c r="E300" s="3" t="s">
        <v>1344</v>
      </c>
      <c r="F300" s="3" t="s">
        <v>1893</v>
      </c>
      <c r="G300" s="4" t="s">
        <v>1941</v>
      </c>
      <c r="H300" s="4" t="s">
        <v>1942</v>
      </c>
      <c r="I300" s="3" t="s">
        <v>40</v>
      </c>
      <c r="J300" s="1" t="str">
        <f aca="false">AD300</f>
        <v>3.7</v>
      </c>
      <c r="K300" s="3" t="s">
        <v>1913</v>
      </c>
      <c r="L300" s="3" t="s">
        <v>1913</v>
      </c>
      <c r="M300" s="3" t="s">
        <v>42</v>
      </c>
      <c r="N300" s="3" t="s">
        <v>63</v>
      </c>
      <c r="O300" s="3" t="s">
        <v>1434</v>
      </c>
      <c r="P300" s="3" t="s">
        <v>1943</v>
      </c>
      <c r="Q300" s="3" t="s">
        <v>970</v>
      </c>
      <c r="R300" s="3" t="s">
        <v>1944</v>
      </c>
      <c r="S300" s="3" t="s">
        <v>45</v>
      </c>
      <c r="T300" s="3" t="s">
        <v>1899</v>
      </c>
      <c r="U300" s="3" t="n">
        <v>-1</v>
      </c>
      <c r="V300" s="1" t="s">
        <v>1945</v>
      </c>
      <c r="W300" s="3" t="n">
        <v>-1</v>
      </c>
      <c r="X300" s="1" t="n">
        <v>-1</v>
      </c>
      <c r="Y300" s="1" t="n">
        <v>-1</v>
      </c>
      <c r="Z300" s="1" t="n">
        <v>-1</v>
      </c>
      <c r="AA300" s="1" t="n">
        <v>-1</v>
      </c>
      <c r="AB300" s="3" t="s">
        <v>398</v>
      </c>
      <c r="AC300" s="3" t="s">
        <v>398</v>
      </c>
      <c r="AD300" s="3" t="s">
        <v>139</v>
      </c>
      <c r="AE300" s="3" t="s">
        <v>139</v>
      </c>
      <c r="AF300" s="3" t="s">
        <v>139</v>
      </c>
      <c r="AG300" s="3" t="n">
        <v>0</v>
      </c>
      <c r="AH300" s="3" t="s">
        <v>73</v>
      </c>
      <c r="AI300" s="3" t="s">
        <v>139</v>
      </c>
      <c r="AJ300" s="3" t="s">
        <v>139</v>
      </c>
      <c r="AK300" s="3" t="s">
        <v>139</v>
      </c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  <c r="IX300" s="3"/>
      <c r="IY300" s="3"/>
      <c r="IZ300" s="3"/>
      <c r="JA300" s="3"/>
      <c r="JB300" s="3"/>
      <c r="JC300" s="3"/>
      <c r="JD300" s="3"/>
      <c r="JE300" s="3"/>
      <c r="JF300" s="3"/>
      <c r="JG300" s="3"/>
      <c r="JH300" s="3"/>
      <c r="JI300" s="3"/>
      <c r="JJ300" s="3"/>
      <c r="JK300" s="3"/>
      <c r="JL300" s="3"/>
      <c r="JM300" s="3"/>
      <c r="JN300" s="3"/>
      <c r="JO300" s="3"/>
      <c r="JP300" s="3"/>
      <c r="JQ300" s="3"/>
      <c r="JR300" s="3"/>
      <c r="JS300" s="3"/>
      <c r="JT300" s="3"/>
      <c r="JU300" s="3"/>
      <c r="JV300" s="3"/>
      <c r="JW300" s="3"/>
      <c r="JX300" s="3"/>
      <c r="JY300" s="3"/>
      <c r="JZ300" s="3"/>
      <c r="KA300" s="3"/>
      <c r="KB300" s="3"/>
      <c r="KC300" s="3"/>
      <c r="KD300" s="3"/>
      <c r="KE300" s="3"/>
      <c r="KF300" s="3"/>
      <c r="KG300" s="3"/>
      <c r="KH300" s="3"/>
      <c r="KI300" s="3"/>
      <c r="KJ300" s="3"/>
      <c r="KK300" s="3"/>
      <c r="KL300" s="3"/>
      <c r="KM300" s="3"/>
      <c r="KN300" s="3"/>
      <c r="KO300" s="3"/>
      <c r="KP300" s="3"/>
      <c r="KQ300" s="3"/>
      <c r="KR300" s="3"/>
      <c r="KS300" s="3"/>
      <c r="KT300" s="3"/>
      <c r="KU300" s="3"/>
      <c r="KV300" s="3"/>
      <c r="KW300" s="3"/>
      <c r="KX300" s="3"/>
      <c r="KY300" s="3"/>
      <c r="KZ300" s="3"/>
      <c r="LA300" s="3"/>
      <c r="LB300" s="3"/>
      <c r="LC300" s="3"/>
      <c r="LD300" s="3"/>
      <c r="LE300" s="3"/>
      <c r="LF300" s="3"/>
      <c r="LG300" s="3"/>
      <c r="LH300" s="3"/>
      <c r="LI300" s="3"/>
      <c r="LJ300" s="3"/>
      <c r="LK300" s="3"/>
      <c r="LL300" s="3"/>
      <c r="LM300" s="3"/>
      <c r="LN300" s="3"/>
      <c r="LO300" s="3"/>
      <c r="LP300" s="3"/>
      <c r="LQ300" s="3"/>
      <c r="LR300" s="3"/>
      <c r="LS300" s="3"/>
      <c r="LT300" s="3"/>
      <c r="LU300" s="3"/>
      <c r="LV300" s="3"/>
      <c r="LW300" s="3"/>
      <c r="LX300" s="3"/>
      <c r="LY300" s="3"/>
      <c r="LZ300" s="3"/>
      <c r="MA300" s="3"/>
      <c r="MB300" s="3"/>
      <c r="MC300" s="3"/>
      <c r="MD300" s="3"/>
      <c r="ME300" s="3"/>
      <c r="MF300" s="3"/>
      <c r="MG300" s="3"/>
      <c r="MH300" s="3"/>
      <c r="MI300" s="3"/>
      <c r="MJ300" s="3"/>
      <c r="MK300" s="3"/>
      <c r="ML300" s="3"/>
      <c r="MM300" s="3"/>
      <c r="MN300" s="3"/>
      <c r="MO300" s="3"/>
      <c r="MP300" s="3"/>
      <c r="MQ300" s="3"/>
      <c r="MR300" s="3"/>
      <c r="MS300" s="3"/>
      <c r="MT300" s="3"/>
      <c r="MU300" s="3"/>
      <c r="MV300" s="3"/>
      <c r="MW300" s="3"/>
    </row>
    <row r="301" customFormat="false" ht="13.8" hidden="false" customHeight="false" outlineLevel="0" collapsed="false">
      <c r="A301" s="3" t="n">
        <v>219</v>
      </c>
      <c r="B301" s="3" t="s">
        <v>1890</v>
      </c>
      <c r="C301" s="3" t="s">
        <v>1891</v>
      </c>
      <c r="D301" s="3" t="s">
        <v>1946</v>
      </c>
      <c r="E301" s="3" t="s">
        <v>1344</v>
      </c>
      <c r="F301" s="3" t="s">
        <v>1947</v>
      </c>
      <c r="G301" s="4" t="s">
        <v>1948</v>
      </c>
      <c r="H301" s="4" t="s">
        <v>1949</v>
      </c>
      <c r="I301" s="3" t="s">
        <v>40</v>
      </c>
      <c r="J301" s="1" t="str">
        <f aca="false">AD301</f>
        <v>3.1</v>
      </c>
      <c r="K301" s="3" t="s">
        <v>1950</v>
      </c>
      <c r="L301" s="3" t="s">
        <v>1950</v>
      </c>
      <c r="M301" s="3" t="s">
        <v>42</v>
      </c>
      <c r="N301" s="3" t="s">
        <v>63</v>
      </c>
      <c r="O301" s="3" t="s">
        <v>1951</v>
      </c>
      <c r="P301" s="3" t="s">
        <v>1952</v>
      </c>
      <c r="Q301" s="3" t="s">
        <v>137</v>
      </c>
      <c r="R301" s="3" t="s">
        <v>1952</v>
      </c>
      <c r="S301" s="3" t="s">
        <v>45</v>
      </c>
      <c r="T301" s="3" t="s">
        <v>1899</v>
      </c>
      <c r="U301" s="3" t="n">
        <v>-1</v>
      </c>
      <c r="V301" s="1" t="s">
        <v>1945</v>
      </c>
      <c r="W301" s="3" t="n">
        <v>-1</v>
      </c>
      <c r="X301" s="1" t="n">
        <v>-1</v>
      </c>
      <c r="Y301" s="1" t="n">
        <v>-1</v>
      </c>
      <c r="Z301" s="1" t="n">
        <v>-1</v>
      </c>
      <c r="AA301" s="1" t="n">
        <v>-1</v>
      </c>
      <c r="AB301" s="3" t="s">
        <v>398</v>
      </c>
      <c r="AC301" s="3" t="s">
        <v>398</v>
      </c>
      <c r="AD301" s="3" t="s">
        <v>95</v>
      </c>
      <c r="AE301" s="3" t="s">
        <v>95</v>
      </c>
      <c r="AF301" s="3" t="s">
        <v>95</v>
      </c>
      <c r="AG301" s="3" t="n">
        <v>0</v>
      </c>
      <c r="AH301" s="3" t="s">
        <v>73</v>
      </c>
      <c r="AI301" s="3" t="s">
        <v>95</v>
      </c>
      <c r="AJ301" s="3" t="s">
        <v>95</v>
      </c>
      <c r="AK301" s="3" t="s">
        <v>95</v>
      </c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  <c r="IW301" s="3"/>
      <c r="IX301" s="3"/>
      <c r="IY301" s="3"/>
      <c r="IZ301" s="3"/>
      <c r="JA301" s="3"/>
      <c r="JB301" s="3"/>
      <c r="JC301" s="3"/>
      <c r="JD301" s="3"/>
      <c r="JE301" s="3"/>
      <c r="JF301" s="3"/>
      <c r="JG301" s="3"/>
      <c r="JH301" s="3"/>
      <c r="JI301" s="3"/>
      <c r="JJ301" s="3"/>
      <c r="JK301" s="3"/>
      <c r="JL301" s="3"/>
      <c r="JM301" s="3"/>
      <c r="JN301" s="3"/>
      <c r="JO301" s="3"/>
      <c r="JP301" s="3"/>
      <c r="JQ301" s="3"/>
      <c r="JR301" s="3"/>
      <c r="JS301" s="3"/>
      <c r="JT301" s="3"/>
      <c r="JU301" s="3"/>
      <c r="JV301" s="3"/>
      <c r="JW301" s="3"/>
      <c r="JX301" s="3"/>
      <c r="JY301" s="3"/>
      <c r="JZ301" s="3"/>
      <c r="KA301" s="3"/>
      <c r="KB301" s="3"/>
      <c r="KC301" s="3"/>
      <c r="KD301" s="3"/>
      <c r="KE301" s="3"/>
      <c r="KF301" s="3"/>
      <c r="KG301" s="3"/>
      <c r="KH301" s="3"/>
      <c r="KI301" s="3"/>
      <c r="KJ301" s="3"/>
      <c r="KK301" s="3"/>
      <c r="KL301" s="3"/>
      <c r="KM301" s="3"/>
      <c r="KN301" s="3"/>
      <c r="KO301" s="3"/>
      <c r="KP301" s="3"/>
      <c r="KQ301" s="3"/>
      <c r="KR301" s="3"/>
      <c r="KS301" s="3"/>
      <c r="KT301" s="3"/>
      <c r="KU301" s="3"/>
      <c r="KV301" s="3"/>
      <c r="KW301" s="3"/>
      <c r="KX301" s="3"/>
      <c r="KY301" s="3"/>
      <c r="KZ301" s="3"/>
      <c r="LA301" s="3"/>
      <c r="LB301" s="3"/>
      <c r="LC301" s="3"/>
      <c r="LD301" s="3"/>
      <c r="LE301" s="3"/>
      <c r="LF301" s="3"/>
      <c r="LG301" s="3"/>
      <c r="LH301" s="3"/>
      <c r="LI301" s="3"/>
      <c r="LJ301" s="3"/>
      <c r="LK301" s="3"/>
      <c r="LL301" s="3"/>
      <c r="LM301" s="3"/>
      <c r="LN301" s="3"/>
      <c r="LO301" s="3"/>
      <c r="LP301" s="3"/>
      <c r="LQ301" s="3"/>
      <c r="LR301" s="3"/>
      <c r="LS301" s="3"/>
      <c r="LT301" s="3"/>
      <c r="LU301" s="3"/>
      <c r="LV301" s="3"/>
      <c r="LW301" s="3"/>
      <c r="LX301" s="3"/>
      <c r="LY301" s="3"/>
      <c r="LZ301" s="3"/>
      <c r="MA301" s="3"/>
      <c r="MB301" s="3"/>
      <c r="MC301" s="3"/>
      <c r="MD301" s="3"/>
      <c r="ME301" s="3"/>
      <c r="MF301" s="3"/>
      <c r="MG301" s="3"/>
      <c r="MH301" s="3"/>
      <c r="MI301" s="3"/>
      <c r="MJ301" s="3"/>
      <c r="MK301" s="3"/>
      <c r="ML301" s="3"/>
      <c r="MM301" s="3"/>
      <c r="MN301" s="3"/>
      <c r="MO301" s="3"/>
      <c r="MP301" s="3"/>
      <c r="MQ301" s="3"/>
      <c r="MR301" s="3"/>
      <c r="MS301" s="3"/>
      <c r="MT301" s="3"/>
      <c r="MU301" s="3"/>
      <c r="MV301" s="3"/>
      <c r="MW301" s="3"/>
    </row>
    <row r="302" customFormat="false" ht="13.8" hidden="false" customHeight="false" outlineLevel="0" collapsed="false">
      <c r="A302" s="3" t="n">
        <v>220</v>
      </c>
      <c r="B302" s="3" t="s">
        <v>1890</v>
      </c>
      <c r="C302" s="3" t="s">
        <v>1891</v>
      </c>
      <c r="D302" s="3" t="s">
        <v>1953</v>
      </c>
      <c r="E302" s="3" t="s">
        <v>1344</v>
      </c>
      <c r="F302" s="3" t="s">
        <v>1954</v>
      </c>
      <c r="G302" s="4" t="s">
        <v>1955</v>
      </c>
      <c r="H302" s="4" t="s">
        <v>1956</v>
      </c>
      <c r="I302" s="3" t="s">
        <v>40</v>
      </c>
      <c r="J302" s="1" t="str">
        <f aca="false">AD302</f>
        <v>4.8</v>
      </c>
      <c r="K302" s="3" t="s">
        <v>1957</v>
      </c>
      <c r="L302" s="3" t="s">
        <v>1957</v>
      </c>
      <c r="M302" s="3" t="s">
        <v>62</v>
      </c>
      <c r="N302" s="3" t="s">
        <v>63</v>
      </c>
      <c r="O302" s="3" t="s">
        <v>1958</v>
      </c>
      <c r="P302" s="3" t="s">
        <v>1959</v>
      </c>
      <c r="Q302" s="3" t="s">
        <v>1565</v>
      </c>
      <c r="R302" s="3" t="s">
        <v>1959</v>
      </c>
      <c r="S302" s="3" t="s">
        <v>45</v>
      </c>
      <c r="T302" s="3" t="s">
        <v>1899</v>
      </c>
      <c r="U302" s="3" t="n">
        <v>-1</v>
      </c>
      <c r="V302" s="3" t="n">
        <v>-1</v>
      </c>
      <c r="W302" s="3" t="n">
        <v>-1</v>
      </c>
      <c r="X302" s="1" t="n">
        <v>-1</v>
      </c>
      <c r="Y302" s="1" t="n">
        <v>-1</v>
      </c>
      <c r="Z302" s="1" t="n">
        <v>-1</v>
      </c>
      <c r="AA302" s="1" t="n">
        <v>-1</v>
      </c>
      <c r="AB302" s="3" t="s">
        <v>398</v>
      </c>
      <c r="AC302" s="3" t="s">
        <v>398</v>
      </c>
      <c r="AD302" s="3" t="s">
        <v>1960</v>
      </c>
      <c r="AE302" s="3" t="s">
        <v>1960</v>
      </c>
      <c r="AF302" s="3" t="s">
        <v>1960</v>
      </c>
      <c r="AG302" s="3" t="n">
        <v>0</v>
      </c>
      <c r="AH302" s="3" t="s">
        <v>73</v>
      </c>
      <c r="AI302" s="3" t="s">
        <v>1960</v>
      </c>
      <c r="AJ302" s="3" t="s">
        <v>1960</v>
      </c>
      <c r="AK302" s="3" t="s">
        <v>1960</v>
      </c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  <c r="IY302" s="3"/>
      <c r="IZ302" s="3"/>
      <c r="JA302" s="3"/>
      <c r="JB302" s="3"/>
      <c r="JC302" s="3"/>
      <c r="JD302" s="3"/>
      <c r="JE302" s="3"/>
      <c r="JF302" s="3"/>
      <c r="JG302" s="3"/>
      <c r="JH302" s="3"/>
      <c r="JI302" s="3"/>
      <c r="JJ302" s="3"/>
      <c r="JK302" s="3"/>
      <c r="JL302" s="3"/>
      <c r="JM302" s="3"/>
      <c r="JN302" s="3"/>
      <c r="JO302" s="3"/>
      <c r="JP302" s="3"/>
      <c r="JQ302" s="3"/>
      <c r="JR302" s="3"/>
      <c r="JS302" s="3"/>
      <c r="JT302" s="3"/>
      <c r="JU302" s="3"/>
      <c r="JV302" s="3"/>
      <c r="JW302" s="3"/>
      <c r="JX302" s="3"/>
      <c r="JY302" s="3"/>
      <c r="JZ302" s="3"/>
      <c r="KA302" s="3"/>
      <c r="KB302" s="3"/>
      <c r="KC302" s="3"/>
      <c r="KD302" s="3"/>
      <c r="KE302" s="3"/>
      <c r="KF302" s="3"/>
      <c r="KG302" s="3"/>
      <c r="KH302" s="3"/>
      <c r="KI302" s="3"/>
      <c r="KJ302" s="3"/>
      <c r="KK302" s="3"/>
      <c r="KL302" s="3"/>
      <c r="KM302" s="3"/>
      <c r="KN302" s="3"/>
      <c r="KO302" s="3"/>
      <c r="KP302" s="3"/>
      <c r="KQ302" s="3"/>
      <c r="KR302" s="3"/>
      <c r="KS302" s="3"/>
      <c r="KT302" s="3"/>
      <c r="KU302" s="3"/>
      <c r="KV302" s="3"/>
      <c r="KW302" s="3"/>
      <c r="KX302" s="3"/>
      <c r="KY302" s="3"/>
      <c r="KZ302" s="3"/>
      <c r="LA302" s="3"/>
      <c r="LB302" s="3"/>
      <c r="LC302" s="3"/>
      <c r="LD302" s="3"/>
      <c r="LE302" s="3"/>
      <c r="LF302" s="3"/>
      <c r="LG302" s="3"/>
      <c r="LH302" s="3"/>
      <c r="LI302" s="3"/>
      <c r="LJ302" s="3"/>
      <c r="LK302" s="3"/>
      <c r="LL302" s="3"/>
      <c r="LM302" s="3"/>
      <c r="LN302" s="3"/>
      <c r="LO302" s="3"/>
      <c r="LP302" s="3"/>
      <c r="LQ302" s="3"/>
      <c r="LR302" s="3"/>
      <c r="LS302" s="3"/>
      <c r="LT302" s="3"/>
      <c r="LU302" s="3"/>
      <c r="LV302" s="3"/>
      <c r="LW302" s="3"/>
      <c r="LX302" s="3"/>
      <c r="LY302" s="3"/>
      <c r="LZ302" s="3"/>
      <c r="MA302" s="3"/>
      <c r="MB302" s="3"/>
      <c r="MC302" s="3"/>
      <c r="MD302" s="3"/>
      <c r="ME302" s="3"/>
      <c r="MF302" s="3"/>
      <c r="MG302" s="3"/>
      <c r="MH302" s="3"/>
      <c r="MI302" s="3"/>
      <c r="MJ302" s="3"/>
      <c r="MK302" s="3"/>
      <c r="ML302" s="3"/>
      <c r="MM302" s="3"/>
      <c r="MN302" s="3"/>
      <c r="MO302" s="3"/>
      <c r="MP302" s="3"/>
      <c r="MQ302" s="3"/>
      <c r="MR302" s="3"/>
      <c r="MS302" s="3"/>
      <c r="MT302" s="3"/>
      <c r="MU302" s="3"/>
      <c r="MV302" s="3"/>
      <c r="MW302" s="3"/>
    </row>
    <row r="303" customFormat="false" ht="13.8" hidden="false" customHeight="false" outlineLevel="0" collapsed="false">
      <c r="A303" s="3" t="n">
        <v>221</v>
      </c>
      <c r="B303" s="3" t="s">
        <v>1890</v>
      </c>
      <c r="C303" s="3" t="s">
        <v>1891</v>
      </c>
      <c r="D303" s="3" t="s">
        <v>1961</v>
      </c>
      <c r="E303" s="3" t="s">
        <v>1344</v>
      </c>
      <c r="F303" s="3" t="s">
        <v>1962</v>
      </c>
      <c r="G303" s="4" t="s">
        <v>1963</v>
      </c>
      <c r="H303" s="4" t="s">
        <v>1964</v>
      </c>
      <c r="I303" s="3" t="s">
        <v>40</v>
      </c>
      <c r="J303" s="1" t="str">
        <f aca="false">AD303</f>
        <v>8.7</v>
      </c>
      <c r="K303" s="3" t="s">
        <v>1965</v>
      </c>
      <c r="L303" s="3" t="s">
        <v>1965</v>
      </c>
      <c r="M303" s="3" t="s">
        <v>42</v>
      </c>
      <c r="N303" s="3" t="s">
        <v>63</v>
      </c>
      <c r="O303" s="3" t="s">
        <v>1966</v>
      </c>
      <c r="P303" s="3" t="s">
        <v>1967</v>
      </c>
      <c r="Q303" s="3" t="s">
        <v>1299</v>
      </c>
      <c r="R303" s="3" t="s">
        <v>1299</v>
      </c>
      <c r="S303" s="3" t="s">
        <v>45</v>
      </c>
      <c r="T303" s="3" t="s">
        <v>848</v>
      </c>
      <c r="U303" s="3" t="n">
        <v>-1</v>
      </c>
      <c r="V303" s="1" t="s">
        <v>1968</v>
      </c>
      <c r="W303" s="3" t="n">
        <v>-1</v>
      </c>
      <c r="X303" s="1" t="n">
        <v>-1</v>
      </c>
      <c r="Y303" s="1" t="n">
        <v>-1</v>
      </c>
      <c r="Z303" s="1" t="n">
        <v>-1</v>
      </c>
      <c r="AA303" s="1" t="n">
        <v>-1</v>
      </c>
      <c r="AB303" s="3" t="s">
        <v>398</v>
      </c>
      <c r="AC303" s="3" t="s">
        <v>398</v>
      </c>
      <c r="AD303" s="3" t="s">
        <v>1630</v>
      </c>
      <c r="AE303" s="3" t="s">
        <v>1630</v>
      </c>
      <c r="AF303" s="3" t="s">
        <v>1630</v>
      </c>
      <c r="AG303" s="3" t="n">
        <v>0</v>
      </c>
      <c r="AH303" s="3" t="s">
        <v>73</v>
      </c>
      <c r="AI303" s="3" t="s">
        <v>1630</v>
      </c>
      <c r="AJ303" s="3" t="s">
        <v>1630</v>
      </c>
      <c r="AK303" s="3" t="s">
        <v>1630</v>
      </c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  <c r="IX303" s="3"/>
      <c r="IY303" s="3"/>
      <c r="IZ303" s="3"/>
      <c r="JA303" s="3"/>
      <c r="JB303" s="3"/>
      <c r="JC303" s="3"/>
      <c r="JD303" s="3"/>
      <c r="JE303" s="3"/>
      <c r="JF303" s="3"/>
      <c r="JG303" s="3"/>
      <c r="JH303" s="3"/>
      <c r="JI303" s="3"/>
      <c r="JJ303" s="3"/>
      <c r="JK303" s="3"/>
      <c r="JL303" s="3"/>
      <c r="JM303" s="3"/>
      <c r="JN303" s="3"/>
      <c r="JO303" s="3"/>
      <c r="JP303" s="3"/>
      <c r="JQ303" s="3"/>
      <c r="JR303" s="3"/>
      <c r="JS303" s="3"/>
      <c r="JT303" s="3"/>
      <c r="JU303" s="3"/>
      <c r="JV303" s="3"/>
      <c r="JW303" s="3"/>
      <c r="JX303" s="3"/>
      <c r="JY303" s="3"/>
      <c r="JZ303" s="3"/>
      <c r="KA303" s="3"/>
      <c r="KB303" s="3"/>
      <c r="KC303" s="3"/>
      <c r="KD303" s="3"/>
      <c r="KE303" s="3"/>
      <c r="KF303" s="3"/>
      <c r="KG303" s="3"/>
      <c r="KH303" s="3"/>
      <c r="KI303" s="3"/>
      <c r="KJ303" s="3"/>
      <c r="KK303" s="3"/>
      <c r="KL303" s="3"/>
      <c r="KM303" s="3"/>
      <c r="KN303" s="3"/>
      <c r="KO303" s="3"/>
      <c r="KP303" s="3"/>
      <c r="KQ303" s="3"/>
      <c r="KR303" s="3"/>
      <c r="KS303" s="3"/>
      <c r="KT303" s="3"/>
      <c r="KU303" s="3"/>
      <c r="KV303" s="3"/>
      <c r="KW303" s="3"/>
      <c r="KX303" s="3"/>
      <c r="KY303" s="3"/>
      <c r="KZ303" s="3"/>
      <c r="LA303" s="3"/>
      <c r="LB303" s="3"/>
      <c r="LC303" s="3"/>
      <c r="LD303" s="3"/>
      <c r="LE303" s="3"/>
      <c r="LF303" s="3"/>
      <c r="LG303" s="3"/>
      <c r="LH303" s="3"/>
      <c r="LI303" s="3"/>
      <c r="LJ303" s="3"/>
      <c r="LK303" s="3"/>
      <c r="LL303" s="3"/>
      <c r="LM303" s="3"/>
      <c r="LN303" s="3"/>
      <c r="LO303" s="3"/>
      <c r="LP303" s="3"/>
      <c r="LQ303" s="3"/>
      <c r="LR303" s="3"/>
      <c r="LS303" s="3"/>
      <c r="LT303" s="3"/>
      <c r="LU303" s="3"/>
      <c r="LV303" s="3"/>
      <c r="LW303" s="3"/>
      <c r="LX303" s="3"/>
      <c r="LY303" s="3"/>
      <c r="LZ303" s="3"/>
      <c r="MA303" s="3"/>
      <c r="MB303" s="3"/>
      <c r="MC303" s="3"/>
      <c r="MD303" s="3"/>
      <c r="ME303" s="3"/>
      <c r="MF303" s="3"/>
      <c r="MG303" s="3"/>
      <c r="MH303" s="3"/>
      <c r="MI303" s="3"/>
      <c r="MJ303" s="3"/>
      <c r="MK303" s="3"/>
      <c r="ML303" s="3"/>
      <c r="MM303" s="3"/>
      <c r="MN303" s="3"/>
      <c r="MO303" s="3"/>
      <c r="MP303" s="3"/>
      <c r="MQ303" s="3"/>
      <c r="MR303" s="3"/>
      <c r="MS303" s="3"/>
      <c r="MT303" s="3"/>
      <c r="MU303" s="3"/>
      <c r="MV303" s="3"/>
      <c r="MW303" s="3"/>
    </row>
    <row r="304" customFormat="false" ht="13.8" hidden="false" customHeight="false" outlineLevel="0" collapsed="false">
      <c r="A304" s="3" t="n">
        <v>222</v>
      </c>
      <c r="B304" s="3" t="s">
        <v>1890</v>
      </c>
      <c r="C304" s="3" t="s">
        <v>1891</v>
      </c>
      <c r="D304" s="3" t="s">
        <v>1969</v>
      </c>
      <c r="E304" s="3" t="s">
        <v>1344</v>
      </c>
      <c r="F304" s="3" t="s">
        <v>1970</v>
      </c>
      <c r="G304" s="4" t="s">
        <v>1971</v>
      </c>
      <c r="H304" s="4" t="s">
        <v>1972</v>
      </c>
      <c r="I304" s="3" t="s">
        <v>40</v>
      </c>
      <c r="J304" s="1" t="str">
        <f aca="false">AD304</f>
        <v>5.9</v>
      </c>
      <c r="K304" s="3" t="s">
        <v>1973</v>
      </c>
      <c r="L304" s="3" t="s">
        <v>1973</v>
      </c>
      <c r="M304" s="3" t="s">
        <v>42</v>
      </c>
      <c r="N304" s="3" t="s">
        <v>63</v>
      </c>
      <c r="O304" s="3" t="s">
        <v>1974</v>
      </c>
      <c r="P304" s="3" t="s">
        <v>1975</v>
      </c>
      <c r="Q304" s="3" t="s">
        <v>1976</v>
      </c>
      <c r="R304" s="3" t="s">
        <v>1975</v>
      </c>
      <c r="S304" s="3" t="s">
        <v>45</v>
      </c>
      <c r="T304" s="3" t="s">
        <v>1899</v>
      </c>
      <c r="U304" s="3" t="n">
        <v>-1</v>
      </c>
      <c r="V304" s="1" t="s">
        <v>1977</v>
      </c>
      <c r="W304" s="3" t="n">
        <v>-1</v>
      </c>
      <c r="X304" s="1" t="n">
        <v>-1</v>
      </c>
      <c r="Y304" s="1" t="n">
        <v>-1</v>
      </c>
      <c r="Z304" s="1" t="n">
        <v>-1</v>
      </c>
      <c r="AA304" s="1" t="n">
        <v>-1</v>
      </c>
      <c r="AB304" s="3" t="s">
        <v>398</v>
      </c>
      <c r="AC304" s="3" t="s">
        <v>398</v>
      </c>
      <c r="AD304" s="3" t="s">
        <v>136</v>
      </c>
      <c r="AE304" s="3" t="s">
        <v>136</v>
      </c>
      <c r="AF304" s="3" t="s">
        <v>136</v>
      </c>
      <c r="AG304" s="3" t="n">
        <v>0</v>
      </c>
      <c r="AH304" s="3" t="s">
        <v>73</v>
      </c>
      <c r="AI304" s="3" t="s">
        <v>136</v>
      </c>
      <c r="AJ304" s="3" t="s">
        <v>136</v>
      </c>
      <c r="AK304" s="3" t="s">
        <v>136</v>
      </c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  <c r="IX304" s="3"/>
      <c r="IY304" s="3"/>
      <c r="IZ304" s="3"/>
      <c r="JA304" s="3"/>
      <c r="JB304" s="3"/>
      <c r="JC304" s="3"/>
      <c r="JD304" s="3"/>
      <c r="JE304" s="3"/>
      <c r="JF304" s="3"/>
      <c r="JG304" s="3"/>
      <c r="JH304" s="3"/>
      <c r="JI304" s="3"/>
      <c r="JJ304" s="3"/>
      <c r="JK304" s="3"/>
      <c r="JL304" s="3"/>
      <c r="JM304" s="3"/>
      <c r="JN304" s="3"/>
      <c r="JO304" s="3"/>
      <c r="JP304" s="3"/>
      <c r="JQ304" s="3"/>
      <c r="JR304" s="3"/>
      <c r="JS304" s="3"/>
      <c r="JT304" s="3"/>
      <c r="JU304" s="3"/>
      <c r="JV304" s="3"/>
      <c r="JW304" s="3"/>
      <c r="JX304" s="3"/>
      <c r="JY304" s="3"/>
      <c r="JZ304" s="3"/>
      <c r="KA304" s="3"/>
      <c r="KB304" s="3"/>
      <c r="KC304" s="3"/>
      <c r="KD304" s="3"/>
      <c r="KE304" s="3"/>
      <c r="KF304" s="3"/>
      <c r="KG304" s="3"/>
      <c r="KH304" s="3"/>
      <c r="KI304" s="3"/>
      <c r="KJ304" s="3"/>
      <c r="KK304" s="3"/>
      <c r="KL304" s="3"/>
      <c r="KM304" s="3"/>
      <c r="KN304" s="3"/>
      <c r="KO304" s="3"/>
      <c r="KP304" s="3"/>
      <c r="KQ304" s="3"/>
      <c r="KR304" s="3"/>
      <c r="KS304" s="3"/>
      <c r="KT304" s="3"/>
      <c r="KU304" s="3"/>
      <c r="KV304" s="3"/>
      <c r="KW304" s="3"/>
      <c r="KX304" s="3"/>
      <c r="KY304" s="3"/>
      <c r="KZ304" s="3"/>
      <c r="LA304" s="3"/>
      <c r="LB304" s="3"/>
      <c r="LC304" s="3"/>
      <c r="LD304" s="3"/>
      <c r="LE304" s="3"/>
      <c r="LF304" s="3"/>
      <c r="LG304" s="3"/>
      <c r="LH304" s="3"/>
      <c r="LI304" s="3"/>
      <c r="LJ304" s="3"/>
      <c r="LK304" s="3"/>
      <c r="LL304" s="3"/>
      <c r="LM304" s="3"/>
      <c r="LN304" s="3"/>
      <c r="LO304" s="3"/>
      <c r="LP304" s="3"/>
      <c r="LQ304" s="3"/>
      <c r="LR304" s="3"/>
      <c r="LS304" s="3"/>
      <c r="LT304" s="3"/>
      <c r="LU304" s="3"/>
      <c r="LV304" s="3"/>
      <c r="LW304" s="3"/>
      <c r="LX304" s="3"/>
      <c r="LY304" s="3"/>
      <c r="LZ304" s="3"/>
      <c r="MA304" s="3"/>
      <c r="MB304" s="3"/>
      <c r="MC304" s="3"/>
      <c r="MD304" s="3"/>
      <c r="ME304" s="3"/>
      <c r="MF304" s="3"/>
      <c r="MG304" s="3"/>
      <c r="MH304" s="3"/>
      <c r="MI304" s="3"/>
      <c r="MJ304" s="3"/>
      <c r="MK304" s="3"/>
      <c r="ML304" s="3"/>
      <c r="MM304" s="3"/>
      <c r="MN304" s="3"/>
      <c r="MO304" s="3"/>
      <c r="MP304" s="3"/>
      <c r="MQ304" s="3"/>
      <c r="MR304" s="3"/>
      <c r="MS304" s="3"/>
      <c r="MT304" s="3"/>
      <c r="MU304" s="3"/>
      <c r="MV304" s="3"/>
      <c r="MW304" s="3"/>
    </row>
    <row r="305" customFormat="false" ht="13.8" hidden="false" customHeight="false" outlineLevel="0" collapsed="false">
      <c r="A305" s="3" t="n">
        <v>223</v>
      </c>
      <c r="B305" s="3" t="s">
        <v>1890</v>
      </c>
      <c r="C305" s="3" t="s">
        <v>1891</v>
      </c>
      <c r="D305" s="3" t="s">
        <v>1978</v>
      </c>
      <c r="E305" s="3" t="s">
        <v>1344</v>
      </c>
      <c r="F305" s="3" t="s">
        <v>1934</v>
      </c>
      <c r="G305" s="4" t="s">
        <v>1979</v>
      </c>
      <c r="H305" s="4" t="s">
        <v>1980</v>
      </c>
      <c r="I305" s="3" t="s">
        <v>40</v>
      </c>
      <c r="J305" s="1" t="str">
        <f aca="false">AD305</f>
        <v>4.5</v>
      </c>
      <c r="K305" s="3" t="s">
        <v>1937</v>
      </c>
      <c r="L305" s="3" t="s">
        <v>1937</v>
      </c>
      <c r="M305" s="3" t="s">
        <v>42</v>
      </c>
      <c r="N305" s="3" t="s">
        <v>63</v>
      </c>
      <c r="O305" s="3" t="s">
        <v>1981</v>
      </c>
      <c r="P305" s="3" t="s">
        <v>1982</v>
      </c>
      <c r="Q305" s="3" t="s">
        <v>1981</v>
      </c>
      <c r="R305" s="3" t="s">
        <v>1982</v>
      </c>
      <c r="S305" s="3" t="s">
        <v>45</v>
      </c>
      <c r="T305" s="3" t="s">
        <v>1899</v>
      </c>
      <c r="U305" s="3" t="n">
        <v>-1</v>
      </c>
      <c r="V305" s="1" t="s">
        <v>1983</v>
      </c>
      <c r="W305" s="3" t="n">
        <v>-1</v>
      </c>
      <c r="X305" s="1" t="n">
        <v>-1</v>
      </c>
      <c r="Y305" s="1" t="n">
        <v>-1</v>
      </c>
      <c r="Z305" s="1" t="n">
        <v>-1</v>
      </c>
      <c r="AA305" s="1" t="n">
        <v>-1</v>
      </c>
      <c r="AB305" s="3" t="s">
        <v>398</v>
      </c>
      <c r="AC305" s="3" t="s">
        <v>398</v>
      </c>
      <c r="AD305" s="3" t="s">
        <v>64</v>
      </c>
      <c r="AE305" s="3" t="s">
        <v>64</v>
      </c>
      <c r="AF305" s="3" t="s">
        <v>64</v>
      </c>
      <c r="AG305" s="3" t="n">
        <v>0</v>
      </c>
      <c r="AH305" s="3" t="s">
        <v>73</v>
      </c>
      <c r="AI305" s="3" t="s">
        <v>64</v>
      </c>
      <c r="AJ305" s="3" t="s">
        <v>64</v>
      </c>
      <c r="AK305" s="3" t="s">
        <v>64</v>
      </c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  <c r="IX305" s="3"/>
      <c r="IY305" s="3"/>
      <c r="IZ305" s="3"/>
      <c r="JA305" s="3"/>
      <c r="JB305" s="3"/>
      <c r="JC305" s="3"/>
      <c r="JD305" s="3"/>
      <c r="JE305" s="3"/>
      <c r="JF305" s="3"/>
      <c r="JG305" s="3"/>
      <c r="JH305" s="3"/>
      <c r="JI305" s="3"/>
      <c r="JJ305" s="3"/>
      <c r="JK305" s="3"/>
      <c r="JL305" s="3"/>
      <c r="JM305" s="3"/>
      <c r="JN305" s="3"/>
      <c r="JO305" s="3"/>
      <c r="JP305" s="3"/>
      <c r="JQ305" s="3"/>
      <c r="JR305" s="3"/>
      <c r="JS305" s="3"/>
      <c r="JT305" s="3"/>
      <c r="JU305" s="3"/>
      <c r="JV305" s="3"/>
      <c r="JW305" s="3"/>
      <c r="JX305" s="3"/>
      <c r="JY305" s="3"/>
      <c r="JZ305" s="3"/>
      <c r="KA305" s="3"/>
      <c r="KB305" s="3"/>
      <c r="KC305" s="3"/>
      <c r="KD305" s="3"/>
      <c r="KE305" s="3"/>
      <c r="KF305" s="3"/>
      <c r="KG305" s="3"/>
      <c r="KH305" s="3"/>
      <c r="KI305" s="3"/>
      <c r="KJ305" s="3"/>
      <c r="KK305" s="3"/>
      <c r="KL305" s="3"/>
      <c r="KM305" s="3"/>
      <c r="KN305" s="3"/>
      <c r="KO305" s="3"/>
      <c r="KP305" s="3"/>
      <c r="KQ305" s="3"/>
      <c r="KR305" s="3"/>
      <c r="KS305" s="3"/>
      <c r="KT305" s="3"/>
      <c r="KU305" s="3"/>
      <c r="KV305" s="3"/>
      <c r="KW305" s="3"/>
      <c r="KX305" s="3"/>
      <c r="KY305" s="3"/>
      <c r="KZ305" s="3"/>
      <c r="LA305" s="3"/>
      <c r="LB305" s="3"/>
      <c r="LC305" s="3"/>
      <c r="LD305" s="3"/>
      <c r="LE305" s="3"/>
      <c r="LF305" s="3"/>
      <c r="LG305" s="3"/>
      <c r="LH305" s="3"/>
      <c r="LI305" s="3"/>
      <c r="LJ305" s="3"/>
      <c r="LK305" s="3"/>
      <c r="LL305" s="3"/>
      <c r="LM305" s="3"/>
      <c r="LN305" s="3"/>
      <c r="LO305" s="3"/>
      <c r="LP305" s="3"/>
      <c r="LQ305" s="3"/>
      <c r="LR305" s="3"/>
      <c r="LS305" s="3"/>
      <c r="LT305" s="3"/>
      <c r="LU305" s="3"/>
      <c r="LV305" s="3"/>
      <c r="LW305" s="3"/>
      <c r="LX305" s="3"/>
      <c r="LY305" s="3"/>
      <c r="LZ305" s="3"/>
      <c r="MA305" s="3"/>
      <c r="MB305" s="3"/>
      <c r="MC305" s="3"/>
      <c r="MD305" s="3"/>
      <c r="ME305" s="3"/>
      <c r="MF305" s="3"/>
      <c r="MG305" s="3"/>
      <c r="MH305" s="3"/>
      <c r="MI305" s="3"/>
      <c r="MJ305" s="3"/>
      <c r="MK305" s="3"/>
      <c r="ML305" s="3"/>
      <c r="MM305" s="3"/>
      <c r="MN305" s="3"/>
      <c r="MO305" s="3"/>
      <c r="MP305" s="3"/>
      <c r="MQ305" s="3"/>
      <c r="MR305" s="3"/>
      <c r="MS305" s="3"/>
      <c r="MT305" s="3"/>
      <c r="MU305" s="3"/>
      <c r="MV305" s="3"/>
      <c r="MW305" s="3"/>
    </row>
    <row r="306" customFormat="false" ht="13.8" hidden="false" customHeight="false" outlineLevel="0" collapsed="false">
      <c r="A306" s="3" t="n">
        <v>224</v>
      </c>
      <c r="B306" s="3" t="s">
        <v>1890</v>
      </c>
      <c r="C306" s="3" t="s">
        <v>1891</v>
      </c>
      <c r="D306" s="3" t="s">
        <v>1984</v>
      </c>
      <c r="E306" s="3" t="s">
        <v>1344</v>
      </c>
      <c r="F306" s="3" t="s">
        <v>1927</v>
      </c>
      <c r="G306" s="4" t="s">
        <v>1985</v>
      </c>
      <c r="H306" s="4" t="s">
        <v>1986</v>
      </c>
      <c r="I306" s="3" t="s">
        <v>40</v>
      </c>
      <c r="J306" s="1" t="str">
        <f aca="false">AD306</f>
        <v>3.9</v>
      </c>
      <c r="K306" s="3" t="s">
        <v>1987</v>
      </c>
      <c r="L306" s="3" t="s">
        <v>1987</v>
      </c>
      <c r="M306" s="3" t="s">
        <v>42</v>
      </c>
      <c r="N306" s="3" t="s">
        <v>63</v>
      </c>
      <c r="O306" s="3" t="s">
        <v>248</v>
      </c>
      <c r="P306" s="3" t="s">
        <v>1988</v>
      </c>
      <c r="Q306" s="3" t="s">
        <v>1989</v>
      </c>
      <c r="R306" s="3" t="s">
        <v>1988</v>
      </c>
      <c r="S306" s="3" t="s">
        <v>45</v>
      </c>
      <c r="T306" s="3" t="s">
        <v>1899</v>
      </c>
      <c r="U306" s="3" t="n">
        <v>-1</v>
      </c>
      <c r="V306" s="1" t="s">
        <v>1990</v>
      </c>
      <c r="W306" s="3" t="n">
        <v>-1</v>
      </c>
      <c r="X306" s="1" t="n">
        <v>-1</v>
      </c>
      <c r="Y306" s="1" t="n">
        <v>-1</v>
      </c>
      <c r="Z306" s="1" t="n">
        <v>-1</v>
      </c>
      <c r="AA306" s="1" t="n">
        <v>-1</v>
      </c>
      <c r="AB306" s="3" t="s">
        <v>398</v>
      </c>
      <c r="AC306" s="3" t="s">
        <v>398</v>
      </c>
      <c r="AD306" s="3" t="s">
        <v>79</v>
      </c>
      <c r="AE306" s="3" t="s">
        <v>79</v>
      </c>
      <c r="AF306" s="3" t="s">
        <v>79</v>
      </c>
      <c r="AG306" s="3" t="n">
        <v>0</v>
      </c>
      <c r="AH306" s="3" t="s">
        <v>73</v>
      </c>
      <c r="AI306" s="3" t="s">
        <v>79</v>
      </c>
      <c r="AJ306" s="3" t="s">
        <v>79</v>
      </c>
      <c r="AK306" s="3" t="s">
        <v>79</v>
      </c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  <c r="IT306" s="3"/>
      <c r="IU306" s="3"/>
      <c r="IV306" s="3"/>
      <c r="IW306" s="3"/>
      <c r="IX306" s="3"/>
      <c r="IY306" s="3"/>
      <c r="IZ306" s="3"/>
      <c r="JA306" s="3"/>
      <c r="JB306" s="3"/>
      <c r="JC306" s="3"/>
      <c r="JD306" s="3"/>
      <c r="JE306" s="3"/>
      <c r="JF306" s="3"/>
      <c r="JG306" s="3"/>
      <c r="JH306" s="3"/>
      <c r="JI306" s="3"/>
      <c r="JJ306" s="3"/>
      <c r="JK306" s="3"/>
      <c r="JL306" s="3"/>
      <c r="JM306" s="3"/>
      <c r="JN306" s="3"/>
      <c r="JO306" s="3"/>
      <c r="JP306" s="3"/>
      <c r="JQ306" s="3"/>
      <c r="JR306" s="3"/>
      <c r="JS306" s="3"/>
      <c r="JT306" s="3"/>
      <c r="JU306" s="3"/>
      <c r="JV306" s="3"/>
      <c r="JW306" s="3"/>
      <c r="JX306" s="3"/>
      <c r="JY306" s="3"/>
      <c r="JZ306" s="3"/>
      <c r="KA306" s="3"/>
      <c r="KB306" s="3"/>
      <c r="KC306" s="3"/>
      <c r="KD306" s="3"/>
      <c r="KE306" s="3"/>
      <c r="KF306" s="3"/>
      <c r="KG306" s="3"/>
      <c r="KH306" s="3"/>
      <c r="KI306" s="3"/>
      <c r="KJ306" s="3"/>
      <c r="KK306" s="3"/>
      <c r="KL306" s="3"/>
      <c r="KM306" s="3"/>
      <c r="KN306" s="3"/>
      <c r="KO306" s="3"/>
      <c r="KP306" s="3"/>
      <c r="KQ306" s="3"/>
      <c r="KR306" s="3"/>
      <c r="KS306" s="3"/>
      <c r="KT306" s="3"/>
      <c r="KU306" s="3"/>
      <c r="KV306" s="3"/>
      <c r="KW306" s="3"/>
      <c r="KX306" s="3"/>
      <c r="KY306" s="3"/>
      <c r="KZ306" s="3"/>
      <c r="LA306" s="3"/>
      <c r="LB306" s="3"/>
      <c r="LC306" s="3"/>
      <c r="LD306" s="3"/>
      <c r="LE306" s="3"/>
      <c r="LF306" s="3"/>
      <c r="LG306" s="3"/>
      <c r="LH306" s="3"/>
      <c r="LI306" s="3"/>
      <c r="LJ306" s="3"/>
      <c r="LK306" s="3"/>
      <c r="LL306" s="3"/>
      <c r="LM306" s="3"/>
      <c r="LN306" s="3"/>
      <c r="LO306" s="3"/>
      <c r="LP306" s="3"/>
      <c r="LQ306" s="3"/>
      <c r="LR306" s="3"/>
      <c r="LS306" s="3"/>
      <c r="LT306" s="3"/>
      <c r="LU306" s="3"/>
      <c r="LV306" s="3"/>
      <c r="LW306" s="3"/>
      <c r="LX306" s="3"/>
      <c r="LY306" s="3"/>
      <c r="LZ306" s="3"/>
      <c r="MA306" s="3"/>
      <c r="MB306" s="3"/>
      <c r="MC306" s="3"/>
      <c r="MD306" s="3"/>
      <c r="ME306" s="3"/>
      <c r="MF306" s="3"/>
      <c r="MG306" s="3"/>
      <c r="MH306" s="3"/>
      <c r="MI306" s="3"/>
      <c r="MJ306" s="3"/>
      <c r="MK306" s="3"/>
      <c r="ML306" s="3"/>
      <c r="MM306" s="3"/>
      <c r="MN306" s="3"/>
      <c r="MO306" s="3"/>
      <c r="MP306" s="3"/>
      <c r="MQ306" s="3"/>
      <c r="MR306" s="3"/>
      <c r="MS306" s="3"/>
      <c r="MT306" s="3"/>
      <c r="MU306" s="3"/>
      <c r="MV306" s="3"/>
      <c r="MW306" s="3"/>
    </row>
    <row r="307" customFormat="false" ht="13.8" hidden="false" customHeight="false" outlineLevel="0" collapsed="false">
      <c r="A307" s="3" t="n">
        <v>225</v>
      </c>
      <c r="B307" s="3" t="s">
        <v>1890</v>
      </c>
      <c r="C307" s="3" t="s">
        <v>1891</v>
      </c>
      <c r="D307" s="3" t="s">
        <v>1991</v>
      </c>
      <c r="E307" s="3" t="s">
        <v>1344</v>
      </c>
      <c r="F307" s="3" t="s">
        <v>1934</v>
      </c>
      <c r="G307" s="4" t="s">
        <v>1992</v>
      </c>
      <c r="H307" s="4" t="s">
        <v>1993</v>
      </c>
      <c r="I307" s="3" t="s">
        <v>40</v>
      </c>
      <c r="J307" s="1" t="str">
        <f aca="false">AD307</f>
        <v>4.7</v>
      </c>
      <c r="K307" s="3" t="s">
        <v>1994</v>
      </c>
      <c r="L307" s="3" t="s">
        <v>1994</v>
      </c>
      <c r="M307" s="3" t="s">
        <v>42</v>
      </c>
      <c r="N307" s="3" t="s">
        <v>63</v>
      </c>
      <c r="O307" s="3" t="s">
        <v>1931</v>
      </c>
      <c r="P307" s="3" t="s">
        <v>1995</v>
      </c>
      <c r="Q307" s="3" t="s">
        <v>1931</v>
      </c>
      <c r="R307" s="3" t="s">
        <v>1995</v>
      </c>
      <c r="S307" s="3" t="s">
        <v>45</v>
      </c>
      <c r="T307" s="3" t="s">
        <v>848</v>
      </c>
      <c r="U307" s="3" t="n">
        <v>-1</v>
      </c>
      <c r="V307" s="1" t="s">
        <v>1996</v>
      </c>
      <c r="W307" s="3" t="n">
        <v>-1</v>
      </c>
      <c r="X307" s="1" t="n">
        <v>-1</v>
      </c>
      <c r="Y307" s="1" t="n">
        <v>-1</v>
      </c>
      <c r="Z307" s="1" t="n">
        <v>-1</v>
      </c>
      <c r="AA307" s="1" t="n">
        <v>-1</v>
      </c>
      <c r="AB307" s="3" t="s">
        <v>398</v>
      </c>
      <c r="AC307" s="3" t="s">
        <v>398</v>
      </c>
      <c r="AD307" s="3" t="s">
        <v>124</v>
      </c>
      <c r="AE307" s="3" t="s">
        <v>124</v>
      </c>
      <c r="AF307" s="3" t="s">
        <v>124</v>
      </c>
      <c r="AG307" s="3" t="n">
        <v>0</v>
      </c>
      <c r="AH307" s="3" t="s">
        <v>73</v>
      </c>
      <c r="AI307" s="3" t="s">
        <v>124</v>
      </c>
      <c r="AJ307" s="3" t="s">
        <v>124</v>
      </c>
      <c r="AK307" s="3" t="s">
        <v>124</v>
      </c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/>
      <c r="IM307" s="3"/>
      <c r="IN307" s="3"/>
      <c r="IO307" s="3"/>
      <c r="IP307" s="3"/>
      <c r="IQ307" s="3"/>
      <c r="IR307" s="3"/>
      <c r="IS307" s="3"/>
      <c r="IT307" s="3"/>
      <c r="IU307" s="3"/>
      <c r="IV307" s="3"/>
      <c r="IW307" s="3"/>
      <c r="IX307" s="3"/>
      <c r="IY307" s="3"/>
      <c r="IZ307" s="3"/>
      <c r="JA307" s="3"/>
      <c r="JB307" s="3"/>
      <c r="JC307" s="3"/>
      <c r="JD307" s="3"/>
      <c r="JE307" s="3"/>
      <c r="JF307" s="3"/>
      <c r="JG307" s="3"/>
      <c r="JH307" s="3"/>
      <c r="JI307" s="3"/>
      <c r="JJ307" s="3"/>
      <c r="JK307" s="3"/>
      <c r="JL307" s="3"/>
      <c r="JM307" s="3"/>
      <c r="JN307" s="3"/>
      <c r="JO307" s="3"/>
      <c r="JP307" s="3"/>
      <c r="JQ307" s="3"/>
      <c r="JR307" s="3"/>
      <c r="JS307" s="3"/>
      <c r="JT307" s="3"/>
      <c r="JU307" s="3"/>
      <c r="JV307" s="3"/>
      <c r="JW307" s="3"/>
      <c r="JX307" s="3"/>
      <c r="JY307" s="3"/>
      <c r="JZ307" s="3"/>
      <c r="KA307" s="3"/>
      <c r="KB307" s="3"/>
      <c r="KC307" s="3"/>
      <c r="KD307" s="3"/>
      <c r="KE307" s="3"/>
      <c r="KF307" s="3"/>
      <c r="KG307" s="3"/>
      <c r="KH307" s="3"/>
      <c r="KI307" s="3"/>
      <c r="KJ307" s="3"/>
      <c r="KK307" s="3"/>
      <c r="KL307" s="3"/>
      <c r="KM307" s="3"/>
      <c r="KN307" s="3"/>
      <c r="KO307" s="3"/>
      <c r="KP307" s="3"/>
      <c r="KQ307" s="3"/>
      <c r="KR307" s="3"/>
      <c r="KS307" s="3"/>
      <c r="KT307" s="3"/>
      <c r="KU307" s="3"/>
      <c r="KV307" s="3"/>
      <c r="KW307" s="3"/>
      <c r="KX307" s="3"/>
      <c r="KY307" s="3"/>
      <c r="KZ307" s="3"/>
      <c r="LA307" s="3"/>
      <c r="LB307" s="3"/>
      <c r="LC307" s="3"/>
      <c r="LD307" s="3"/>
      <c r="LE307" s="3"/>
      <c r="LF307" s="3"/>
      <c r="LG307" s="3"/>
      <c r="LH307" s="3"/>
      <c r="LI307" s="3"/>
      <c r="LJ307" s="3"/>
      <c r="LK307" s="3"/>
      <c r="LL307" s="3"/>
      <c r="LM307" s="3"/>
      <c r="LN307" s="3"/>
      <c r="LO307" s="3"/>
      <c r="LP307" s="3"/>
      <c r="LQ307" s="3"/>
      <c r="LR307" s="3"/>
      <c r="LS307" s="3"/>
      <c r="LT307" s="3"/>
      <c r="LU307" s="3"/>
      <c r="LV307" s="3"/>
      <c r="LW307" s="3"/>
      <c r="LX307" s="3"/>
      <c r="LY307" s="3"/>
      <c r="LZ307" s="3"/>
      <c r="MA307" s="3"/>
      <c r="MB307" s="3"/>
      <c r="MC307" s="3"/>
      <c r="MD307" s="3"/>
      <c r="ME307" s="3"/>
      <c r="MF307" s="3"/>
      <c r="MG307" s="3"/>
      <c r="MH307" s="3"/>
      <c r="MI307" s="3"/>
      <c r="MJ307" s="3"/>
      <c r="MK307" s="3"/>
      <c r="ML307" s="3"/>
      <c r="MM307" s="3"/>
      <c r="MN307" s="3"/>
      <c r="MO307" s="3"/>
      <c r="MP307" s="3"/>
      <c r="MQ307" s="3"/>
      <c r="MR307" s="3"/>
      <c r="MS307" s="3"/>
      <c r="MT307" s="3"/>
      <c r="MU307" s="3"/>
      <c r="MV307" s="3"/>
      <c r="MW307" s="3"/>
    </row>
    <row r="308" customFormat="false" ht="13.8" hidden="false" customHeight="false" outlineLevel="0" collapsed="false">
      <c r="A308" s="3" t="n">
        <v>226</v>
      </c>
      <c r="B308" s="3" t="s">
        <v>1890</v>
      </c>
      <c r="C308" s="3" t="s">
        <v>1891</v>
      </c>
      <c r="D308" s="3" t="s">
        <v>1997</v>
      </c>
      <c r="E308" s="3" t="s">
        <v>1344</v>
      </c>
      <c r="F308" s="3" t="s">
        <v>1998</v>
      </c>
      <c r="G308" s="4" t="s">
        <v>1999</v>
      </c>
      <c r="H308" s="4" t="s">
        <v>2000</v>
      </c>
      <c r="I308" s="3" t="s">
        <v>40</v>
      </c>
      <c r="J308" s="1" t="str">
        <f aca="false">AD308</f>
        <v>7.6</v>
      </c>
      <c r="K308" s="3" t="s">
        <v>2001</v>
      </c>
      <c r="L308" s="3" t="s">
        <v>2001</v>
      </c>
      <c r="M308" s="3" t="s">
        <v>42</v>
      </c>
      <c r="N308" s="3" t="s">
        <v>63</v>
      </c>
      <c r="O308" s="3" t="s">
        <v>2002</v>
      </c>
      <c r="P308" s="3" t="s">
        <v>416</v>
      </c>
      <c r="Q308" s="3" t="n">
        <v>-1</v>
      </c>
      <c r="R308" s="3" t="n">
        <v>-1</v>
      </c>
      <c r="S308" s="3" t="s">
        <v>45</v>
      </c>
      <c r="T308" s="3" t="s">
        <v>848</v>
      </c>
      <c r="U308" s="3" t="n">
        <v>-1</v>
      </c>
      <c r="V308" s="1" t="s">
        <v>1990</v>
      </c>
      <c r="W308" s="3" t="n">
        <v>-1</v>
      </c>
      <c r="X308" s="1" t="n">
        <v>-1</v>
      </c>
      <c r="Y308" s="1" t="n">
        <v>-1</v>
      </c>
      <c r="Z308" s="1" t="n">
        <v>-1</v>
      </c>
      <c r="AA308" s="1" t="n">
        <v>-1</v>
      </c>
      <c r="AB308" s="3" t="s">
        <v>398</v>
      </c>
      <c r="AC308" s="3" t="s">
        <v>398</v>
      </c>
      <c r="AD308" s="3" t="s">
        <v>44</v>
      </c>
      <c r="AE308" s="3" t="s">
        <v>44</v>
      </c>
      <c r="AF308" s="3" t="s">
        <v>44</v>
      </c>
      <c r="AG308" s="3" t="n">
        <v>0</v>
      </c>
      <c r="AH308" s="3" t="s">
        <v>73</v>
      </c>
      <c r="AI308" s="3" t="s">
        <v>44</v>
      </c>
      <c r="AJ308" s="3" t="s">
        <v>44</v>
      </c>
      <c r="AK308" s="3" t="s">
        <v>44</v>
      </c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  <c r="IT308" s="3"/>
      <c r="IU308" s="3"/>
      <c r="IV308" s="3"/>
      <c r="IW308" s="3"/>
      <c r="IX308" s="3"/>
      <c r="IY308" s="3"/>
      <c r="IZ308" s="3"/>
      <c r="JA308" s="3"/>
      <c r="JB308" s="3"/>
      <c r="JC308" s="3"/>
      <c r="JD308" s="3"/>
      <c r="JE308" s="3"/>
      <c r="JF308" s="3"/>
      <c r="JG308" s="3"/>
      <c r="JH308" s="3"/>
      <c r="JI308" s="3"/>
      <c r="JJ308" s="3"/>
      <c r="JK308" s="3"/>
      <c r="JL308" s="3"/>
      <c r="JM308" s="3"/>
      <c r="JN308" s="3"/>
      <c r="JO308" s="3"/>
      <c r="JP308" s="3"/>
      <c r="JQ308" s="3"/>
      <c r="JR308" s="3"/>
      <c r="JS308" s="3"/>
      <c r="JT308" s="3"/>
      <c r="JU308" s="3"/>
      <c r="JV308" s="3"/>
      <c r="JW308" s="3"/>
      <c r="JX308" s="3"/>
      <c r="JY308" s="3"/>
      <c r="JZ308" s="3"/>
      <c r="KA308" s="3"/>
      <c r="KB308" s="3"/>
      <c r="KC308" s="3"/>
      <c r="KD308" s="3"/>
      <c r="KE308" s="3"/>
      <c r="KF308" s="3"/>
      <c r="KG308" s="3"/>
      <c r="KH308" s="3"/>
      <c r="KI308" s="3"/>
      <c r="KJ308" s="3"/>
      <c r="KK308" s="3"/>
      <c r="KL308" s="3"/>
      <c r="KM308" s="3"/>
      <c r="KN308" s="3"/>
      <c r="KO308" s="3"/>
      <c r="KP308" s="3"/>
      <c r="KQ308" s="3"/>
      <c r="KR308" s="3"/>
      <c r="KS308" s="3"/>
      <c r="KT308" s="3"/>
      <c r="KU308" s="3"/>
      <c r="KV308" s="3"/>
      <c r="KW308" s="3"/>
      <c r="KX308" s="3"/>
      <c r="KY308" s="3"/>
      <c r="KZ308" s="3"/>
      <c r="LA308" s="3"/>
      <c r="LB308" s="3"/>
      <c r="LC308" s="3"/>
      <c r="LD308" s="3"/>
      <c r="LE308" s="3"/>
      <c r="LF308" s="3"/>
      <c r="LG308" s="3"/>
      <c r="LH308" s="3"/>
      <c r="LI308" s="3"/>
      <c r="LJ308" s="3"/>
      <c r="LK308" s="3"/>
      <c r="LL308" s="3"/>
      <c r="LM308" s="3"/>
      <c r="LN308" s="3"/>
      <c r="LO308" s="3"/>
      <c r="LP308" s="3"/>
      <c r="LQ308" s="3"/>
      <c r="LR308" s="3"/>
      <c r="LS308" s="3"/>
      <c r="LT308" s="3"/>
      <c r="LU308" s="3"/>
      <c r="LV308" s="3"/>
      <c r="LW308" s="3"/>
      <c r="LX308" s="3"/>
      <c r="LY308" s="3"/>
      <c r="LZ308" s="3"/>
      <c r="MA308" s="3"/>
      <c r="MB308" s="3"/>
      <c r="MC308" s="3"/>
      <c r="MD308" s="3"/>
      <c r="ME308" s="3"/>
      <c r="MF308" s="3"/>
      <c r="MG308" s="3"/>
      <c r="MH308" s="3"/>
      <c r="MI308" s="3"/>
      <c r="MJ308" s="3"/>
      <c r="MK308" s="3"/>
      <c r="ML308" s="3"/>
      <c r="MM308" s="3"/>
      <c r="MN308" s="3"/>
      <c r="MO308" s="3"/>
      <c r="MP308" s="3"/>
      <c r="MQ308" s="3"/>
      <c r="MR308" s="3"/>
      <c r="MS308" s="3"/>
      <c r="MT308" s="3"/>
      <c r="MU308" s="3"/>
      <c r="MV308" s="3"/>
      <c r="MW308" s="3"/>
    </row>
    <row r="309" customFormat="false" ht="13.8" hidden="false" customHeight="false" outlineLevel="0" collapsed="false">
      <c r="A309" s="3" t="n">
        <v>227</v>
      </c>
      <c r="B309" s="3" t="s">
        <v>1890</v>
      </c>
      <c r="C309" s="3" t="s">
        <v>1891</v>
      </c>
      <c r="D309" s="3" t="s">
        <v>2003</v>
      </c>
      <c r="E309" s="3" t="s">
        <v>1344</v>
      </c>
      <c r="F309" s="3" t="s">
        <v>2004</v>
      </c>
      <c r="G309" s="4" t="s">
        <v>2005</v>
      </c>
      <c r="H309" s="4" t="s">
        <v>2006</v>
      </c>
      <c r="I309" s="3" t="s">
        <v>40</v>
      </c>
      <c r="J309" s="1" t="str">
        <f aca="false">AD309</f>
        <v>4.9</v>
      </c>
      <c r="K309" s="3" t="s">
        <v>2007</v>
      </c>
      <c r="L309" s="3" t="s">
        <v>2007</v>
      </c>
      <c r="M309" s="3" t="s">
        <v>42</v>
      </c>
      <c r="N309" s="3" t="s">
        <v>63</v>
      </c>
      <c r="O309" s="3" t="s">
        <v>2008</v>
      </c>
      <c r="P309" s="3" t="s">
        <v>1268</v>
      </c>
      <c r="Q309" s="3" t="s">
        <v>191</v>
      </c>
      <c r="R309" s="3" t="s">
        <v>1268</v>
      </c>
      <c r="S309" s="3" t="s">
        <v>45</v>
      </c>
      <c r="T309" s="3" t="s">
        <v>848</v>
      </c>
      <c r="U309" s="3" t="n">
        <v>-1</v>
      </c>
      <c r="V309" s="1" t="s">
        <v>2009</v>
      </c>
      <c r="W309" s="3" t="n">
        <v>-1</v>
      </c>
      <c r="X309" s="1" t="n">
        <v>-1</v>
      </c>
      <c r="Y309" s="1" t="n">
        <v>-1</v>
      </c>
      <c r="Z309" s="1" t="n">
        <v>-1</v>
      </c>
      <c r="AA309" s="1" t="n">
        <v>-1</v>
      </c>
      <c r="AB309" s="3" t="s">
        <v>398</v>
      </c>
      <c r="AC309" s="3" t="s">
        <v>398</v>
      </c>
      <c r="AD309" s="3" t="s">
        <v>131</v>
      </c>
      <c r="AE309" s="3" t="s">
        <v>131</v>
      </c>
      <c r="AF309" s="3" t="s">
        <v>131</v>
      </c>
      <c r="AG309" s="3" t="n">
        <v>0</v>
      </c>
      <c r="AH309" s="3" t="s">
        <v>73</v>
      </c>
      <c r="AI309" s="3" t="s">
        <v>131</v>
      </c>
      <c r="AJ309" s="3" t="s">
        <v>131</v>
      </c>
      <c r="AK309" s="3" t="s">
        <v>131</v>
      </c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/>
      <c r="IN309" s="3"/>
      <c r="IO309" s="3"/>
      <c r="IP309" s="3"/>
      <c r="IQ309" s="3"/>
      <c r="IR309" s="3"/>
      <c r="IS309" s="3"/>
      <c r="IT309" s="3"/>
      <c r="IU309" s="3"/>
      <c r="IV309" s="3"/>
      <c r="IW309" s="3"/>
      <c r="IX309" s="3"/>
      <c r="IY309" s="3"/>
      <c r="IZ309" s="3"/>
      <c r="JA309" s="3"/>
      <c r="JB309" s="3"/>
      <c r="JC309" s="3"/>
      <c r="JD309" s="3"/>
      <c r="JE309" s="3"/>
      <c r="JF309" s="3"/>
      <c r="JG309" s="3"/>
      <c r="JH309" s="3"/>
      <c r="JI309" s="3"/>
      <c r="JJ309" s="3"/>
      <c r="JK309" s="3"/>
      <c r="JL309" s="3"/>
      <c r="JM309" s="3"/>
      <c r="JN309" s="3"/>
      <c r="JO309" s="3"/>
      <c r="JP309" s="3"/>
      <c r="JQ309" s="3"/>
      <c r="JR309" s="3"/>
      <c r="JS309" s="3"/>
      <c r="JT309" s="3"/>
      <c r="JU309" s="3"/>
      <c r="JV309" s="3"/>
      <c r="JW309" s="3"/>
      <c r="JX309" s="3"/>
      <c r="JY309" s="3"/>
      <c r="JZ309" s="3"/>
      <c r="KA309" s="3"/>
      <c r="KB309" s="3"/>
      <c r="KC309" s="3"/>
      <c r="KD309" s="3"/>
      <c r="KE309" s="3"/>
      <c r="KF309" s="3"/>
      <c r="KG309" s="3"/>
      <c r="KH309" s="3"/>
      <c r="KI309" s="3"/>
      <c r="KJ309" s="3"/>
      <c r="KK309" s="3"/>
      <c r="KL309" s="3"/>
      <c r="KM309" s="3"/>
      <c r="KN309" s="3"/>
      <c r="KO309" s="3"/>
      <c r="KP309" s="3"/>
      <c r="KQ309" s="3"/>
      <c r="KR309" s="3"/>
      <c r="KS309" s="3"/>
      <c r="KT309" s="3"/>
      <c r="KU309" s="3"/>
      <c r="KV309" s="3"/>
      <c r="KW309" s="3"/>
      <c r="KX309" s="3"/>
      <c r="KY309" s="3"/>
      <c r="KZ309" s="3"/>
      <c r="LA309" s="3"/>
      <c r="LB309" s="3"/>
      <c r="LC309" s="3"/>
      <c r="LD309" s="3"/>
      <c r="LE309" s="3"/>
      <c r="LF309" s="3"/>
      <c r="LG309" s="3"/>
      <c r="LH309" s="3"/>
      <c r="LI309" s="3"/>
      <c r="LJ309" s="3"/>
      <c r="LK309" s="3"/>
      <c r="LL309" s="3"/>
      <c r="LM309" s="3"/>
      <c r="LN309" s="3"/>
      <c r="LO309" s="3"/>
      <c r="LP309" s="3"/>
      <c r="LQ309" s="3"/>
      <c r="LR309" s="3"/>
      <c r="LS309" s="3"/>
      <c r="LT309" s="3"/>
      <c r="LU309" s="3"/>
      <c r="LV309" s="3"/>
      <c r="LW309" s="3"/>
      <c r="LX309" s="3"/>
      <c r="LY309" s="3"/>
      <c r="LZ309" s="3"/>
      <c r="MA309" s="3"/>
      <c r="MB309" s="3"/>
      <c r="MC309" s="3"/>
      <c r="MD309" s="3"/>
      <c r="ME309" s="3"/>
      <c r="MF309" s="3"/>
      <c r="MG309" s="3"/>
      <c r="MH309" s="3"/>
      <c r="MI309" s="3"/>
      <c r="MJ309" s="3"/>
      <c r="MK309" s="3"/>
      <c r="ML309" s="3"/>
      <c r="MM309" s="3"/>
      <c r="MN309" s="3"/>
      <c r="MO309" s="3"/>
      <c r="MP309" s="3"/>
      <c r="MQ309" s="3"/>
      <c r="MR309" s="3"/>
      <c r="MS309" s="3"/>
      <c r="MT309" s="3"/>
      <c r="MU309" s="3"/>
      <c r="MV309" s="3"/>
      <c r="MW309" s="3"/>
    </row>
    <row r="310" customFormat="false" ht="13.8" hidden="false" customHeight="false" outlineLevel="0" collapsed="false">
      <c r="A310" s="3" t="n">
        <v>228</v>
      </c>
      <c r="B310" s="3" t="s">
        <v>1890</v>
      </c>
      <c r="C310" s="3" t="s">
        <v>1891</v>
      </c>
      <c r="D310" s="3" t="s">
        <v>2010</v>
      </c>
      <c r="E310" s="3" t="s">
        <v>1344</v>
      </c>
      <c r="F310" s="3" t="s">
        <v>2011</v>
      </c>
      <c r="G310" s="4" t="s">
        <v>2012</v>
      </c>
      <c r="H310" s="4" t="s">
        <v>2013</v>
      </c>
      <c r="I310" s="3" t="s">
        <v>40</v>
      </c>
      <c r="J310" s="1" t="str">
        <f aca="false">AD310</f>
        <v>5.4</v>
      </c>
      <c r="K310" s="3" t="s">
        <v>2014</v>
      </c>
      <c r="L310" s="3" t="s">
        <v>2014</v>
      </c>
      <c r="M310" s="3" t="s">
        <v>42</v>
      </c>
      <c r="N310" s="3" t="s">
        <v>43</v>
      </c>
      <c r="O310" s="3" t="s">
        <v>2015</v>
      </c>
      <c r="P310" s="3" t="s">
        <v>2015</v>
      </c>
      <c r="Q310" s="3" t="s">
        <v>2016</v>
      </c>
      <c r="R310" s="3" t="s">
        <v>2017</v>
      </c>
      <c r="S310" s="3" t="s">
        <v>45</v>
      </c>
      <c r="T310" s="3" t="s">
        <v>165</v>
      </c>
      <c r="U310" s="3" t="n">
        <v>-1</v>
      </c>
      <c r="V310" s="1" t="s">
        <v>2018</v>
      </c>
      <c r="W310" s="3" t="n">
        <v>-1</v>
      </c>
      <c r="X310" s="1" t="n">
        <v>-1</v>
      </c>
      <c r="Y310" s="1" t="n">
        <v>-1</v>
      </c>
      <c r="Z310" s="1" t="n">
        <v>-1</v>
      </c>
      <c r="AA310" s="1" t="n">
        <v>-1</v>
      </c>
      <c r="AB310" s="3" t="s">
        <v>398</v>
      </c>
      <c r="AC310" s="3" t="s">
        <v>398</v>
      </c>
      <c r="AD310" s="3" t="s">
        <v>574</v>
      </c>
      <c r="AE310" s="3" t="s">
        <v>574</v>
      </c>
      <c r="AF310" s="3" t="s">
        <v>574</v>
      </c>
      <c r="AG310" s="3" t="n">
        <v>0</v>
      </c>
      <c r="AH310" s="3" t="s">
        <v>73</v>
      </c>
      <c r="AI310" s="3" t="s">
        <v>574</v>
      </c>
      <c r="AJ310" s="3" t="s">
        <v>574</v>
      </c>
      <c r="AK310" s="3" t="s">
        <v>574</v>
      </c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  <c r="IT310" s="3"/>
      <c r="IU310" s="3"/>
      <c r="IV310" s="3"/>
      <c r="IW310" s="3"/>
      <c r="IX310" s="3"/>
      <c r="IY310" s="3"/>
      <c r="IZ310" s="3"/>
      <c r="JA310" s="3"/>
      <c r="JB310" s="3"/>
      <c r="JC310" s="3"/>
      <c r="JD310" s="3"/>
      <c r="JE310" s="3"/>
      <c r="JF310" s="3"/>
      <c r="JG310" s="3"/>
      <c r="JH310" s="3"/>
      <c r="JI310" s="3"/>
      <c r="JJ310" s="3"/>
      <c r="JK310" s="3"/>
      <c r="JL310" s="3"/>
      <c r="JM310" s="3"/>
      <c r="JN310" s="3"/>
      <c r="JO310" s="3"/>
      <c r="JP310" s="3"/>
      <c r="JQ310" s="3"/>
      <c r="JR310" s="3"/>
      <c r="JS310" s="3"/>
      <c r="JT310" s="3"/>
      <c r="JU310" s="3"/>
      <c r="JV310" s="3"/>
      <c r="JW310" s="3"/>
      <c r="JX310" s="3"/>
      <c r="JY310" s="3"/>
      <c r="JZ310" s="3"/>
      <c r="KA310" s="3"/>
      <c r="KB310" s="3"/>
      <c r="KC310" s="3"/>
      <c r="KD310" s="3"/>
      <c r="KE310" s="3"/>
      <c r="KF310" s="3"/>
      <c r="KG310" s="3"/>
      <c r="KH310" s="3"/>
      <c r="KI310" s="3"/>
      <c r="KJ310" s="3"/>
      <c r="KK310" s="3"/>
      <c r="KL310" s="3"/>
      <c r="KM310" s="3"/>
      <c r="KN310" s="3"/>
      <c r="KO310" s="3"/>
      <c r="KP310" s="3"/>
      <c r="KQ310" s="3"/>
      <c r="KR310" s="3"/>
      <c r="KS310" s="3"/>
      <c r="KT310" s="3"/>
      <c r="KU310" s="3"/>
      <c r="KV310" s="3"/>
      <c r="KW310" s="3"/>
      <c r="KX310" s="3"/>
      <c r="KY310" s="3"/>
      <c r="KZ310" s="3"/>
      <c r="LA310" s="3"/>
      <c r="LB310" s="3"/>
      <c r="LC310" s="3"/>
      <c r="LD310" s="3"/>
      <c r="LE310" s="3"/>
      <c r="LF310" s="3"/>
      <c r="LG310" s="3"/>
      <c r="LH310" s="3"/>
      <c r="LI310" s="3"/>
      <c r="LJ310" s="3"/>
      <c r="LK310" s="3"/>
      <c r="LL310" s="3"/>
      <c r="LM310" s="3"/>
      <c r="LN310" s="3"/>
      <c r="LO310" s="3"/>
      <c r="LP310" s="3"/>
      <c r="LQ310" s="3"/>
      <c r="LR310" s="3"/>
      <c r="LS310" s="3"/>
      <c r="LT310" s="3"/>
      <c r="LU310" s="3"/>
      <c r="LV310" s="3"/>
      <c r="LW310" s="3"/>
      <c r="LX310" s="3"/>
      <c r="LY310" s="3"/>
      <c r="LZ310" s="3"/>
      <c r="MA310" s="3"/>
      <c r="MB310" s="3"/>
      <c r="MC310" s="3"/>
      <c r="MD310" s="3"/>
      <c r="ME310" s="3"/>
      <c r="MF310" s="3"/>
      <c r="MG310" s="3"/>
      <c r="MH310" s="3"/>
      <c r="MI310" s="3"/>
      <c r="MJ310" s="3"/>
      <c r="MK310" s="3"/>
      <c r="ML310" s="3"/>
      <c r="MM310" s="3"/>
      <c r="MN310" s="3"/>
      <c r="MO310" s="3"/>
      <c r="MP310" s="3"/>
      <c r="MQ310" s="3"/>
      <c r="MR310" s="3"/>
      <c r="MS310" s="3"/>
      <c r="MT310" s="3"/>
      <c r="MU310" s="3"/>
      <c r="MV310" s="3"/>
      <c r="MW310" s="3"/>
    </row>
    <row r="311" customFormat="false" ht="13.8" hidden="false" customHeight="false" outlineLevel="0" collapsed="false">
      <c r="A311" s="3" t="n">
        <v>229</v>
      </c>
      <c r="B311" s="3" t="s">
        <v>1890</v>
      </c>
      <c r="C311" s="3" t="s">
        <v>1891</v>
      </c>
      <c r="D311" s="3" t="s">
        <v>2019</v>
      </c>
      <c r="E311" s="3" t="s">
        <v>1344</v>
      </c>
      <c r="F311" s="3" t="s">
        <v>1934</v>
      </c>
      <c r="G311" s="4" t="s">
        <v>2020</v>
      </c>
      <c r="H311" s="4" t="s">
        <v>2021</v>
      </c>
      <c r="I311" s="3" t="s">
        <v>40</v>
      </c>
      <c r="J311" s="1" t="str">
        <f aca="false">AD311</f>
        <v>4.3</v>
      </c>
      <c r="K311" s="3" t="s">
        <v>2022</v>
      </c>
      <c r="L311" s="3" t="s">
        <v>2022</v>
      </c>
      <c r="M311" s="3" t="s">
        <v>42</v>
      </c>
      <c r="N311" s="3" t="s">
        <v>63</v>
      </c>
      <c r="O311" s="3" t="s">
        <v>1434</v>
      </c>
      <c r="P311" s="3" t="s">
        <v>980</v>
      </c>
      <c r="Q311" s="3" t="s">
        <v>2023</v>
      </c>
      <c r="R311" s="3" t="s">
        <v>980</v>
      </c>
      <c r="S311" s="3" t="s">
        <v>45</v>
      </c>
      <c r="T311" s="3" t="s">
        <v>848</v>
      </c>
      <c r="U311" s="3" t="n">
        <v>-1</v>
      </c>
      <c r="V311" s="1" t="s">
        <v>2024</v>
      </c>
      <c r="W311" s="3" t="n">
        <v>-1</v>
      </c>
      <c r="X311" s="1" t="n">
        <v>-1</v>
      </c>
      <c r="Y311" s="1" t="n">
        <v>-1</v>
      </c>
      <c r="Z311" s="1" t="n">
        <v>-1</v>
      </c>
      <c r="AA311" s="1" t="n">
        <v>-1</v>
      </c>
      <c r="AB311" s="3" t="s">
        <v>398</v>
      </c>
      <c r="AC311" s="3" t="s">
        <v>398</v>
      </c>
      <c r="AD311" s="3" t="s">
        <v>80</v>
      </c>
      <c r="AE311" s="3" t="s">
        <v>80</v>
      </c>
      <c r="AF311" s="3" t="s">
        <v>80</v>
      </c>
      <c r="AG311" s="3" t="n">
        <v>0</v>
      </c>
      <c r="AH311" s="3" t="s">
        <v>73</v>
      </c>
      <c r="AI311" s="3" t="s">
        <v>80</v>
      </c>
      <c r="AJ311" s="3" t="s">
        <v>80</v>
      </c>
      <c r="AK311" s="3" t="s">
        <v>80</v>
      </c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  <c r="IT311" s="3"/>
      <c r="IU311" s="3"/>
      <c r="IV311" s="3"/>
      <c r="IW311" s="3"/>
      <c r="IX311" s="3"/>
      <c r="IY311" s="3"/>
      <c r="IZ311" s="3"/>
      <c r="JA311" s="3"/>
      <c r="JB311" s="3"/>
      <c r="JC311" s="3"/>
      <c r="JD311" s="3"/>
      <c r="JE311" s="3"/>
      <c r="JF311" s="3"/>
      <c r="JG311" s="3"/>
      <c r="JH311" s="3"/>
      <c r="JI311" s="3"/>
      <c r="JJ311" s="3"/>
      <c r="JK311" s="3"/>
      <c r="JL311" s="3"/>
      <c r="JM311" s="3"/>
      <c r="JN311" s="3"/>
      <c r="JO311" s="3"/>
      <c r="JP311" s="3"/>
      <c r="JQ311" s="3"/>
      <c r="JR311" s="3"/>
      <c r="JS311" s="3"/>
      <c r="JT311" s="3"/>
      <c r="JU311" s="3"/>
      <c r="JV311" s="3"/>
      <c r="JW311" s="3"/>
      <c r="JX311" s="3"/>
      <c r="JY311" s="3"/>
      <c r="JZ311" s="3"/>
      <c r="KA311" s="3"/>
      <c r="KB311" s="3"/>
      <c r="KC311" s="3"/>
      <c r="KD311" s="3"/>
      <c r="KE311" s="3"/>
      <c r="KF311" s="3"/>
      <c r="KG311" s="3"/>
      <c r="KH311" s="3"/>
      <c r="KI311" s="3"/>
      <c r="KJ311" s="3"/>
      <c r="KK311" s="3"/>
      <c r="KL311" s="3"/>
      <c r="KM311" s="3"/>
      <c r="KN311" s="3"/>
      <c r="KO311" s="3"/>
      <c r="KP311" s="3"/>
      <c r="KQ311" s="3"/>
      <c r="KR311" s="3"/>
      <c r="KS311" s="3"/>
      <c r="KT311" s="3"/>
      <c r="KU311" s="3"/>
      <c r="KV311" s="3"/>
      <c r="KW311" s="3"/>
      <c r="KX311" s="3"/>
      <c r="KY311" s="3"/>
      <c r="KZ311" s="3"/>
      <c r="LA311" s="3"/>
      <c r="LB311" s="3"/>
      <c r="LC311" s="3"/>
      <c r="LD311" s="3"/>
      <c r="LE311" s="3"/>
      <c r="LF311" s="3"/>
      <c r="LG311" s="3"/>
      <c r="LH311" s="3"/>
      <c r="LI311" s="3"/>
      <c r="LJ311" s="3"/>
      <c r="LK311" s="3"/>
      <c r="LL311" s="3"/>
      <c r="LM311" s="3"/>
      <c r="LN311" s="3"/>
      <c r="LO311" s="3"/>
      <c r="LP311" s="3"/>
      <c r="LQ311" s="3"/>
      <c r="LR311" s="3"/>
      <c r="LS311" s="3"/>
      <c r="LT311" s="3"/>
      <c r="LU311" s="3"/>
      <c r="LV311" s="3"/>
      <c r="LW311" s="3"/>
      <c r="LX311" s="3"/>
      <c r="LY311" s="3"/>
      <c r="LZ311" s="3"/>
      <c r="MA311" s="3"/>
      <c r="MB311" s="3"/>
      <c r="MC311" s="3"/>
      <c r="MD311" s="3"/>
      <c r="ME311" s="3"/>
      <c r="MF311" s="3"/>
      <c r="MG311" s="3"/>
      <c r="MH311" s="3"/>
      <c r="MI311" s="3"/>
      <c r="MJ311" s="3"/>
      <c r="MK311" s="3"/>
      <c r="ML311" s="3"/>
      <c r="MM311" s="3"/>
      <c r="MN311" s="3"/>
      <c r="MO311" s="3"/>
      <c r="MP311" s="3"/>
      <c r="MQ311" s="3"/>
      <c r="MR311" s="3"/>
      <c r="MS311" s="3"/>
      <c r="MT311" s="3"/>
      <c r="MU311" s="3"/>
      <c r="MV311" s="3"/>
      <c r="MW311" s="3"/>
    </row>
    <row r="312" customFormat="false" ht="12.8" hidden="false" customHeight="true" outlineLevel="0" collapsed="false">
      <c r="A312" s="3" t="n">
        <v>230</v>
      </c>
      <c r="B312" s="3" t="s">
        <v>1890</v>
      </c>
      <c r="C312" s="3" t="s">
        <v>1891</v>
      </c>
      <c r="D312" s="3" t="s">
        <v>2025</v>
      </c>
      <c r="E312" s="3" t="s">
        <v>1344</v>
      </c>
      <c r="F312" s="3" t="s">
        <v>1934</v>
      </c>
      <c r="G312" s="4" t="s">
        <v>2026</v>
      </c>
      <c r="H312" s="4" t="s">
        <v>2027</v>
      </c>
      <c r="I312" s="3" t="s">
        <v>40</v>
      </c>
      <c r="J312" s="1" t="str">
        <f aca="false">AD312</f>
        <v>7.5</v>
      </c>
      <c r="K312" s="3" t="s">
        <v>2022</v>
      </c>
      <c r="L312" s="3" t="s">
        <v>2022</v>
      </c>
      <c r="M312" s="3" t="s">
        <v>42</v>
      </c>
      <c r="N312" s="3" t="s">
        <v>43</v>
      </c>
      <c r="O312" s="3" t="s">
        <v>1434</v>
      </c>
      <c r="P312" s="3" t="s">
        <v>980</v>
      </c>
      <c r="Q312" s="3" t="s">
        <v>126</v>
      </c>
      <c r="R312" s="3" t="s">
        <v>980</v>
      </c>
      <c r="S312" s="3" t="s">
        <v>45</v>
      </c>
      <c r="T312" s="3" t="s">
        <v>165</v>
      </c>
      <c r="U312" s="3" t="n">
        <v>-1</v>
      </c>
      <c r="V312" s="1" t="s">
        <v>1968</v>
      </c>
      <c r="W312" s="3" t="n">
        <v>-1</v>
      </c>
      <c r="X312" s="1" t="n">
        <v>-1</v>
      </c>
      <c r="Y312" s="1" t="n">
        <v>-1</v>
      </c>
      <c r="Z312" s="1" t="n">
        <v>-1</v>
      </c>
      <c r="AA312" s="1" t="n">
        <v>-1</v>
      </c>
      <c r="AB312" s="3" t="s">
        <v>398</v>
      </c>
      <c r="AC312" s="3" t="s">
        <v>398</v>
      </c>
      <c r="AD312" s="3" t="s">
        <v>1070</v>
      </c>
      <c r="AE312" s="3" t="s">
        <v>1070</v>
      </c>
      <c r="AF312" s="3" t="s">
        <v>1070</v>
      </c>
      <c r="AG312" s="3" t="n">
        <v>0</v>
      </c>
      <c r="AH312" s="3" t="s">
        <v>73</v>
      </c>
      <c r="AI312" s="3" t="s">
        <v>1070</v>
      </c>
      <c r="AJ312" s="3" t="s">
        <v>1070</v>
      </c>
      <c r="AK312" s="3" t="s">
        <v>1070</v>
      </c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  <c r="IT312" s="3"/>
      <c r="IU312" s="3"/>
      <c r="IV312" s="3"/>
      <c r="IW312" s="3"/>
      <c r="IX312" s="3"/>
      <c r="IY312" s="3"/>
      <c r="IZ312" s="3"/>
      <c r="JA312" s="3"/>
      <c r="JB312" s="3"/>
      <c r="JC312" s="3"/>
      <c r="JD312" s="3"/>
      <c r="JE312" s="3"/>
      <c r="JF312" s="3"/>
      <c r="JG312" s="3"/>
      <c r="JH312" s="3"/>
      <c r="JI312" s="3"/>
      <c r="JJ312" s="3"/>
      <c r="JK312" s="3"/>
      <c r="JL312" s="3"/>
      <c r="JM312" s="3"/>
      <c r="JN312" s="3"/>
      <c r="JO312" s="3"/>
      <c r="JP312" s="3"/>
      <c r="JQ312" s="3"/>
      <c r="JR312" s="3"/>
      <c r="JS312" s="3"/>
      <c r="JT312" s="3"/>
      <c r="JU312" s="3"/>
      <c r="JV312" s="3"/>
      <c r="JW312" s="3"/>
      <c r="JX312" s="3"/>
      <c r="JY312" s="3"/>
      <c r="JZ312" s="3"/>
      <c r="KA312" s="3"/>
      <c r="KB312" s="3"/>
      <c r="KC312" s="3"/>
      <c r="KD312" s="3"/>
      <c r="KE312" s="3"/>
      <c r="KF312" s="3"/>
      <c r="KG312" s="3"/>
      <c r="KH312" s="3"/>
      <c r="KI312" s="3"/>
      <c r="KJ312" s="3"/>
      <c r="KK312" s="3"/>
      <c r="KL312" s="3"/>
      <c r="KM312" s="3"/>
      <c r="KN312" s="3"/>
      <c r="KO312" s="3"/>
      <c r="KP312" s="3"/>
      <c r="KQ312" s="3"/>
      <c r="KR312" s="3"/>
      <c r="KS312" s="3"/>
      <c r="KT312" s="3"/>
      <c r="KU312" s="3"/>
      <c r="KV312" s="3"/>
      <c r="KW312" s="3"/>
      <c r="KX312" s="3"/>
      <c r="KY312" s="3"/>
      <c r="KZ312" s="3"/>
      <c r="LA312" s="3"/>
      <c r="LB312" s="3"/>
      <c r="LC312" s="3"/>
      <c r="LD312" s="3"/>
      <c r="LE312" s="3"/>
      <c r="LF312" s="3"/>
      <c r="LG312" s="3"/>
      <c r="LH312" s="3"/>
      <c r="LI312" s="3"/>
      <c r="LJ312" s="3"/>
      <c r="LK312" s="3"/>
      <c r="LL312" s="3"/>
      <c r="LM312" s="3"/>
      <c r="LN312" s="3"/>
      <c r="LO312" s="3"/>
      <c r="LP312" s="3"/>
      <c r="LQ312" s="3"/>
      <c r="LR312" s="3"/>
      <c r="LS312" s="3"/>
      <c r="LT312" s="3"/>
      <c r="LU312" s="3"/>
      <c r="LV312" s="3"/>
      <c r="LW312" s="3"/>
      <c r="LX312" s="3"/>
      <c r="LY312" s="3"/>
      <c r="LZ312" s="3"/>
      <c r="MA312" s="3"/>
      <c r="MB312" s="3"/>
      <c r="MC312" s="3"/>
      <c r="MD312" s="3"/>
      <c r="ME312" s="3"/>
      <c r="MF312" s="3"/>
      <c r="MG312" s="3"/>
      <c r="MH312" s="3"/>
      <c r="MI312" s="3"/>
      <c r="MJ312" s="3"/>
      <c r="MK312" s="3"/>
      <c r="ML312" s="3"/>
      <c r="MM312" s="3"/>
      <c r="MN312" s="3"/>
      <c r="MO312" s="3"/>
      <c r="MP312" s="3"/>
      <c r="MQ312" s="3"/>
      <c r="MR312" s="3"/>
      <c r="MS312" s="3"/>
      <c r="MT312" s="3"/>
      <c r="MU312" s="3"/>
      <c r="MV312" s="3"/>
      <c r="MW312" s="3"/>
    </row>
    <row r="313" customFormat="false" ht="13.8" hidden="false" customHeight="false" outlineLevel="0" collapsed="false">
      <c r="A313" s="3" t="n">
        <v>231</v>
      </c>
      <c r="B313" s="3" t="s">
        <v>1890</v>
      </c>
      <c r="C313" s="3" t="s">
        <v>1891</v>
      </c>
      <c r="D313" s="3" t="s">
        <v>2028</v>
      </c>
      <c r="E313" s="3" t="s">
        <v>1344</v>
      </c>
      <c r="F313" s="3" t="s">
        <v>1934</v>
      </c>
      <c r="G313" s="4" t="s">
        <v>2029</v>
      </c>
      <c r="H313" s="4" t="s">
        <v>2030</v>
      </c>
      <c r="I313" s="3" t="s">
        <v>40</v>
      </c>
      <c r="J313" s="1" t="str">
        <f aca="false">AD313</f>
        <v>13.2</v>
      </c>
      <c r="K313" s="3" t="s">
        <v>2031</v>
      </c>
      <c r="L313" s="3" t="s">
        <v>2031</v>
      </c>
      <c r="M313" s="3" t="s">
        <v>42</v>
      </c>
      <c r="N313" s="3" t="s">
        <v>43</v>
      </c>
      <c r="O313" s="3" t="s">
        <v>2032</v>
      </c>
      <c r="P313" s="3" t="s">
        <v>2033</v>
      </c>
      <c r="Q313" s="3" t="s">
        <v>432</v>
      </c>
      <c r="R313" s="3" t="s">
        <v>2034</v>
      </c>
      <c r="S313" s="3" t="s">
        <v>45</v>
      </c>
      <c r="T313" s="3" t="s">
        <v>165</v>
      </c>
      <c r="U313" s="3" t="n">
        <v>-1</v>
      </c>
      <c r="V313" s="1" t="s">
        <v>2035</v>
      </c>
      <c r="W313" s="3" t="n">
        <v>-1</v>
      </c>
      <c r="X313" s="1" t="n">
        <v>-1</v>
      </c>
      <c r="Y313" s="1" t="n">
        <v>-1</v>
      </c>
      <c r="Z313" s="1" t="n">
        <v>-1</v>
      </c>
      <c r="AA313" s="1" t="n">
        <v>-1</v>
      </c>
      <c r="AB313" s="3" t="s">
        <v>398</v>
      </c>
      <c r="AC313" s="3" t="s">
        <v>398</v>
      </c>
      <c r="AD313" s="3" t="s">
        <v>2036</v>
      </c>
      <c r="AE313" s="3" t="s">
        <v>2036</v>
      </c>
      <c r="AF313" s="3" t="s">
        <v>2036</v>
      </c>
      <c r="AG313" s="3" t="n">
        <v>0</v>
      </c>
      <c r="AH313" s="3" t="s">
        <v>73</v>
      </c>
      <c r="AI313" s="3" t="s">
        <v>2036</v>
      </c>
      <c r="AJ313" s="3" t="s">
        <v>2036</v>
      </c>
      <c r="AK313" s="3" t="s">
        <v>2036</v>
      </c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  <c r="IT313" s="3"/>
      <c r="IU313" s="3"/>
      <c r="IV313" s="3"/>
      <c r="IW313" s="3"/>
      <c r="IX313" s="3"/>
      <c r="IY313" s="3"/>
      <c r="IZ313" s="3"/>
      <c r="JA313" s="3"/>
      <c r="JB313" s="3"/>
      <c r="JC313" s="3"/>
      <c r="JD313" s="3"/>
      <c r="JE313" s="3"/>
      <c r="JF313" s="3"/>
      <c r="JG313" s="3"/>
      <c r="JH313" s="3"/>
      <c r="JI313" s="3"/>
      <c r="JJ313" s="3"/>
      <c r="JK313" s="3"/>
      <c r="JL313" s="3"/>
      <c r="JM313" s="3"/>
      <c r="JN313" s="3"/>
      <c r="JO313" s="3"/>
      <c r="JP313" s="3"/>
      <c r="JQ313" s="3"/>
      <c r="JR313" s="3"/>
      <c r="JS313" s="3"/>
      <c r="JT313" s="3"/>
      <c r="JU313" s="3"/>
      <c r="JV313" s="3"/>
      <c r="JW313" s="3"/>
      <c r="JX313" s="3"/>
      <c r="JY313" s="3"/>
      <c r="JZ313" s="3"/>
      <c r="KA313" s="3"/>
      <c r="KB313" s="3"/>
      <c r="KC313" s="3"/>
      <c r="KD313" s="3"/>
      <c r="KE313" s="3"/>
      <c r="KF313" s="3"/>
      <c r="KG313" s="3"/>
      <c r="KH313" s="3"/>
      <c r="KI313" s="3"/>
      <c r="KJ313" s="3"/>
      <c r="KK313" s="3"/>
      <c r="KL313" s="3"/>
      <c r="KM313" s="3"/>
      <c r="KN313" s="3"/>
      <c r="KO313" s="3"/>
      <c r="KP313" s="3"/>
      <c r="KQ313" s="3"/>
      <c r="KR313" s="3"/>
      <c r="KS313" s="3"/>
      <c r="KT313" s="3"/>
      <c r="KU313" s="3"/>
      <c r="KV313" s="3"/>
      <c r="KW313" s="3"/>
      <c r="KX313" s="3"/>
      <c r="KY313" s="3"/>
      <c r="KZ313" s="3"/>
      <c r="LA313" s="3"/>
      <c r="LB313" s="3"/>
      <c r="LC313" s="3"/>
      <c r="LD313" s="3"/>
      <c r="LE313" s="3"/>
      <c r="LF313" s="3"/>
      <c r="LG313" s="3"/>
      <c r="LH313" s="3"/>
      <c r="LI313" s="3"/>
      <c r="LJ313" s="3"/>
      <c r="LK313" s="3"/>
      <c r="LL313" s="3"/>
      <c r="LM313" s="3"/>
      <c r="LN313" s="3"/>
      <c r="LO313" s="3"/>
      <c r="LP313" s="3"/>
      <c r="LQ313" s="3"/>
      <c r="LR313" s="3"/>
      <c r="LS313" s="3"/>
      <c r="LT313" s="3"/>
      <c r="LU313" s="3"/>
      <c r="LV313" s="3"/>
      <c r="LW313" s="3"/>
      <c r="LX313" s="3"/>
      <c r="LY313" s="3"/>
      <c r="LZ313" s="3"/>
      <c r="MA313" s="3"/>
      <c r="MB313" s="3"/>
      <c r="MC313" s="3"/>
      <c r="MD313" s="3"/>
      <c r="ME313" s="3"/>
      <c r="MF313" s="3"/>
      <c r="MG313" s="3"/>
      <c r="MH313" s="3"/>
      <c r="MI313" s="3"/>
      <c r="MJ313" s="3"/>
      <c r="MK313" s="3"/>
      <c r="ML313" s="3"/>
      <c r="MM313" s="3"/>
      <c r="MN313" s="3"/>
      <c r="MO313" s="3"/>
      <c r="MP313" s="3"/>
      <c r="MQ313" s="3"/>
      <c r="MR313" s="3"/>
      <c r="MS313" s="3"/>
      <c r="MT313" s="3"/>
      <c r="MU313" s="3"/>
      <c r="MV313" s="3"/>
      <c r="MW313" s="3"/>
    </row>
    <row r="314" customFormat="false" ht="13.8" hidden="false" customHeight="false" outlineLevel="0" collapsed="false">
      <c r="A314" s="3" t="n">
        <v>232</v>
      </c>
      <c r="B314" s="3" t="s">
        <v>1890</v>
      </c>
      <c r="C314" s="3" t="s">
        <v>1891</v>
      </c>
      <c r="D314" s="3" t="s">
        <v>2037</v>
      </c>
      <c r="E314" s="3" t="s">
        <v>1344</v>
      </c>
      <c r="F314" s="3" t="s">
        <v>2038</v>
      </c>
      <c r="G314" s="4" t="s">
        <v>2039</v>
      </c>
      <c r="H314" s="4" t="s">
        <v>2040</v>
      </c>
      <c r="I314" s="3" t="s">
        <v>40</v>
      </c>
      <c r="J314" s="1" t="str">
        <f aca="false">AD314</f>
        <v>4.2</v>
      </c>
      <c r="K314" s="3" t="s">
        <v>2041</v>
      </c>
      <c r="L314" s="3" t="s">
        <v>2041</v>
      </c>
      <c r="M314" s="3" t="s">
        <v>62</v>
      </c>
      <c r="N314" s="3" t="s">
        <v>63</v>
      </c>
      <c r="O314" s="3" t="s">
        <v>2042</v>
      </c>
      <c r="P314" s="3" t="s">
        <v>2043</v>
      </c>
      <c r="Q314" s="3" t="s">
        <v>1565</v>
      </c>
      <c r="R314" s="3" t="s">
        <v>2016</v>
      </c>
      <c r="S314" s="3" t="s">
        <v>45</v>
      </c>
      <c r="T314" s="3" t="s">
        <v>1899</v>
      </c>
      <c r="U314" s="3" t="n">
        <v>-1</v>
      </c>
      <c r="V314" s="1" t="s">
        <v>2044</v>
      </c>
      <c r="W314" s="3" t="n">
        <v>-1</v>
      </c>
      <c r="X314" s="1" t="n">
        <v>-1</v>
      </c>
      <c r="Y314" s="1" t="n">
        <v>-1</v>
      </c>
      <c r="Z314" s="1" t="n">
        <v>-1</v>
      </c>
      <c r="AA314" s="1" t="n">
        <v>-1</v>
      </c>
      <c r="AB314" s="3" t="s">
        <v>398</v>
      </c>
      <c r="AC314" s="3" t="s">
        <v>398</v>
      </c>
      <c r="AD314" s="3" t="s">
        <v>123</v>
      </c>
      <c r="AE314" s="3" t="s">
        <v>123</v>
      </c>
      <c r="AF314" s="3" t="s">
        <v>123</v>
      </c>
      <c r="AG314" s="3" t="n">
        <v>0</v>
      </c>
      <c r="AH314" s="3" t="s">
        <v>73</v>
      </c>
      <c r="AI314" s="3" t="s">
        <v>123</v>
      </c>
      <c r="AJ314" s="3" t="s">
        <v>123</v>
      </c>
      <c r="AK314" s="3" t="s">
        <v>123</v>
      </c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  <c r="IT314" s="3"/>
      <c r="IU314" s="3"/>
      <c r="IV314" s="3"/>
      <c r="IW314" s="3"/>
      <c r="IX314" s="3"/>
      <c r="IY314" s="3"/>
      <c r="IZ314" s="3"/>
      <c r="JA314" s="3"/>
      <c r="JB314" s="3"/>
      <c r="JC314" s="3"/>
      <c r="JD314" s="3"/>
      <c r="JE314" s="3"/>
      <c r="JF314" s="3"/>
      <c r="JG314" s="3"/>
      <c r="JH314" s="3"/>
      <c r="JI314" s="3"/>
      <c r="JJ314" s="3"/>
      <c r="JK314" s="3"/>
      <c r="JL314" s="3"/>
      <c r="JM314" s="3"/>
      <c r="JN314" s="3"/>
      <c r="JO314" s="3"/>
      <c r="JP314" s="3"/>
      <c r="JQ314" s="3"/>
      <c r="JR314" s="3"/>
      <c r="JS314" s="3"/>
      <c r="JT314" s="3"/>
      <c r="JU314" s="3"/>
      <c r="JV314" s="3"/>
      <c r="JW314" s="3"/>
      <c r="JX314" s="3"/>
      <c r="JY314" s="3"/>
      <c r="JZ314" s="3"/>
      <c r="KA314" s="3"/>
      <c r="KB314" s="3"/>
      <c r="KC314" s="3"/>
      <c r="KD314" s="3"/>
      <c r="KE314" s="3"/>
      <c r="KF314" s="3"/>
      <c r="KG314" s="3"/>
      <c r="KH314" s="3"/>
      <c r="KI314" s="3"/>
      <c r="KJ314" s="3"/>
      <c r="KK314" s="3"/>
      <c r="KL314" s="3"/>
      <c r="KM314" s="3"/>
      <c r="KN314" s="3"/>
      <c r="KO314" s="3"/>
      <c r="KP314" s="3"/>
      <c r="KQ314" s="3"/>
      <c r="KR314" s="3"/>
      <c r="KS314" s="3"/>
      <c r="KT314" s="3"/>
      <c r="KU314" s="3"/>
      <c r="KV314" s="3"/>
      <c r="KW314" s="3"/>
      <c r="KX314" s="3"/>
      <c r="KY314" s="3"/>
      <c r="KZ314" s="3"/>
      <c r="LA314" s="3"/>
      <c r="LB314" s="3"/>
      <c r="LC314" s="3"/>
      <c r="LD314" s="3"/>
      <c r="LE314" s="3"/>
      <c r="LF314" s="3"/>
      <c r="LG314" s="3"/>
      <c r="LH314" s="3"/>
      <c r="LI314" s="3"/>
      <c r="LJ314" s="3"/>
      <c r="LK314" s="3"/>
      <c r="LL314" s="3"/>
      <c r="LM314" s="3"/>
      <c r="LN314" s="3"/>
      <c r="LO314" s="3"/>
      <c r="LP314" s="3"/>
      <c r="LQ314" s="3"/>
      <c r="LR314" s="3"/>
      <c r="LS314" s="3"/>
      <c r="LT314" s="3"/>
      <c r="LU314" s="3"/>
      <c r="LV314" s="3"/>
      <c r="LW314" s="3"/>
      <c r="LX314" s="3"/>
      <c r="LY314" s="3"/>
      <c r="LZ314" s="3"/>
      <c r="MA314" s="3"/>
      <c r="MB314" s="3"/>
      <c r="MC314" s="3"/>
      <c r="MD314" s="3"/>
      <c r="ME314" s="3"/>
      <c r="MF314" s="3"/>
      <c r="MG314" s="3"/>
      <c r="MH314" s="3"/>
      <c r="MI314" s="3"/>
      <c r="MJ314" s="3"/>
      <c r="MK314" s="3"/>
      <c r="ML314" s="3"/>
      <c r="MM314" s="3"/>
      <c r="MN314" s="3"/>
      <c r="MO314" s="3"/>
      <c r="MP314" s="3"/>
      <c r="MQ314" s="3"/>
      <c r="MR314" s="3"/>
      <c r="MS314" s="3"/>
      <c r="MT314" s="3"/>
      <c r="MU314" s="3"/>
      <c r="MV314" s="3"/>
      <c r="MW314" s="3"/>
    </row>
    <row r="315" customFormat="false" ht="13.8" hidden="false" customHeight="false" outlineLevel="0" collapsed="false">
      <c r="A315" s="3" t="n">
        <v>233</v>
      </c>
      <c r="B315" s="3"/>
      <c r="C315" s="3" t="s">
        <v>2045</v>
      </c>
      <c r="D315" s="3" t="s">
        <v>2046</v>
      </c>
      <c r="E315" s="3" t="s">
        <v>298</v>
      </c>
      <c r="F315" s="3" t="s">
        <v>2047</v>
      </c>
      <c r="G315" s="4" t="s">
        <v>2048</v>
      </c>
      <c r="H315" s="4" t="s">
        <v>2049</v>
      </c>
      <c r="I315" s="3" t="s">
        <v>40</v>
      </c>
      <c r="J315" s="1" t="str">
        <f aca="false">AD315</f>
        <v>3.05</v>
      </c>
      <c r="K315" s="3" t="s">
        <v>2050</v>
      </c>
      <c r="L315" s="3" t="s">
        <v>2051</v>
      </c>
      <c r="M315" s="3" t="n">
        <v>-1</v>
      </c>
      <c r="N315" s="3" t="n">
        <v>-1</v>
      </c>
      <c r="O315" s="3" t="n">
        <v>-1</v>
      </c>
      <c r="P315" s="3" t="n">
        <v>-1</v>
      </c>
      <c r="Q315" s="3" t="n">
        <v>-1</v>
      </c>
      <c r="R315" s="3" t="n">
        <v>-1</v>
      </c>
      <c r="S315" s="3" t="s">
        <v>67</v>
      </c>
      <c r="T315" s="3" t="n">
        <v>-1</v>
      </c>
      <c r="U315" s="3" t="n">
        <v>-1</v>
      </c>
      <c r="V315" s="3" t="n">
        <v>-1</v>
      </c>
      <c r="W315" s="3" t="n">
        <v>-1</v>
      </c>
      <c r="X315" s="3" t="n">
        <v>-1</v>
      </c>
      <c r="Y315" s="1" t="n">
        <v>-1</v>
      </c>
      <c r="Z315" s="3" t="s">
        <v>2052</v>
      </c>
      <c r="AA315" s="3" t="n">
        <v>-1</v>
      </c>
      <c r="AB315" s="3" t="s">
        <v>71</v>
      </c>
      <c r="AC315" s="3" t="s">
        <v>71</v>
      </c>
      <c r="AD315" s="3" t="s">
        <v>1338</v>
      </c>
      <c r="AE315" s="3" t="s">
        <v>1338</v>
      </c>
      <c r="AF315" s="3" t="s">
        <v>1338</v>
      </c>
      <c r="AG315" s="3" t="n">
        <v>0</v>
      </c>
      <c r="AH315" s="3" t="s">
        <v>73</v>
      </c>
      <c r="AI315" s="3" t="s">
        <v>1338</v>
      </c>
      <c r="AJ315" s="3" t="s">
        <v>1338</v>
      </c>
      <c r="AK315" s="3" t="s">
        <v>1338</v>
      </c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  <c r="IT315" s="3"/>
      <c r="IU315" s="3"/>
      <c r="IV315" s="3"/>
      <c r="IW315" s="3"/>
      <c r="IX315" s="3"/>
      <c r="IY315" s="3"/>
      <c r="IZ315" s="3"/>
      <c r="JA315" s="3"/>
      <c r="JB315" s="3"/>
      <c r="JC315" s="3"/>
      <c r="JD315" s="3"/>
      <c r="JE315" s="3"/>
      <c r="JF315" s="3"/>
      <c r="JG315" s="3"/>
      <c r="JH315" s="3"/>
      <c r="JI315" s="3"/>
      <c r="JJ315" s="3"/>
      <c r="JK315" s="3"/>
      <c r="JL315" s="3"/>
      <c r="JM315" s="3"/>
      <c r="JN315" s="3"/>
      <c r="JO315" s="3"/>
      <c r="JP315" s="3"/>
      <c r="JQ315" s="3"/>
      <c r="JR315" s="3"/>
      <c r="JS315" s="3"/>
      <c r="JT315" s="3"/>
      <c r="JU315" s="3"/>
      <c r="JV315" s="3"/>
      <c r="JW315" s="3"/>
      <c r="JX315" s="3"/>
      <c r="JY315" s="3"/>
      <c r="JZ315" s="3"/>
      <c r="KA315" s="3"/>
      <c r="KB315" s="3"/>
      <c r="KC315" s="3"/>
      <c r="KD315" s="3"/>
      <c r="KE315" s="3"/>
      <c r="KF315" s="3"/>
      <c r="KG315" s="3"/>
      <c r="KH315" s="3"/>
      <c r="KI315" s="3"/>
      <c r="KJ315" s="3"/>
      <c r="KK315" s="3"/>
      <c r="KL315" s="3"/>
      <c r="KM315" s="3"/>
      <c r="KN315" s="3"/>
      <c r="KO315" s="3"/>
      <c r="KP315" s="3"/>
      <c r="KQ315" s="3"/>
      <c r="KR315" s="3"/>
      <c r="KS315" s="3"/>
      <c r="KT315" s="3"/>
      <c r="KU315" s="3"/>
      <c r="KV315" s="3"/>
      <c r="KW315" s="3"/>
      <c r="KX315" s="3"/>
      <c r="KY315" s="3"/>
      <c r="KZ315" s="3"/>
      <c r="LA315" s="3"/>
      <c r="LB315" s="3"/>
      <c r="LC315" s="3"/>
      <c r="LD315" s="3"/>
      <c r="LE315" s="3"/>
      <c r="LF315" s="3"/>
      <c r="LG315" s="3"/>
      <c r="LH315" s="3"/>
      <c r="LI315" s="3"/>
      <c r="LJ315" s="3"/>
      <c r="LK315" s="3"/>
      <c r="LL315" s="3"/>
      <c r="LM315" s="3"/>
      <c r="LN315" s="3"/>
      <c r="LO315" s="3"/>
      <c r="LP315" s="3"/>
      <c r="LQ315" s="3"/>
      <c r="LR315" s="3"/>
      <c r="LS315" s="3"/>
      <c r="LT315" s="3"/>
      <c r="LU315" s="3"/>
      <c r="LV315" s="3"/>
      <c r="LW315" s="3"/>
      <c r="LX315" s="3"/>
      <c r="LY315" s="3"/>
      <c r="LZ315" s="3"/>
      <c r="MA315" s="3"/>
      <c r="MB315" s="3"/>
      <c r="MC315" s="3"/>
      <c r="MD315" s="3"/>
      <c r="ME315" s="3"/>
      <c r="MF315" s="3"/>
      <c r="MG315" s="3"/>
      <c r="MH315" s="3"/>
      <c r="MI315" s="3"/>
      <c r="MJ315" s="3"/>
      <c r="MK315" s="3"/>
      <c r="ML315" s="3"/>
      <c r="MM315" s="3"/>
      <c r="MN315" s="3"/>
      <c r="MO315" s="3"/>
      <c r="MP315" s="3"/>
      <c r="MQ315" s="3"/>
      <c r="MR315" s="3"/>
      <c r="MS315" s="3"/>
      <c r="MT315" s="3"/>
      <c r="MU315" s="3"/>
      <c r="MV315" s="3"/>
      <c r="MW315" s="3"/>
    </row>
    <row r="316" customFormat="false" ht="13.8" hidden="false" customHeight="false" outlineLevel="0" collapsed="false">
      <c r="A316" s="3" t="n">
        <v>234</v>
      </c>
      <c r="B316" s="3"/>
      <c r="C316" s="3" t="s">
        <v>2053</v>
      </c>
      <c r="D316" s="3" t="s">
        <v>2054</v>
      </c>
      <c r="E316" s="3" t="s">
        <v>298</v>
      </c>
      <c r="F316" s="3" t="s">
        <v>2055</v>
      </c>
      <c r="G316" s="4" t="s">
        <v>2056</v>
      </c>
      <c r="H316" s="4" t="s">
        <v>2057</v>
      </c>
      <c r="I316" s="3" t="s">
        <v>40</v>
      </c>
      <c r="J316" s="1" t="str">
        <f aca="false">AD316</f>
        <v>1.61</v>
      </c>
      <c r="K316" s="3" t="n">
        <v>52</v>
      </c>
      <c r="L316" s="3" t="s">
        <v>2058</v>
      </c>
      <c r="M316" s="3" t="s">
        <v>42</v>
      </c>
      <c r="N316" s="3" t="s">
        <v>43</v>
      </c>
      <c r="O316" s="3" t="s">
        <v>2059</v>
      </c>
      <c r="P316" s="3" t="s">
        <v>2060</v>
      </c>
      <c r="Q316" s="3" t="s">
        <v>1071</v>
      </c>
      <c r="R316" s="3" t="s">
        <v>1071</v>
      </c>
      <c r="S316" s="3" t="s">
        <v>67</v>
      </c>
      <c r="T316" s="3" t="n">
        <v>1270</v>
      </c>
      <c r="U316" s="3" t="n">
        <v>-1</v>
      </c>
      <c r="V316" s="3" t="s">
        <v>1091</v>
      </c>
      <c r="W316" s="3" t="s">
        <v>2061</v>
      </c>
      <c r="X316" s="3" t="n">
        <v>-1</v>
      </c>
      <c r="Y316" s="1" t="n">
        <v>30</v>
      </c>
      <c r="Z316" s="3" t="s">
        <v>1887</v>
      </c>
      <c r="AA316" s="3" t="n">
        <v>-1</v>
      </c>
      <c r="AB316" s="3" t="s">
        <v>71</v>
      </c>
      <c r="AC316" s="3" t="s">
        <v>71</v>
      </c>
      <c r="AD316" s="3" t="s">
        <v>1989</v>
      </c>
      <c r="AE316" s="3" t="s">
        <v>1989</v>
      </c>
      <c r="AF316" s="3" t="s">
        <v>1989</v>
      </c>
      <c r="AG316" s="3" t="n">
        <v>0</v>
      </c>
      <c r="AH316" s="3" t="s">
        <v>73</v>
      </c>
      <c r="AI316" s="3" t="s">
        <v>1989</v>
      </c>
      <c r="AJ316" s="3" t="s">
        <v>1989</v>
      </c>
      <c r="AK316" s="3" t="s">
        <v>1989</v>
      </c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  <c r="IT316" s="3"/>
      <c r="IU316" s="3"/>
      <c r="IV316" s="3"/>
      <c r="IW316" s="3"/>
      <c r="IX316" s="3"/>
      <c r="IY316" s="3"/>
      <c r="IZ316" s="3"/>
      <c r="JA316" s="3"/>
      <c r="JB316" s="3"/>
      <c r="JC316" s="3"/>
      <c r="JD316" s="3"/>
      <c r="JE316" s="3"/>
      <c r="JF316" s="3"/>
      <c r="JG316" s="3"/>
      <c r="JH316" s="3"/>
      <c r="JI316" s="3"/>
      <c r="JJ316" s="3"/>
      <c r="JK316" s="3"/>
      <c r="JL316" s="3"/>
      <c r="JM316" s="3"/>
      <c r="JN316" s="3"/>
      <c r="JO316" s="3"/>
      <c r="JP316" s="3"/>
      <c r="JQ316" s="3"/>
      <c r="JR316" s="3"/>
      <c r="JS316" s="3"/>
      <c r="JT316" s="3"/>
      <c r="JU316" s="3"/>
      <c r="JV316" s="3"/>
      <c r="JW316" s="3"/>
      <c r="JX316" s="3"/>
      <c r="JY316" s="3"/>
      <c r="JZ316" s="3"/>
      <c r="KA316" s="3"/>
      <c r="KB316" s="3"/>
      <c r="KC316" s="3"/>
      <c r="KD316" s="3"/>
      <c r="KE316" s="3"/>
      <c r="KF316" s="3"/>
      <c r="KG316" s="3"/>
      <c r="KH316" s="3"/>
      <c r="KI316" s="3"/>
      <c r="KJ316" s="3"/>
      <c r="KK316" s="3"/>
      <c r="KL316" s="3"/>
      <c r="KM316" s="3"/>
      <c r="KN316" s="3"/>
      <c r="KO316" s="3"/>
      <c r="KP316" s="3"/>
      <c r="KQ316" s="3"/>
      <c r="KR316" s="3"/>
      <c r="KS316" s="3"/>
      <c r="KT316" s="3"/>
      <c r="KU316" s="3"/>
      <c r="KV316" s="3"/>
      <c r="KW316" s="3"/>
      <c r="KX316" s="3"/>
      <c r="KY316" s="3"/>
      <c r="KZ316" s="3"/>
      <c r="LA316" s="3"/>
      <c r="LB316" s="3"/>
      <c r="LC316" s="3"/>
      <c r="LD316" s="3"/>
      <c r="LE316" s="3"/>
      <c r="LF316" s="3"/>
      <c r="LG316" s="3"/>
      <c r="LH316" s="3"/>
      <c r="LI316" s="3"/>
      <c r="LJ316" s="3"/>
      <c r="LK316" s="3"/>
      <c r="LL316" s="3"/>
      <c r="LM316" s="3"/>
      <c r="LN316" s="3"/>
      <c r="LO316" s="3"/>
      <c r="LP316" s="3"/>
      <c r="LQ316" s="3"/>
      <c r="LR316" s="3"/>
      <c r="LS316" s="3"/>
      <c r="LT316" s="3"/>
      <c r="LU316" s="3"/>
      <c r="LV316" s="3"/>
      <c r="LW316" s="3"/>
      <c r="LX316" s="3"/>
      <c r="LY316" s="3"/>
      <c r="LZ316" s="3"/>
      <c r="MA316" s="3"/>
      <c r="MB316" s="3"/>
      <c r="MC316" s="3"/>
      <c r="MD316" s="3"/>
      <c r="ME316" s="3"/>
      <c r="MF316" s="3"/>
      <c r="MG316" s="3"/>
      <c r="MH316" s="3"/>
      <c r="MI316" s="3"/>
      <c r="MJ316" s="3"/>
      <c r="MK316" s="3"/>
      <c r="ML316" s="3"/>
      <c r="MM316" s="3"/>
      <c r="MN316" s="3"/>
      <c r="MO316" s="3"/>
      <c r="MP316" s="3"/>
      <c r="MQ316" s="3"/>
      <c r="MR316" s="3"/>
      <c r="MS316" s="3"/>
      <c r="MT316" s="3"/>
      <c r="MU316" s="3"/>
      <c r="MV316" s="3"/>
      <c r="MW316" s="3"/>
    </row>
    <row r="317" customFormat="false" ht="13.8" hidden="false" customHeight="false" outlineLevel="0" collapsed="false">
      <c r="A317" s="3" t="n">
        <v>235</v>
      </c>
      <c r="B317" s="3"/>
      <c r="C317" s="3" t="s">
        <v>2062</v>
      </c>
      <c r="D317" s="3" t="s">
        <v>2063</v>
      </c>
      <c r="E317" s="3" t="s">
        <v>1307</v>
      </c>
      <c r="F317" s="3" t="s">
        <v>2064</v>
      </c>
      <c r="G317" s="4" t="s">
        <v>2065</v>
      </c>
      <c r="H317" s="4" t="s">
        <v>2066</v>
      </c>
      <c r="I317" s="3" t="s">
        <v>40</v>
      </c>
      <c r="J317" s="1" t="str">
        <f aca="false">AD317</f>
        <v>3.3</v>
      </c>
      <c r="K317" s="3" t="s">
        <v>2067</v>
      </c>
      <c r="L317" s="3" t="s">
        <v>65</v>
      </c>
      <c r="M317" s="3"/>
      <c r="N317" s="3" t="s">
        <v>43</v>
      </c>
      <c r="O317" s="3" t="n">
        <v>-1</v>
      </c>
      <c r="P317" s="3" t="n">
        <v>-1</v>
      </c>
      <c r="Q317" s="3" t="n">
        <v>-1</v>
      </c>
      <c r="R317" s="3" t="n">
        <v>-1</v>
      </c>
      <c r="S317" s="3" t="s">
        <v>67</v>
      </c>
      <c r="T317" s="3" t="s">
        <v>848</v>
      </c>
      <c r="U317" s="3" t="n">
        <v>-1</v>
      </c>
      <c r="V317" s="3" t="s">
        <v>697</v>
      </c>
      <c r="W317" s="3" t="n">
        <v>-1</v>
      </c>
      <c r="X317" s="3" t="s">
        <v>405</v>
      </c>
      <c r="Y317" s="3" t="n">
        <v>30</v>
      </c>
      <c r="Z317" s="3" t="s">
        <v>264</v>
      </c>
      <c r="AA317" s="3" t="n">
        <v>-1</v>
      </c>
      <c r="AB317" s="3" t="s">
        <v>71</v>
      </c>
      <c r="AC317" s="3" t="s">
        <v>71</v>
      </c>
      <c r="AD317" s="3" t="s">
        <v>147</v>
      </c>
      <c r="AE317" s="3" t="s">
        <v>147</v>
      </c>
      <c r="AF317" s="3" t="s">
        <v>147</v>
      </c>
      <c r="AG317" s="3" t="n">
        <v>0</v>
      </c>
      <c r="AH317" s="3" t="s">
        <v>73</v>
      </c>
      <c r="AI317" s="3" t="s">
        <v>147</v>
      </c>
      <c r="AJ317" s="3" t="s">
        <v>147</v>
      </c>
      <c r="AK317" s="3" t="s">
        <v>147</v>
      </c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  <c r="IT317" s="3"/>
      <c r="IU317" s="3"/>
      <c r="IV317" s="3"/>
      <c r="IW317" s="3"/>
      <c r="IX317" s="3"/>
      <c r="IY317" s="3"/>
      <c r="IZ317" s="3"/>
      <c r="JA317" s="3"/>
      <c r="JB317" s="3"/>
      <c r="JC317" s="3"/>
      <c r="JD317" s="3"/>
      <c r="JE317" s="3"/>
      <c r="JF317" s="3"/>
      <c r="JG317" s="3"/>
      <c r="JH317" s="3"/>
      <c r="JI317" s="3"/>
      <c r="JJ317" s="3"/>
      <c r="JK317" s="3"/>
      <c r="JL317" s="3"/>
      <c r="JM317" s="3"/>
      <c r="JN317" s="3"/>
      <c r="JO317" s="3"/>
      <c r="JP317" s="3"/>
      <c r="JQ317" s="3"/>
      <c r="JR317" s="3"/>
      <c r="JS317" s="3"/>
      <c r="JT317" s="3"/>
      <c r="JU317" s="3"/>
      <c r="JV317" s="3"/>
      <c r="JW317" s="3"/>
      <c r="JX317" s="3"/>
      <c r="JY317" s="3"/>
      <c r="JZ317" s="3"/>
      <c r="KA317" s="3"/>
      <c r="KB317" s="3"/>
      <c r="KC317" s="3"/>
      <c r="KD317" s="3"/>
      <c r="KE317" s="3"/>
      <c r="KF317" s="3"/>
      <c r="KG317" s="3"/>
      <c r="KH317" s="3"/>
      <c r="KI317" s="3"/>
      <c r="KJ317" s="3"/>
      <c r="KK317" s="3"/>
      <c r="KL317" s="3"/>
      <c r="KM317" s="3"/>
      <c r="KN317" s="3"/>
      <c r="KO317" s="3"/>
      <c r="KP317" s="3"/>
      <c r="KQ317" s="3"/>
      <c r="KR317" s="3"/>
      <c r="KS317" s="3"/>
      <c r="KT317" s="3"/>
      <c r="KU317" s="3"/>
      <c r="KV317" s="3"/>
      <c r="KW317" s="3"/>
      <c r="KX317" s="3"/>
      <c r="KY317" s="3"/>
      <c r="KZ317" s="3"/>
      <c r="LA317" s="3"/>
      <c r="LB317" s="3"/>
      <c r="LC317" s="3"/>
      <c r="LD317" s="3"/>
      <c r="LE317" s="3"/>
      <c r="LF317" s="3"/>
      <c r="LG317" s="3"/>
      <c r="LH317" s="3"/>
      <c r="LI317" s="3"/>
      <c r="LJ317" s="3"/>
      <c r="LK317" s="3"/>
      <c r="LL317" s="3"/>
      <c r="LM317" s="3"/>
      <c r="LN317" s="3"/>
      <c r="LO317" s="3"/>
      <c r="LP317" s="3"/>
      <c r="LQ317" s="3"/>
      <c r="LR317" s="3"/>
      <c r="LS317" s="3"/>
      <c r="LT317" s="3"/>
      <c r="LU317" s="3"/>
      <c r="LV317" s="3"/>
      <c r="LW317" s="3"/>
      <c r="LX317" s="3"/>
      <c r="LY317" s="3"/>
      <c r="LZ317" s="3"/>
      <c r="MA317" s="3"/>
      <c r="MB317" s="3"/>
      <c r="MC317" s="3"/>
      <c r="MD317" s="3"/>
      <c r="ME317" s="3"/>
      <c r="MF317" s="3"/>
      <c r="MG317" s="3"/>
      <c r="MH317" s="3"/>
      <c r="MI317" s="3"/>
      <c r="MJ317" s="3"/>
      <c r="MK317" s="3"/>
      <c r="ML317" s="3"/>
      <c r="MM317" s="3"/>
      <c r="MN317" s="3"/>
      <c r="MO317" s="3"/>
      <c r="MP317" s="3"/>
      <c r="MQ317" s="3"/>
      <c r="MR317" s="3"/>
      <c r="MS317" s="3"/>
      <c r="MT317" s="3"/>
      <c r="MU317" s="3"/>
      <c r="MV317" s="3"/>
      <c r="MW317" s="3"/>
    </row>
    <row r="318" customFormat="false" ht="13.8" hidden="false" customHeight="false" outlineLevel="0" collapsed="false">
      <c r="A318" s="3" t="n">
        <v>236</v>
      </c>
      <c r="B318" s="3"/>
      <c r="C318" s="3" t="s">
        <v>2068</v>
      </c>
      <c r="D318" s="3" t="s">
        <v>2069</v>
      </c>
      <c r="E318" s="3" t="s">
        <v>2070</v>
      </c>
      <c r="F318" s="3" t="s">
        <v>2071</v>
      </c>
      <c r="G318" s="4" t="s">
        <v>2072</v>
      </c>
      <c r="H318" s="7" t="s">
        <v>2073</v>
      </c>
      <c r="I318" s="3" t="s">
        <v>40</v>
      </c>
      <c r="J318" s="1" t="str">
        <f aca="false">AD318</f>
        <v>1.98</v>
      </c>
      <c r="K318" s="3" t="s">
        <v>2074</v>
      </c>
      <c r="L318" s="3" t="s">
        <v>2075</v>
      </c>
      <c r="M318" s="3" t="s">
        <v>42</v>
      </c>
      <c r="N318" s="3" t="s">
        <v>43</v>
      </c>
      <c r="O318" s="3" t="s">
        <v>2076</v>
      </c>
      <c r="P318" s="3" t="s">
        <v>200</v>
      </c>
      <c r="Q318" s="3" t="s">
        <v>558</v>
      </c>
      <c r="R318" s="3" t="s">
        <v>558</v>
      </c>
      <c r="S318" s="3" t="s">
        <v>67</v>
      </c>
      <c r="T318" s="3" t="s">
        <v>848</v>
      </c>
      <c r="U318" s="3" t="n">
        <v>-1</v>
      </c>
      <c r="V318" s="3" t="s">
        <v>628</v>
      </c>
      <c r="W318" s="3" t="s">
        <v>47</v>
      </c>
      <c r="X318" s="3" t="s">
        <v>405</v>
      </c>
      <c r="Y318" s="3" t="n">
        <v>20</v>
      </c>
      <c r="Z318" s="3" t="s">
        <v>1301</v>
      </c>
      <c r="AA318" s="3" t="s">
        <v>2077</v>
      </c>
      <c r="AB318" s="3" t="s">
        <v>650</v>
      </c>
      <c r="AC318" s="3" t="s">
        <v>358</v>
      </c>
      <c r="AD318" s="3" t="s">
        <v>2078</v>
      </c>
      <c r="AE318" s="3" t="s">
        <v>2078</v>
      </c>
      <c r="AF318" s="3" t="s">
        <v>2078</v>
      </c>
      <c r="AG318" s="3" t="n">
        <v>0</v>
      </c>
      <c r="AH318" s="3"/>
      <c r="AI318" s="3" t="s">
        <v>2078</v>
      </c>
      <c r="AJ318" s="3" t="s">
        <v>2078</v>
      </c>
      <c r="AK318" s="3" t="s">
        <v>2078</v>
      </c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  <c r="IT318" s="3"/>
      <c r="IU318" s="3"/>
      <c r="IV318" s="3"/>
      <c r="IW318" s="3"/>
      <c r="IX318" s="3"/>
      <c r="IY318" s="3"/>
      <c r="IZ318" s="3"/>
      <c r="JA318" s="3"/>
      <c r="JB318" s="3"/>
      <c r="JC318" s="3"/>
      <c r="JD318" s="3"/>
      <c r="JE318" s="3"/>
      <c r="JF318" s="3"/>
      <c r="JG318" s="3"/>
      <c r="JH318" s="3"/>
      <c r="JI318" s="3"/>
      <c r="JJ318" s="3"/>
      <c r="JK318" s="3"/>
      <c r="JL318" s="3"/>
      <c r="JM318" s="3"/>
      <c r="JN318" s="3"/>
      <c r="JO318" s="3"/>
      <c r="JP318" s="3"/>
      <c r="JQ318" s="3"/>
      <c r="JR318" s="3"/>
      <c r="JS318" s="3"/>
      <c r="JT318" s="3"/>
      <c r="JU318" s="3"/>
      <c r="JV318" s="3"/>
      <c r="JW318" s="3"/>
      <c r="JX318" s="3"/>
      <c r="JY318" s="3"/>
      <c r="JZ318" s="3"/>
      <c r="KA318" s="3"/>
      <c r="KB318" s="3"/>
      <c r="KC318" s="3"/>
      <c r="KD318" s="3"/>
      <c r="KE318" s="3"/>
      <c r="KF318" s="3"/>
      <c r="KG318" s="3"/>
      <c r="KH318" s="3"/>
      <c r="KI318" s="3"/>
      <c r="KJ318" s="3"/>
      <c r="KK318" s="3"/>
      <c r="KL318" s="3"/>
      <c r="KM318" s="3"/>
      <c r="KN318" s="3"/>
      <c r="KO318" s="3"/>
      <c r="KP318" s="3"/>
      <c r="KQ318" s="3"/>
      <c r="KR318" s="3"/>
      <c r="KS318" s="3"/>
      <c r="KT318" s="3"/>
      <c r="KU318" s="3"/>
      <c r="KV318" s="3"/>
      <c r="KW318" s="3"/>
      <c r="KX318" s="3"/>
      <c r="KY318" s="3"/>
      <c r="KZ318" s="3"/>
      <c r="LA318" s="3"/>
      <c r="LB318" s="3"/>
      <c r="LC318" s="3"/>
      <c r="LD318" s="3"/>
      <c r="LE318" s="3"/>
      <c r="LF318" s="3"/>
      <c r="LG318" s="3"/>
      <c r="LH318" s="3"/>
      <c r="LI318" s="3"/>
      <c r="LJ318" s="3"/>
      <c r="LK318" s="3"/>
      <c r="LL318" s="3"/>
      <c r="LM318" s="3"/>
      <c r="LN318" s="3"/>
      <c r="LO318" s="3"/>
      <c r="LP318" s="3"/>
      <c r="LQ318" s="3"/>
      <c r="LR318" s="3"/>
      <c r="LS318" s="3"/>
      <c r="LT318" s="3"/>
      <c r="LU318" s="3"/>
      <c r="LV318" s="3"/>
      <c r="LW318" s="3"/>
      <c r="LX318" s="3"/>
      <c r="LY318" s="3"/>
      <c r="LZ318" s="3"/>
      <c r="MA318" s="3"/>
      <c r="MB318" s="3"/>
      <c r="MC318" s="3"/>
      <c r="MD318" s="3"/>
      <c r="ME318" s="3"/>
      <c r="MF318" s="3"/>
      <c r="MG318" s="3"/>
      <c r="MH318" s="3"/>
      <c r="MI318" s="3"/>
      <c r="MJ318" s="3"/>
      <c r="MK318" s="3"/>
      <c r="ML318" s="3"/>
      <c r="MM318" s="3"/>
      <c r="MN318" s="3"/>
      <c r="MO318" s="3"/>
      <c r="MP318" s="3"/>
      <c r="MQ318" s="3"/>
      <c r="MR318" s="3"/>
      <c r="MS318" s="3"/>
      <c r="MT318" s="3"/>
      <c r="MU318" s="3"/>
      <c r="MV318" s="3"/>
      <c r="MW318" s="3"/>
    </row>
    <row r="319" customFormat="false" ht="13.8" hidden="false" customHeight="false" outlineLevel="0" collapsed="false">
      <c r="A319" s="3" t="n">
        <v>237</v>
      </c>
      <c r="B319" s="3"/>
      <c r="C319" s="3" t="s">
        <v>2079</v>
      </c>
      <c r="D319" s="3" t="s">
        <v>2080</v>
      </c>
      <c r="E319" s="3" t="s">
        <v>2070</v>
      </c>
      <c r="F319" s="3" t="s">
        <v>2071</v>
      </c>
      <c r="G319" s="4" t="s">
        <v>2081</v>
      </c>
      <c r="H319" s="7" t="s">
        <v>2082</v>
      </c>
      <c r="I319" s="3" t="s">
        <v>40</v>
      </c>
      <c r="J319" s="1" t="str">
        <f aca="false">AD319</f>
        <v>3.07</v>
      </c>
      <c r="K319" s="3" t="s">
        <v>430</v>
      </c>
      <c r="L319" s="3" t="n">
        <v>10</v>
      </c>
      <c r="M319" s="3" t="s">
        <v>42</v>
      </c>
      <c r="N319" s="3" t="s">
        <v>43</v>
      </c>
      <c r="O319" s="3" t="s">
        <v>2083</v>
      </c>
      <c r="P319" s="3" t="s">
        <v>2083</v>
      </c>
      <c r="Q319" s="3" t="s">
        <v>1170</v>
      </c>
      <c r="R319" s="3" t="s">
        <v>1170</v>
      </c>
      <c r="S319" s="3" t="s">
        <v>67</v>
      </c>
      <c r="T319" s="3" t="s">
        <v>848</v>
      </c>
      <c r="U319" s="3" t="n">
        <v>-1</v>
      </c>
      <c r="V319" s="3" t="s">
        <v>1181</v>
      </c>
      <c r="W319" s="3" t="s">
        <v>2084</v>
      </c>
      <c r="X319" s="3" t="s">
        <v>1287</v>
      </c>
      <c r="Y319" s="3" t="n">
        <v>10</v>
      </c>
      <c r="Z319" s="3" t="s">
        <v>1887</v>
      </c>
      <c r="AA319" s="3" t="n">
        <v>-1</v>
      </c>
      <c r="AB319" s="3" t="s">
        <v>284</v>
      </c>
      <c r="AC319" s="3" t="s">
        <v>284</v>
      </c>
      <c r="AD319" s="3" t="s">
        <v>2085</v>
      </c>
      <c r="AE319" s="3" t="s">
        <v>2085</v>
      </c>
      <c r="AF319" s="3" t="s">
        <v>2085</v>
      </c>
      <c r="AG319" s="3" t="n">
        <v>0</v>
      </c>
      <c r="AH319" s="3" t="s">
        <v>73</v>
      </c>
      <c r="AI319" s="3" t="s">
        <v>2085</v>
      </c>
      <c r="AJ319" s="3" t="s">
        <v>2085</v>
      </c>
      <c r="AK319" s="3" t="s">
        <v>2085</v>
      </c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  <c r="IT319" s="3"/>
      <c r="IU319" s="3"/>
      <c r="IV319" s="3"/>
      <c r="IW319" s="3"/>
      <c r="IX319" s="3"/>
      <c r="IY319" s="3"/>
      <c r="IZ319" s="3"/>
      <c r="JA319" s="3"/>
      <c r="JB319" s="3"/>
      <c r="JC319" s="3"/>
      <c r="JD319" s="3"/>
      <c r="JE319" s="3"/>
      <c r="JF319" s="3"/>
      <c r="JG319" s="3"/>
      <c r="JH319" s="3"/>
      <c r="JI319" s="3"/>
      <c r="JJ319" s="3"/>
      <c r="JK319" s="3"/>
      <c r="JL319" s="3"/>
      <c r="JM319" s="3"/>
      <c r="JN319" s="3"/>
      <c r="JO319" s="3"/>
      <c r="JP319" s="3"/>
      <c r="JQ319" s="3"/>
      <c r="JR319" s="3"/>
      <c r="JS319" s="3"/>
      <c r="JT319" s="3"/>
      <c r="JU319" s="3"/>
      <c r="JV319" s="3"/>
      <c r="JW319" s="3"/>
      <c r="JX319" s="3"/>
      <c r="JY319" s="3"/>
      <c r="JZ319" s="3"/>
      <c r="KA319" s="3"/>
      <c r="KB319" s="3"/>
      <c r="KC319" s="3"/>
      <c r="KD319" s="3"/>
      <c r="KE319" s="3"/>
      <c r="KF319" s="3"/>
      <c r="KG319" s="3"/>
      <c r="KH319" s="3"/>
      <c r="KI319" s="3"/>
      <c r="KJ319" s="3"/>
      <c r="KK319" s="3"/>
      <c r="KL319" s="3"/>
      <c r="KM319" s="3"/>
      <c r="KN319" s="3"/>
      <c r="KO319" s="3"/>
      <c r="KP319" s="3"/>
      <c r="KQ319" s="3"/>
      <c r="KR319" s="3"/>
      <c r="KS319" s="3"/>
      <c r="KT319" s="3"/>
      <c r="KU319" s="3"/>
      <c r="KV319" s="3"/>
      <c r="KW319" s="3"/>
      <c r="KX319" s="3"/>
      <c r="KY319" s="3"/>
      <c r="KZ319" s="3"/>
      <c r="LA319" s="3"/>
      <c r="LB319" s="3"/>
      <c r="LC319" s="3"/>
      <c r="LD319" s="3"/>
      <c r="LE319" s="3"/>
      <c r="LF319" s="3"/>
      <c r="LG319" s="3"/>
      <c r="LH319" s="3"/>
      <c r="LI319" s="3"/>
      <c r="LJ319" s="3"/>
      <c r="LK319" s="3"/>
      <c r="LL319" s="3"/>
      <c r="LM319" s="3"/>
      <c r="LN319" s="3"/>
      <c r="LO319" s="3"/>
      <c r="LP319" s="3"/>
      <c r="LQ319" s="3"/>
      <c r="LR319" s="3"/>
      <c r="LS319" s="3"/>
      <c r="LT319" s="3"/>
      <c r="LU319" s="3"/>
      <c r="LV319" s="3"/>
      <c r="LW319" s="3"/>
      <c r="LX319" s="3"/>
      <c r="LY319" s="3"/>
      <c r="LZ319" s="3"/>
      <c r="MA319" s="3"/>
      <c r="MB319" s="3"/>
      <c r="MC319" s="3"/>
      <c r="MD319" s="3"/>
      <c r="ME319" s="3"/>
      <c r="MF319" s="3"/>
      <c r="MG319" s="3"/>
      <c r="MH319" s="3"/>
      <c r="MI319" s="3"/>
      <c r="MJ319" s="3"/>
      <c r="MK319" s="3"/>
      <c r="ML319" s="3"/>
      <c r="MM319" s="3"/>
      <c r="MN319" s="3"/>
      <c r="MO319" s="3"/>
      <c r="MP319" s="3"/>
      <c r="MQ319" s="3"/>
      <c r="MR319" s="3"/>
      <c r="MS319" s="3"/>
      <c r="MT319" s="3"/>
      <c r="MU319" s="3"/>
      <c r="MV319" s="3"/>
      <c r="MW319" s="3"/>
    </row>
    <row r="320" customFormat="false" ht="13.8" hidden="false" customHeight="false" outlineLevel="0" collapsed="false">
      <c r="A320" s="3" t="n">
        <v>237</v>
      </c>
      <c r="B320" s="3"/>
      <c r="C320" s="3" t="s">
        <v>2086</v>
      </c>
      <c r="D320" s="3" t="s">
        <v>2080</v>
      </c>
      <c r="E320" s="3" t="s">
        <v>2070</v>
      </c>
      <c r="F320" s="3" t="s">
        <v>2071</v>
      </c>
      <c r="G320" s="4" t="s">
        <v>2081</v>
      </c>
      <c r="H320" s="7" t="s">
        <v>2082</v>
      </c>
      <c r="I320" s="3" t="s">
        <v>40</v>
      </c>
      <c r="J320" s="1" t="str">
        <f aca="false">AD320</f>
        <v>3.07</v>
      </c>
      <c r="K320" s="3" t="s">
        <v>430</v>
      </c>
      <c r="L320" s="3" t="n">
        <v>10</v>
      </c>
      <c r="M320" s="3" t="s">
        <v>42</v>
      </c>
      <c r="N320" s="3" t="s">
        <v>43</v>
      </c>
      <c r="O320" s="3" t="s">
        <v>2083</v>
      </c>
      <c r="P320" s="3" t="s">
        <v>2083</v>
      </c>
      <c r="Q320" s="3" t="s">
        <v>1170</v>
      </c>
      <c r="R320" s="3" t="s">
        <v>1170</v>
      </c>
      <c r="S320" s="3" t="s">
        <v>67</v>
      </c>
      <c r="T320" s="3" t="s">
        <v>848</v>
      </c>
      <c r="U320" s="3" t="n">
        <v>-1</v>
      </c>
      <c r="V320" s="3" t="n">
        <v>-1</v>
      </c>
      <c r="W320" s="3" t="n">
        <v>-1</v>
      </c>
      <c r="X320" s="3" t="n">
        <v>-1</v>
      </c>
      <c r="Y320" s="3" t="n">
        <f aca="false">6*30*60*24</f>
        <v>259200</v>
      </c>
      <c r="Z320" s="3" t="s">
        <v>1887</v>
      </c>
      <c r="AA320" s="3" t="n">
        <v>-1</v>
      </c>
      <c r="AB320" s="3" t="s">
        <v>650</v>
      </c>
      <c r="AC320" s="3" t="s">
        <v>358</v>
      </c>
      <c r="AD320" s="3" t="s">
        <v>2085</v>
      </c>
      <c r="AE320" s="3" t="s">
        <v>2087</v>
      </c>
      <c r="AF320" s="3" t="s">
        <v>2085</v>
      </c>
      <c r="AG320" s="3" t="n">
        <v>0</v>
      </c>
      <c r="AH320" s="3" t="s">
        <v>73</v>
      </c>
      <c r="AI320" s="3" t="s">
        <v>2085</v>
      </c>
      <c r="AJ320" s="3" t="s">
        <v>2087</v>
      </c>
      <c r="AK320" s="3" t="s">
        <v>2085</v>
      </c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  <c r="IT320" s="3"/>
      <c r="IU320" s="3"/>
      <c r="IV320" s="3"/>
      <c r="IW320" s="3"/>
      <c r="IX320" s="3"/>
      <c r="IY320" s="3"/>
      <c r="IZ320" s="3"/>
      <c r="JA320" s="3"/>
      <c r="JB320" s="3"/>
      <c r="JC320" s="3"/>
      <c r="JD320" s="3"/>
      <c r="JE320" s="3"/>
      <c r="JF320" s="3"/>
      <c r="JG320" s="3"/>
      <c r="JH320" s="3"/>
      <c r="JI320" s="3"/>
      <c r="JJ320" s="3"/>
      <c r="JK320" s="3"/>
      <c r="JL320" s="3"/>
      <c r="JM320" s="3"/>
      <c r="JN320" s="3"/>
      <c r="JO320" s="3"/>
      <c r="JP320" s="3"/>
      <c r="JQ320" s="3"/>
      <c r="JR320" s="3"/>
      <c r="JS320" s="3"/>
      <c r="JT320" s="3"/>
      <c r="JU320" s="3"/>
      <c r="JV320" s="3"/>
      <c r="JW320" s="3"/>
      <c r="JX320" s="3"/>
      <c r="JY320" s="3"/>
      <c r="JZ320" s="3"/>
      <c r="KA320" s="3"/>
      <c r="KB320" s="3"/>
      <c r="KC320" s="3"/>
      <c r="KD320" s="3"/>
      <c r="KE320" s="3"/>
      <c r="KF320" s="3"/>
      <c r="KG320" s="3"/>
      <c r="KH320" s="3"/>
      <c r="KI320" s="3"/>
      <c r="KJ320" s="3"/>
      <c r="KK320" s="3"/>
      <c r="KL320" s="3"/>
      <c r="KM320" s="3"/>
      <c r="KN320" s="3"/>
      <c r="KO320" s="3"/>
      <c r="KP320" s="3"/>
      <c r="KQ320" s="3"/>
      <c r="KR320" s="3"/>
      <c r="KS320" s="3"/>
      <c r="KT320" s="3"/>
      <c r="KU320" s="3"/>
      <c r="KV320" s="3"/>
      <c r="KW320" s="3"/>
      <c r="KX320" s="3"/>
      <c r="KY320" s="3"/>
      <c r="KZ320" s="3"/>
      <c r="LA320" s="3"/>
      <c r="LB320" s="3"/>
      <c r="LC320" s="3"/>
      <c r="LD320" s="3"/>
      <c r="LE320" s="3"/>
      <c r="LF320" s="3"/>
      <c r="LG320" s="3"/>
      <c r="LH320" s="3"/>
      <c r="LI320" s="3"/>
      <c r="LJ320" s="3"/>
      <c r="LK320" s="3"/>
      <c r="LL320" s="3"/>
      <c r="LM320" s="3"/>
      <c r="LN320" s="3"/>
      <c r="LO320" s="3"/>
      <c r="LP320" s="3"/>
      <c r="LQ320" s="3"/>
      <c r="LR320" s="3"/>
      <c r="LS320" s="3"/>
      <c r="LT320" s="3"/>
      <c r="LU320" s="3"/>
      <c r="LV320" s="3"/>
      <c r="LW320" s="3"/>
      <c r="LX320" s="3"/>
      <c r="LY320" s="3"/>
      <c r="LZ320" s="3"/>
      <c r="MA320" s="3"/>
      <c r="MB320" s="3"/>
      <c r="MC320" s="3"/>
      <c r="MD320" s="3"/>
      <c r="ME320" s="3"/>
      <c r="MF320" s="3"/>
      <c r="MG320" s="3"/>
      <c r="MH320" s="3"/>
      <c r="MI320" s="3"/>
      <c r="MJ320" s="3"/>
      <c r="MK320" s="3"/>
      <c r="ML320" s="3"/>
      <c r="MM320" s="3"/>
      <c r="MN320" s="3"/>
      <c r="MO320" s="3"/>
      <c r="MP320" s="3"/>
      <c r="MQ320" s="3"/>
      <c r="MR320" s="3"/>
      <c r="MS320" s="3"/>
      <c r="MT320" s="3"/>
      <c r="MU320" s="3"/>
      <c r="MV320" s="3"/>
      <c r="MW320" s="3"/>
    </row>
    <row r="321" customFormat="false" ht="13.8" hidden="false" customHeight="false" outlineLevel="0" collapsed="false">
      <c r="A321" s="3" t="n">
        <v>238</v>
      </c>
      <c r="B321" s="3"/>
      <c r="C321" s="3" t="s">
        <v>2088</v>
      </c>
      <c r="D321" s="3" t="s">
        <v>2089</v>
      </c>
      <c r="E321" s="3" t="s">
        <v>2090</v>
      </c>
      <c r="F321" s="3" t="s">
        <v>2091</v>
      </c>
      <c r="G321" s="4" t="s">
        <v>2092</v>
      </c>
      <c r="H321" s="7" t="s">
        <v>2093</v>
      </c>
      <c r="I321" s="3" t="s">
        <v>40</v>
      </c>
      <c r="J321" s="1" t="str">
        <f aca="false">AD321</f>
        <v>0.789</v>
      </c>
      <c r="K321" s="3" t="s">
        <v>2094</v>
      </c>
      <c r="L321" s="3" t="s">
        <v>2094</v>
      </c>
      <c r="M321" s="3" t="s">
        <v>648</v>
      </c>
      <c r="N321" s="3" t="s">
        <v>43</v>
      </c>
      <c r="O321" s="3" t="s">
        <v>2095</v>
      </c>
      <c r="P321" s="3" t="s">
        <v>2095</v>
      </c>
      <c r="Q321" s="3" t="n">
        <v>-1</v>
      </c>
      <c r="R321" s="3" t="n">
        <v>-1</v>
      </c>
      <c r="S321" s="3" t="s">
        <v>45</v>
      </c>
      <c r="T321" s="3" t="s">
        <v>2096</v>
      </c>
      <c r="U321" s="3" t="n">
        <v>-1</v>
      </c>
      <c r="V321" s="3" t="s">
        <v>2097</v>
      </c>
      <c r="W321" s="3" t="s">
        <v>2098</v>
      </c>
      <c r="X321" s="3" t="s">
        <v>2099</v>
      </c>
      <c r="Y321" s="3" t="n">
        <v>-1</v>
      </c>
      <c r="Z321" s="3" t="n">
        <v>-1</v>
      </c>
      <c r="AA321" s="3" t="s">
        <v>2100</v>
      </c>
      <c r="AB321" s="3" t="n">
        <v>-1</v>
      </c>
      <c r="AC321" s="3" t="n">
        <v>-1</v>
      </c>
      <c r="AD321" s="3" t="s">
        <v>2101</v>
      </c>
      <c r="AE321" s="3" t="s">
        <v>2101</v>
      </c>
      <c r="AF321" s="3" t="s">
        <v>2101</v>
      </c>
      <c r="AG321" s="3" t="n">
        <v>0</v>
      </c>
      <c r="AH321" s="3" t="s">
        <v>73</v>
      </c>
      <c r="AI321" s="3" t="s">
        <v>2101</v>
      </c>
      <c r="AJ321" s="3" t="s">
        <v>2101</v>
      </c>
      <c r="AK321" s="3" t="s">
        <v>2101</v>
      </c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  <c r="IT321" s="3"/>
      <c r="IU321" s="3"/>
      <c r="IV321" s="3"/>
      <c r="IW321" s="3"/>
      <c r="IX321" s="3"/>
      <c r="IY321" s="3"/>
      <c r="IZ321" s="3"/>
      <c r="JA321" s="3"/>
      <c r="JB321" s="3"/>
      <c r="JC321" s="3"/>
      <c r="JD321" s="3"/>
      <c r="JE321" s="3"/>
      <c r="JF321" s="3"/>
      <c r="JG321" s="3"/>
      <c r="JH321" s="3"/>
      <c r="JI321" s="3"/>
      <c r="JJ321" s="3"/>
      <c r="JK321" s="3"/>
      <c r="JL321" s="3"/>
      <c r="JM321" s="3"/>
      <c r="JN321" s="3"/>
      <c r="JO321" s="3"/>
      <c r="JP321" s="3"/>
      <c r="JQ321" s="3"/>
      <c r="JR321" s="3"/>
      <c r="JS321" s="3"/>
      <c r="JT321" s="3"/>
      <c r="JU321" s="3"/>
      <c r="JV321" s="3"/>
      <c r="JW321" s="3"/>
      <c r="JX321" s="3"/>
      <c r="JY321" s="3"/>
      <c r="JZ321" s="3"/>
      <c r="KA321" s="3"/>
      <c r="KB321" s="3"/>
      <c r="KC321" s="3"/>
      <c r="KD321" s="3"/>
      <c r="KE321" s="3"/>
      <c r="KF321" s="3"/>
      <c r="KG321" s="3"/>
      <c r="KH321" s="3"/>
      <c r="KI321" s="3"/>
      <c r="KJ321" s="3"/>
      <c r="KK321" s="3"/>
      <c r="KL321" s="3"/>
      <c r="KM321" s="3"/>
      <c r="KN321" s="3"/>
      <c r="KO321" s="3"/>
      <c r="KP321" s="3"/>
      <c r="KQ321" s="3"/>
      <c r="KR321" s="3"/>
      <c r="KS321" s="3"/>
      <c r="KT321" s="3"/>
      <c r="KU321" s="3"/>
      <c r="KV321" s="3"/>
      <c r="KW321" s="3"/>
      <c r="KX321" s="3"/>
      <c r="KY321" s="3"/>
      <c r="KZ321" s="3"/>
      <c r="LA321" s="3"/>
      <c r="LB321" s="3"/>
      <c r="LC321" s="3"/>
      <c r="LD321" s="3"/>
      <c r="LE321" s="3"/>
      <c r="LF321" s="3"/>
      <c r="LG321" s="3"/>
      <c r="LH321" s="3"/>
      <c r="LI321" s="3"/>
      <c r="LJ321" s="3"/>
      <c r="LK321" s="3"/>
      <c r="LL321" s="3"/>
      <c r="LM321" s="3"/>
      <c r="LN321" s="3"/>
      <c r="LO321" s="3"/>
      <c r="LP321" s="3"/>
      <c r="LQ321" s="3"/>
      <c r="LR321" s="3"/>
      <c r="LS321" s="3"/>
      <c r="LT321" s="3"/>
      <c r="LU321" s="3"/>
      <c r="LV321" s="3"/>
      <c r="LW321" s="3"/>
      <c r="LX321" s="3"/>
      <c r="LY321" s="3"/>
      <c r="LZ321" s="3"/>
      <c r="MA321" s="3"/>
      <c r="MB321" s="3"/>
      <c r="MC321" s="3"/>
      <c r="MD321" s="3"/>
      <c r="ME321" s="3"/>
      <c r="MF321" s="3"/>
      <c r="MG321" s="3"/>
      <c r="MH321" s="3"/>
      <c r="MI321" s="3"/>
      <c r="MJ321" s="3"/>
      <c r="MK321" s="3"/>
      <c r="ML321" s="3"/>
      <c r="MM321" s="3"/>
      <c r="MN321" s="3"/>
      <c r="MO321" s="3"/>
      <c r="MP321" s="3"/>
      <c r="MQ321" s="3"/>
      <c r="MR321" s="3"/>
      <c r="MS321" s="3"/>
      <c r="MT321" s="3"/>
      <c r="MU321" s="3"/>
      <c r="MV321" s="3"/>
      <c r="MW321" s="3"/>
    </row>
    <row r="322" customFormat="false" ht="13.8" hidden="false" customHeight="false" outlineLevel="0" collapsed="false">
      <c r="A322" s="3" t="n">
        <v>239</v>
      </c>
      <c r="B322" s="3"/>
      <c r="C322" s="3" t="s">
        <v>2102</v>
      </c>
      <c r="D322" s="3" t="s">
        <v>2103</v>
      </c>
      <c r="E322" s="3" t="s">
        <v>2104</v>
      </c>
      <c r="F322" s="3" t="s">
        <v>2105</v>
      </c>
      <c r="G322" s="4" t="s">
        <v>2106</v>
      </c>
      <c r="H322" s="7" t="s">
        <v>2107</v>
      </c>
      <c r="I322" s="3" t="s">
        <v>2108</v>
      </c>
      <c r="J322" s="1" t="str">
        <f aca="false">AD322</f>
        <v>3.5475</v>
      </c>
      <c r="K322" s="3" t="s">
        <v>624</v>
      </c>
      <c r="L322" s="3" t="s">
        <v>624</v>
      </c>
      <c r="M322" s="3" t="s">
        <v>648</v>
      </c>
      <c r="N322" s="3" t="s">
        <v>43</v>
      </c>
      <c r="O322" s="3" t="n">
        <v>-1</v>
      </c>
      <c r="P322" s="3" t="s">
        <v>2109</v>
      </c>
      <c r="Q322" s="3" t="n">
        <v>-1</v>
      </c>
      <c r="R322" s="3" t="n">
        <v>-1</v>
      </c>
      <c r="S322" s="3" t="s">
        <v>45</v>
      </c>
      <c r="T322" s="3" t="n">
        <v>1297</v>
      </c>
      <c r="U322" s="3" t="n">
        <v>-1</v>
      </c>
      <c r="V322" s="3" t="n">
        <v>-1</v>
      </c>
      <c r="W322" s="3" t="n">
        <v>-1</v>
      </c>
      <c r="X322" s="3" t="n">
        <v>-1</v>
      </c>
      <c r="Y322" s="3" t="n">
        <v>-1</v>
      </c>
      <c r="Z322" s="3" t="s">
        <v>2052</v>
      </c>
      <c r="AA322" s="3"/>
      <c r="AB322" s="3" t="s">
        <v>2110</v>
      </c>
      <c r="AC322" s="3" t="s">
        <v>2110</v>
      </c>
      <c r="AD322" s="3" t="s">
        <v>2111</v>
      </c>
      <c r="AE322" s="1" t="s">
        <v>2112</v>
      </c>
      <c r="AF322" s="3" t="s">
        <v>2113</v>
      </c>
      <c r="AG322" s="3" t="s">
        <v>2114</v>
      </c>
      <c r="AH322" s="3" t="s">
        <v>73</v>
      </c>
      <c r="AI322" s="3" t="s">
        <v>2111</v>
      </c>
      <c r="AJ322" s="1" t="s">
        <v>2112</v>
      </c>
      <c r="AK322" s="3" t="s">
        <v>2113</v>
      </c>
      <c r="AL322" s="3"/>
      <c r="AM322" s="3"/>
      <c r="AN322" s="3"/>
      <c r="AP322" s="3"/>
      <c r="AQ322" s="3"/>
      <c r="AR322" s="3"/>
      <c r="AS322" s="3"/>
      <c r="AU322" s="3"/>
      <c r="AV322" s="3"/>
      <c r="AW322" s="3"/>
      <c r="AX322" s="3"/>
      <c r="AZ322" s="3"/>
      <c r="BA322" s="3"/>
      <c r="BB322" s="3"/>
      <c r="BC322" s="3"/>
      <c r="BE322" s="3"/>
      <c r="BF322" s="3"/>
      <c r="BG322" s="3"/>
      <c r="BH322" s="3"/>
      <c r="BJ322" s="3"/>
      <c r="BK322" s="3"/>
      <c r="BL322" s="3"/>
      <c r="BM322" s="3"/>
      <c r="BO322" s="3"/>
      <c r="BP322" s="3"/>
      <c r="BQ322" s="3"/>
      <c r="BR322" s="3"/>
      <c r="BT322" s="3"/>
      <c r="BU322" s="3"/>
      <c r="BV322" s="3"/>
      <c r="BW322" s="3"/>
      <c r="BY322" s="3"/>
      <c r="BZ322" s="3"/>
      <c r="CA322" s="3"/>
      <c r="CB322" s="3"/>
      <c r="CD322" s="3"/>
      <c r="CE322" s="3"/>
      <c r="CF322" s="3"/>
      <c r="CG322" s="3"/>
      <c r="CI322" s="3"/>
      <c r="CJ322" s="3"/>
      <c r="CK322" s="3"/>
      <c r="CL322" s="3"/>
      <c r="CN322" s="3"/>
      <c r="CO322" s="3"/>
      <c r="CP322" s="3"/>
      <c r="CQ322" s="3"/>
      <c r="CS322" s="3"/>
      <c r="CT322" s="3"/>
      <c r="CU322" s="3"/>
      <c r="CV322" s="3"/>
      <c r="CX322" s="3"/>
      <c r="CY322" s="3"/>
      <c r="CZ322" s="3"/>
      <c r="DA322" s="3"/>
      <c r="DC322" s="3"/>
      <c r="DD322" s="3"/>
      <c r="DE322" s="3"/>
      <c r="DF322" s="3"/>
      <c r="DH322" s="3"/>
      <c r="DI322" s="3"/>
      <c r="DJ322" s="3"/>
      <c r="DK322" s="3"/>
      <c r="DM322" s="3"/>
      <c r="DN322" s="3"/>
      <c r="DO322" s="3"/>
      <c r="DP322" s="3"/>
      <c r="DR322" s="3"/>
      <c r="DS322" s="3"/>
      <c r="DT322" s="3"/>
      <c r="DU322" s="3"/>
      <c r="DW322" s="3"/>
      <c r="DX322" s="3"/>
      <c r="DY322" s="3"/>
      <c r="DZ322" s="3"/>
      <c r="EB322" s="3"/>
      <c r="EC322" s="3"/>
      <c r="ED322" s="3"/>
      <c r="EE322" s="3"/>
      <c r="EG322" s="3"/>
      <c r="EH322" s="3"/>
      <c r="EI322" s="3"/>
      <c r="EJ322" s="3"/>
      <c r="EL322" s="3"/>
      <c r="EM322" s="3"/>
      <c r="EN322" s="3"/>
      <c r="EO322" s="3"/>
      <c r="EQ322" s="3"/>
      <c r="ER322" s="3"/>
      <c r="ES322" s="3"/>
      <c r="ET322" s="3"/>
      <c r="EV322" s="3"/>
      <c r="EW322" s="3"/>
      <c r="EX322" s="3"/>
      <c r="EY322" s="3"/>
      <c r="FA322" s="3"/>
      <c r="FB322" s="3"/>
      <c r="FC322" s="3"/>
      <c r="FD322" s="3"/>
      <c r="FF322" s="3"/>
      <c r="FG322" s="3"/>
      <c r="FH322" s="3"/>
      <c r="FI322" s="3"/>
      <c r="FK322" s="3"/>
      <c r="FL322" s="3"/>
      <c r="FM322" s="3"/>
      <c r="FN322" s="3"/>
      <c r="FP322" s="3"/>
      <c r="FQ322" s="3"/>
      <c r="FR322" s="3"/>
      <c r="FS322" s="3"/>
      <c r="FU322" s="3"/>
      <c r="FV322" s="3"/>
      <c r="FW322" s="3"/>
      <c r="FX322" s="3"/>
      <c r="FZ322" s="3"/>
      <c r="GA322" s="3"/>
      <c r="GB322" s="3"/>
      <c r="GC322" s="3"/>
      <c r="GE322" s="3"/>
      <c r="GF322" s="3"/>
      <c r="GG322" s="3"/>
      <c r="GH322" s="3"/>
      <c r="GJ322" s="3"/>
      <c r="GK322" s="3"/>
      <c r="GL322" s="3"/>
      <c r="GM322" s="3"/>
      <c r="GO322" s="3"/>
      <c r="GP322" s="3"/>
      <c r="GQ322" s="3"/>
      <c r="GR322" s="3"/>
      <c r="GT322" s="3"/>
      <c r="GU322" s="3"/>
      <c r="GV322" s="3"/>
      <c r="GW322" s="3"/>
      <c r="GY322" s="3"/>
      <c r="GZ322" s="3"/>
      <c r="HA322" s="3"/>
      <c r="HB322" s="3"/>
      <c r="HD322" s="3"/>
      <c r="HE322" s="3"/>
      <c r="HF322" s="3"/>
      <c r="HG322" s="3"/>
      <c r="HI322" s="3"/>
      <c r="HJ322" s="3"/>
      <c r="HK322" s="3"/>
      <c r="HL322" s="3"/>
      <c r="HN322" s="3"/>
      <c r="HO322" s="3"/>
      <c r="HP322" s="3"/>
      <c r="HQ322" s="3"/>
      <c r="HS322" s="3"/>
      <c r="HT322" s="3"/>
      <c r="HU322" s="3"/>
      <c r="HV322" s="3"/>
      <c r="HX322" s="3"/>
      <c r="HY322" s="3"/>
      <c r="HZ322" s="3"/>
      <c r="IA322" s="3"/>
      <c r="IC322" s="3"/>
      <c r="ID322" s="3"/>
      <c r="IE322" s="3"/>
      <c r="IF322" s="3"/>
      <c r="IH322" s="3"/>
      <c r="II322" s="3"/>
      <c r="IJ322" s="3"/>
      <c r="IK322" s="3"/>
      <c r="IM322" s="3"/>
      <c r="IN322" s="3"/>
      <c r="IO322" s="3"/>
      <c r="IP322" s="3"/>
      <c r="IR322" s="3"/>
      <c r="IS322" s="3"/>
      <c r="IT322" s="3"/>
      <c r="IU322" s="3"/>
      <c r="IW322" s="3"/>
      <c r="IX322" s="3"/>
      <c r="IY322" s="3"/>
      <c r="IZ322" s="3"/>
      <c r="JB322" s="3"/>
      <c r="JC322" s="3"/>
      <c r="JD322" s="3"/>
      <c r="JE322" s="3"/>
      <c r="JG322" s="3"/>
      <c r="JH322" s="3"/>
      <c r="JI322" s="3"/>
      <c r="JJ322" s="3"/>
      <c r="JL322" s="3"/>
      <c r="JM322" s="3"/>
      <c r="JN322" s="3"/>
      <c r="JO322" s="3"/>
      <c r="JQ322" s="3"/>
      <c r="JR322" s="3"/>
      <c r="JS322" s="3"/>
      <c r="JT322" s="3"/>
      <c r="JV322" s="3"/>
      <c r="JW322" s="3"/>
      <c r="JX322" s="3"/>
      <c r="JY322" s="3"/>
      <c r="KA322" s="3"/>
      <c r="KB322" s="3"/>
      <c r="KC322" s="3"/>
      <c r="KD322" s="3"/>
      <c r="KF322" s="3"/>
      <c r="KG322" s="3"/>
      <c r="KH322" s="3"/>
      <c r="KI322" s="3"/>
      <c r="KK322" s="3"/>
      <c r="KL322" s="3"/>
      <c r="KM322" s="3"/>
      <c r="KN322" s="3"/>
      <c r="KP322" s="3"/>
      <c r="KQ322" s="3"/>
      <c r="KR322" s="3"/>
      <c r="KS322" s="3"/>
      <c r="KU322" s="3"/>
      <c r="KV322" s="3"/>
      <c r="KW322" s="3"/>
      <c r="KX322" s="3"/>
      <c r="KZ322" s="3"/>
      <c r="LA322" s="3"/>
      <c r="LB322" s="3"/>
      <c r="LC322" s="3"/>
      <c r="LE322" s="3"/>
      <c r="LF322" s="3"/>
      <c r="LG322" s="3"/>
      <c r="LH322" s="3"/>
      <c r="LJ322" s="3"/>
      <c r="LK322" s="3"/>
      <c r="LL322" s="3"/>
      <c r="LM322" s="3"/>
      <c r="LO322" s="3"/>
      <c r="LP322" s="3"/>
      <c r="LQ322" s="3"/>
      <c r="LR322" s="3"/>
      <c r="LT322" s="3"/>
      <c r="LU322" s="3"/>
      <c r="LV322" s="3"/>
      <c r="LW322" s="3"/>
      <c r="LY322" s="3"/>
      <c r="LZ322" s="3"/>
      <c r="MA322" s="3"/>
      <c r="MB322" s="3"/>
      <c r="MD322" s="3"/>
      <c r="ME322" s="3"/>
      <c r="MF322" s="3"/>
      <c r="MG322" s="3"/>
      <c r="MI322" s="3"/>
      <c r="MJ322" s="3"/>
      <c r="MK322" s="3"/>
      <c r="ML322" s="3"/>
      <c r="MN322" s="3"/>
      <c r="MO322" s="3"/>
      <c r="MP322" s="3"/>
      <c r="MQ322" s="3"/>
      <c r="MS322" s="3"/>
      <c r="MT322" s="3"/>
      <c r="MU322" s="3"/>
      <c r="MV322" s="3"/>
    </row>
    <row r="323" customFormat="false" ht="13.8" hidden="false" customHeight="false" outlineLevel="0" collapsed="false">
      <c r="A323" s="3" t="n">
        <v>240</v>
      </c>
      <c r="B323" s="3"/>
      <c r="C323" s="3" t="s">
        <v>2115</v>
      </c>
      <c r="D323" s="3" t="s">
        <v>2116</v>
      </c>
      <c r="E323" s="3" t="s">
        <v>2117</v>
      </c>
      <c r="F323" s="3" t="s">
        <v>2118</v>
      </c>
      <c r="G323" s="4" t="s">
        <v>2119</v>
      </c>
      <c r="H323" s="7" t="s">
        <v>2120</v>
      </c>
      <c r="I323" s="3" t="s">
        <v>40</v>
      </c>
      <c r="J323" s="1" t="n">
        <f aca="false">AD323</f>
        <v>-1</v>
      </c>
      <c r="K323" s="3" t="s">
        <v>2121</v>
      </c>
      <c r="L323" s="3" t="n">
        <v>-1</v>
      </c>
      <c r="M323" s="3" t="n">
        <v>-1</v>
      </c>
      <c r="N323" s="3" t="s">
        <v>43</v>
      </c>
      <c r="O323" s="3" t="s">
        <v>416</v>
      </c>
      <c r="P323" s="3" t="s">
        <v>416</v>
      </c>
      <c r="Q323" s="3" t="s">
        <v>338</v>
      </c>
      <c r="R323" s="3" t="s">
        <v>338</v>
      </c>
      <c r="S323" s="3" t="s">
        <v>67</v>
      </c>
      <c r="T323" s="3" t="s">
        <v>2122</v>
      </c>
      <c r="U323" s="3" t="n">
        <v>-1</v>
      </c>
      <c r="V323" s="3" t="n">
        <v>-1</v>
      </c>
      <c r="W323" s="3" t="n">
        <v>-1</v>
      </c>
      <c r="X323" s="3" t="n">
        <v>-1</v>
      </c>
      <c r="Y323" s="3" t="n">
        <v>-1</v>
      </c>
      <c r="Z323" s="3" t="n">
        <v>-1</v>
      </c>
      <c r="AA323" s="3" t="n">
        <v>-1</v>
      </c>
      <c r="AB323" s="3" t="n">
        <v>-1</v>
      </c>
      <c r="AC323" s="3" t="n">
        <v>-1</v>
      </c>
      <c r="AD323" s="3" t="n">
        <v>-1</v>
      </c>
      <c r="AE323" s="3" t="n">
        <v>-1</v>
      </c>
      <c r="AF323" s="3" t="n">
        <v>-1</v>
      </c>
      <c r="AG323" s="3" t="n">
        <v>-1</v>
      </c>
      <c r="AH323" s="3" t="n">
        <v>-1</v>
      </c>
      <c r="AI323" s="3" t="n">
        <v>-1</v>
      </c>
      <c r="AJ323" s="3" t="n">
        <v>-1</v>
      </c>
      <c r="AK323" s="3" t="n">
        <v>-1</v>
      </c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  <c r="IT323" s="3"/>
      <c r="IU323" s="3"/>
      <c r="IV323" s="3"/>
      <c r="IW323" s="3"/>
      <c r="IX323" s="3"/>
      <c r="IY323" s="3"/>
      <c r="IZ323" s="3"/>
      <c r="JA323" s="3"/>
      <c r="JB323" s="3"/>
      <c r="JC323" s="3"/>
      <c r="JD323" s="3"/>
      <c r="JE323" s="3"/>
      <c r="JF323" s="3"/>
      <c r="JG323" s="3"/>
      <c r="JH323" s="3"/>
      <c r="JI323" s="3"/>
      <c r="JJ323" s="3"/>
      <c r="JK323" s="3"/>
      <c r="JL323" s="3"/>
      <c r="JM323" s="3"/>
      <c r="JN323" s="3"/>
      <c r="JO323" s="3"/>
      <c r="JP323" s="3"/>
      <c r="JQ323" s="3"/>
      <c r="JR323" s="3"/>
      <c r="JS323" s="3"/>
      <c r="JT323" s="3"/>
      <c r="JU323" s="3"/>
      <c r="JV323" s="3"/>
      <c r="JW323" s="3"/>
      <c r="JX323" s="3"/>
      <c r="JY323" s="3"/>
      <c r="JZ323" s="3"/>
      <c r="KA323" s="3"/>
      <c r="KB323" s="3"/>
      <c r="KC323" s="3"/>
      <c r="KD323" s="3"/>
      <c r="KE323" s="3"/>
      <c r="KF323" s="3"/>
      <c r="KG323" s="3"/>
      <c r="KH323" s="3"/>
      <c r="KI323" s="3"/>
      <c r="KJ323" s="3"/>
      <c r="KK323" s="3"/>
      <c r="KL323" s="3"/>
      <c r="KM323" s="3"/>
      <c r="KN323" s="3"/>
      <c r="KO323" s="3"/>
      <c r="KP323" s="3"/>
      <c r="KQ323" s="3"/>
      <c r="KR323" s="3"/>
      <c r="KS323" s="3"/>
      <c r="KT323" s="3"/>
      <c r="KU323" s="3"/>
      <c r="KV323" s="3"/>
      <c r="KW323" s="3"/>
      <c r="KX323" s="3"/>
      <c r="KY323" s="3"/>
      <c r="KZ323" s="3"/>
      <c r="LA323" s="3"/>
      <c r="LB323" s="3"/>
      <c r="LC323" s="3"/>
      <c r="LD323" s="3"/>
      <c r="LE323" s="3"/>
      <c r="LF323" s="3"/>
      <c r="LG323" s="3"/>
      <c r="LH323" s="3"/>
      <c r="LI323" s="3"/>
      <c r="LJ323" s="3"/>
      <c r="LK323" s="3"/>
      <c r="LL323" s="3"/>
      <c r="LM323" s="3"/>
      <c r="LN323" s="3"/>
      <c r="LO323" s="3"/>
      <c r="LP323" s="3"/>
      <c r="LQ323" s="3"/>
      <c r="LR323" s="3"/>
      <c r="LS323" s="3"/>
      <c r="LT323" s="3"/>
      <c r="LU323" s="3"/>
      <c r="LV323" s="3"/>
      <c r="LW323" s="3"/>
      <c r="LX323" s="3"/>
      <c r="LY323" s="3"/>
      <c r="LZ323" s="3"/>
      <c r="MA323" s="3"/>
      <c r="MB323" s="3"/>
      <c r="MC323" s="3"/>
      <c r="MD323" s="3"/>
      <c r="ME323" s="3"/>
      <c r="MF323" s="3"/>
      <c r="MG323" s="3"/>
      <c r="MH323" s="3"/>
      <c r="MI323" s="3"/>
      <c r="MJ323" s="3"/>
      <c r="MK323" s="3"/>
      <c r="ML323" s="3"/>
      <c r="MM323" s="3"/>
      <c r="MN323" s="3"/>
      <c r="MO323" s="3"/>
      <c r="MP323" s="3"/>
      <c r="MQ323" s="3"/>
      <c r="MR323" s="3"/>
      <c r="MS323" s="3"/>
      <c r="MT323" s="3"/>
      <c r="MU323" s="3"/>
      <c r="MV323" s="3"/>
      <c r="MW323" s="3"/>
    </row>
    <row r="324" customFormat="false" ht="14.2" hidden="false" customHeight="false" outlineLevel="0" collapsed="false">
      <c r="A324" s="1" t="n">
        <v>241</v>
      </c>
      <c r="C324" s="3" t="s">
        <v>2123</v>
      </c>
      <c r="D324" s="6" t="s">
        <v>2124</v>
      </c>
      <c r="E324" s="1" t="s">
        <v>2125</v>
      </c>
      <c r="F324" s="1" t="s">
        <v>298</v>
      </c>
      <c r="G324" s="7" t="s">
        <v>2126</v>
      </c>
      <c r="H324" s="7" t="s">
        <v>2127</v>
      </c>
      <c r="I324" s="1" t="s">
        <v>40</v>
      </c>
      <c r="J324" s="1" t="str">
        <f aca="false">AD324</f>
        <v>3.97</v>
      </c>
      <c r="K324" s="2" t="s">
        <v>2128</v>
      </c>
      <c r="L324" s="2" t="s">
        <v>2129</v>
      </c>
      <c r="M324" s="2" t="s">
        <v>42</v>
      </c>
      <c r="N324" s="2" t="s">
        <v>43</v>
      </c>
      <c r="O324" s="2" t="s">
        <v>761</v>
      </c>
      <c r="P324" s="2" t="s">
        <v>2130</v>
      </c>
      <c r="Q324" s="2" t="s">
        <v>191</v>
      </c>
      <c r="R324" s="2" t="s">
        <v>65</v>
      </c>
      <c r="S324" s="1" t="s">
        <v>67</v>
      </c>
      <c r="T324" s="1" t="n">
        <v>1748</v>
      </c>
      <c r="U324" s="1" t="n">
        <v>10000</v>
      </c>
      <c r="V324" s="1" t="s">
        <v>1077</v>
      </c>
      <c r="W324" s="1" t="s">
        <v>341</v>
      </c>
      <c r="X324" s="1" t="s">
        <v>2131</v>
      </c>
      <c r="Y324" s="1" t="n">
        <v>30</v>
      </c>
      <c r="Z324" s="1" t="s">
        <v>2132</v>
      </c>
      <c r="AA324" s="1" t="n">
        <v>-1</v>
      </c>
      <c r="AB324" s="1" t="s">
        <v>1038</v>
      </c>
      <c r="AC324" s="1" t="s">
        <v>1038</v>
      </c>
      <c r="AD324" s="1" t="s">
        <v>242</v>
      </c>
      <c r="AE324" s="1" t="s">
        <v>242</v>
      </c>
      <c r="AF324" s="1" t="s">
        <v>242</v>
      </c>
      <c r="AG324" s="1" t="n">
        <v>0</v>
      </c>
      <c r="AH324" s="1" t="s">
        <v>73</v>
      </c>
      <c r="AI324" s="1" t="s">
        <v>242</v>
      </c>
      <c r="AJ324" s="1" t="s">
        <v>242</v>
      </c>
      <c r="AK324" s="1" t="s">
        <v>242</v>
      </c>
    </row>
    <row r="325" customFormat="false" ht="13.8" hidden="false" customHeight="false" outlineLevel="0" collapsed="false">
      <c r="A325" s="1" t="n">
        <v>242</v>
      </c>
      <c r="C325" s="3" t="s">
        <v>2133</v>
      </c>
      <c r="D325" s="1" t="n">
        <v>-1</v>
      </c>
      <c r="E325" s="1" t="n">
        <v>-1</v>
      </c>
      <c r="F325" s="1" t="n">
        <v>-1</v>
      </c>
      <c r="G325" s="9" t="s">
        <v>1579</v>
      </c>
      <c r="H325" s="9" t="s">
        <v>1579</v>
      </c>
      <c r="I325" s="1" t="n">
        <v>-1</v>
      </c>
      <c r="J325" s="1" t="str">
        <f aca="false">AD325</f>
        <v>1.37</v>
      </c>
      <c r="K325" s="2" t="s">
        <v>2134</v>
      </c>
      <c r="L325" s="2" t="n">
        <v>-1</v>
      </c>
      <c r="M325" s="2" t="n">
        <v>-1</v>
      </c>
      <c r="N325" s="2" t="n">
        <v>-1</v>
      </c>
      <c r="O325" s="2" t="n">
        <v>-1</v>
      </c>
      <c r="P325" s="2" t="n">
        <v>-1</v>
      </c>
      <c r="Q325" s="2" t="n">
        <v>-1</v>
      </c>
      <c r="R325" s="2" t="n">
        <v>-1</v>
      </c>
      <c r="S325" s="1" t="n">
        <v>-1</v>
      </c>
      <c r="T325" s="1" t="n">
        <v>-1</v>
      </c>
      <c r="U325" s="1" t="n">
        <v>-1</v>
      </c>
      <c r="V325" s="1" t="n">
        <v>-1</v>
      </c>
      <c r="W325" s="1" t="n">
        <v>-1</v>
      </c>
      <c r="Y325" s="1" t="n">
        <v>-1</v>
      </c>
      <c r="Z325" s="1" t="n">
        <v>-1</v>
      </c>
      <c r="AA325" s="1" t="n">
        <v>-1</v>
      </c>
      <c r="AB325" s="1" t="n">
        <v>-1</v>
      </c>
      <c r="AC325" s="1" t="n">
        <v>-1</v>
      </c>
      <c r="AD325" s="1" t="s">
        <v>51</v>
      </c>
      <c r="AE325" s="1" t="s">
        <v>51</v>
      </c>
      <c r="AF325" s="1" t="s">
        <v>51</v>
      </c>
      <c r="AG325" s="1" t="n">
        <v>0</v>
      </c>
      <c r="AH325" s="1" t="n">
        <v>-1</v>
      </c>
      <c r="AI325" s="1" t="s">
        <v>51</v>
      </c>
      <c r="AJ325" s="1" t="s">
        <v>51</v>
      </c>
      <c r="AK325" s="1" t="s">
        <v>51</v>
      </c>
    </row>
    <row r="326" customFormat="false" ht="13.8" hidden="false" customHeight="false" outlineLevel="0" collapsed="false">
      <c r="A326" s="1" t="n">
        <v>243</v>
      </c>
      <c r="C326" s="3" t="s">
        <v>2135</v>
      </c>
      <c r="D326" s="1" t="s">
        <v>2136</v>
      </c>
      <c r="E326" s="1" t="s">
        <v>298</v>
      </c>
      <c r="F326" s="1" t="s">
        <v>379</v>
      </c>
      <c r="G326" s="7" t="s">
        <v>2137</v>
      </c>
      <c r="H326" s="7" t="s">
        <v>2138</v>
      </c>
      <c r="I326" s="1" t="s">
        <v>40</v>
      </c>
      <c r="J326" s="2" t="str">
        <f aca="false">AD326</f>
        <v>2.83</v>
      </c>
      <c r="K326" s="2" t="n">
        <v>25</v>
      </c>
      <c r="L326" s="2" t="s">
        <v>1487</v>
      </c>
      <c r="M326" s="2" t="s">
        <v>62</v>
      </c>
      <c r="N326" s="2" t="s">
        <v>43</v>
      </c>
      <c r="O326" s="2" t="s">
        <v>2139</v>
      </c>
      <c r="P326" s="2" t="s">
        <v>1070</v>
      </c>
      <c r="Q326" s="2" t="n">
        <v>1</v>
      </c>
      <c r="R326" s="2" t="s">
        <v>1070</v>
      </c>
      <c r="S326" s="1" t="s">
        <v>67</v>
      </c>
      <c r="T326" s="1" t="s">
        <v>303</v>
      </c>
      <c r="U326" s="1" t="n">
        <v>-1</v>
      </c>
      <c r="V326" s="1" t="s">
        <v>595</v>
      </c>
      <c r="W326" s="1" t="s">
        <v>1822</v>
      </c>
      <c r="X326" s="1" t="n">
        <v>-1</v>
      </c>
      <c r="Y326" s="1" t="n">
        <v>15</v>
      </c>
      <c r="Z326" s="1" t="s">
        <v>1887</v>
      </c>
      <c r="AA326" s="1" t="n">
        <v>-1</v>
      </c>
      <c r="AB326" s="1" t="s">
        <v>71</v>
      </c>
      <c r="AC326" s="1" t="s">
        <v>71</v>
      </c>
      <c r="AD326" s="1" t="s">
        <v>2140</v>
      </c>
      <c r="AE326" s="1" t="s">
        <v>2140</v>
      </c>
      <c r="AF326" s="1" t="s">
        <v>2140</v>
      </c>
      <c r="AG326" s="1" t="n">
        <v>0</v>
      </c>
      <c r="AH326" s="1" t="s">
        <v>96</v>
      </c>
      <c r="AI326" s="1" t="s">
        <v>2140</v>
      </c>
      <c r="AJ326" s="1" t="s">
        <v>2140</v>
      </c>
      <c r="AK326" s="1" t="s">
        <v>2140</v>
      </c>
    </row>
    <row r="327" customFormat="false" ht="13.8" hidden="false" customHeight="false" outlineLevel="0" collapsed="false">
      <c r="A327" s="1" t="n">
        <v>243</v>
      </c>
      <c r="C327" s="3" t="s">
        <v>2135</v>
      </c>
      <c r="D327" s="1" t="s">
        <v>2136</v>
      </c>
      <c r="E327" s="1" t="s">
        <v>298</v>
      </c>
      <c r="F327" s="1" t="s">
        <v>379</v>
      </c>
      <c r="G327" s="7" t="s">
        <v>2137</v>
      </c>
      <c r="H327" s="7" t="s">
        <v>2138</v>
      </c>
      <c r="I327" s="1" t="s">
        <v>40</v>
      </c>
      <c r="J327" s="2" t="str">
        <f aca="false">AD327</f>
        <v>2.82</v>
      </c>
      <c r="K327" s="2" t="n">
        <v>25</v>
      </c>
      <c r="L327" s="2" t="s">
        <v>1487</v>
      </c>
      <c r="M327" s="2" t="s">
        <v>62</v>
      </c>
      <c r="N327" s="2" t="s">
        <v>43</v>
      </c>
      <c r="O327" s="2" t="s">
        <v>2139</v>
      </c>
      <c r="P327" s="2" t="s">
        <v>1070</v>
      </c>
      <c r="Q327" s="2" t="n">
        <v>1</v>
      </c>
      <c r="R327" s="2" t="s">
        <v>1070</v>
      </c>
      <c r="S327" s="1" t="s">
        <v>67</v>
      </c>
      <c r="T327" s="1" t="s">
        <v>303</v>
      </c>
      <c r="U327" s="1" t="n">
        <v>-1</v>
      </c>
      <c r="V327" s="1" t="s">
        <v>595</v>
      </c>
      <c r="W327" s="1" t="s">
        <v>1822</v>
      </c>
      <c r="X327" s="1" t="n">
        <v>-1</v>
      </c>
      <c r="Y327" s="1" t="n">
        <v>15</v>
      </c>
      <c r="Z327" s="1" t="s">
        <v>1887</v>
      </c>
      <c r="AA327" s="1" t="n">
        <v>-1</v>
      </c>
      <c r="AB327" s="1" t="s">
        <v>284</v>
      </c>
      <c r="AC327" s="1" t="s">
        <v>284</v>
      </c>
      <c r="AD327" s="1" t="s">
        <v>1706</v>
      </c>
      <c r="AE327" s="1" t="s">
        <v>1706</v>
      </c>
      <c r="AF327" s="1" t="s">
        <v>1706</v>
      </c>
      <c r="AG327" s="1" t="n">
        <v>0</v>
      </c>
      <c r="AH327" s="1" t="s">
        <v>96</v>
      </c>
      <c r="AI327" s="1" t="s">
        <v>1706</v>
      </c>
      <c r="AJ327" s="1" t="s">
        <v>1706</v>
      </c>
      <c r="AK327" s="1" t="s">
        <v>1706</v>
      </c>
    </row>
    <row r="328" customFormat="false" ht="14.2" hidden="false" customHeight="false" outlineLevel="0" collapsed="false">
      <c r="A328" s="1" t="n">
        <v>244</v>
      </c>
      <c r="C328" s="3" t="s">
        <v>2141</v>
      </c>
      <c r="D328" s="1" t="s">
        <v>2142</v>
      </c>
      <c r="E328" s="1" t="s">
        <v>298</v>
      </c>
      <c r="F328" s="6" t="s">
        <v>2143</v>
      </c>
      <c r="G328" s="7" t="s">
        <v>2144</v>
      </c>
      <c r="H328" s="7" t="s">
        <v>2145</v>
      </c>
      <c r="I328" s="1" t="s">
        <v>40</v>
      </c>
      <c r="K328" s="2" t="s">
        <v>2146</v>
      </c>
      <c r="L328" s="2" t="s">
        <v>2147</v>
      </c>
      <c r="M328" s="2" t="s">
        <v>945</v>
      </c>
      <c r="N328" s="2" t="s">
        <v>43</v>
      </c>
      <c r="O328" s="2" t="s">
        <v>2148</v>
      </c>
      <c r="P328" s="2" t="s">
        <v>2149</v>
      </c>
      <c r="Q328" s="2" t="n">
        <v>-1</v>
      </c>
      <c r="R328" s="2" t="n">
        <v>-1</v>
      </c>
      <c r="S328" s="1" t="s">
        <v>67</v>
      </c>
      <c r="T328" s="1" t="s">
        <v>2150</v>
      </c>
      <c r="U328" s="1" t="n">
        <v>-1</v>
      </c>
      <c r="V328" s="1" t="n">
        <v>-1</v>
      </c>
      <c r="W328" s="1" t="n">
        <v>-1</v>
      </c>
      <c r="X328" s="1" t="n">
        <v>-1</v>
      </c>
      <c r="Y328" s="1" t="n">
        <v>20</v>
      </c>
      <c r="Z328" s="1" t="s">
        <v>322</v>
      </c>
      <c r="AA328" s="1" t="n">
        <v>-1</v>
      </c>
      <c r="AB328" s="1" t="s">
        <v>2151</v>
      </c>
      <c r="AC328" s="1" t="s">
        <v>2151</v>
      </c>
      <c r="AD328" s="1" t="s">
        <v>2152</v>
      </c>
      <c r="AE328" s="1" t="s">
        <v>2152</v>
      </c>
      <c r="AF328" s="1" t="s">
        <v>2152</v>
      </c>
      <c r="AG328" s="1" t="n">
        <v>0</v>
      </c>
      <c r="AH328" s="1" t="s">
        <v>96</v>
      </c>
      <c r="AI328" s="1" t="s">
        <v>2152</v>
      </c>
      <c r="AJ328" s="1" t="s">
        <v>2152</v>
      </c>
      <c r="AK328" s="1" t="s">
        <v>2152</v>
      </c>
    </row>
    <row r="329" customFormat="false" ht="14.2" hidden="false" customHeight="false" outlineLevel="0" collapsed="false">
      <c r="A329" s="1" t="n">
        <v>244</v>
      </c>
      <c r="C329" s="3" t="s">
        <v>2141</v>
      </c>
      <c r="D329" s="1" t="s">
        <v>2153</v>
      </c>
      <c r="E329" s="1" t="s">
        <v>298</v>
      </c>
      <c r="F329" s="6" t="s">
        <v>2143</v>
      </c>
      <c r="G329" s="7" t="s">
        <v>2144</v>
      </c>
      <c r="H329" s="7" t="s">
        <v>2145</v>
      </c>
      <c r="I329" s="1" t="s">
        <v>40</v>
      </c>
      <c r="K329" s="2" t="s">
        <v>2146</v>
      </c>
      <c r="L329" s="2" t="s">
        <v>2147</v>
      </c>
      <c r="M329" s="2" t="s">
        <v>945</v>
      </c>
      <c r="N329" s="2" t="s">
        <v>43</v>
      </c>
      <c r="O329" s="2" t="s">
        <v>2148</v>
      </c>
      <c r="P329" s="2" t="s">
        <v>2149</v>
      </c>
      <c r="Q329" s="2" t="n">
        <v>-1</v>
      </c>
      <c r="R329" s="2" t="n">
        <v>-1</v>
      </c>
      <c r="S329" s="1" t="s">
        <v>67</v>
      </c>
      <c r="T329" s="1" t="s">
        <v>2150</v>
      </c>
      <c r="U329" s="1" t="n">
        <v>-1</v>
      </c>
      <c r="V329" s="1" t="n">
        <v>-1</v>
      </c>
      <c r="W329" s="1" t="n">
        <v>-1</v>
      </c>
      <c r="X329" s="1" t="n">
        <v>-1</v>
      </c>
      <c r="Y329" s="1" t="n">
        <v>20</v>
      </c>
      <c r="Z329" s="1" t="s">
        <v>322</v>
      </c>
      <c r="AA329" s="1" t="n">
        <v>-1</v>
      </c>
      <c r="AB329" s="1" t="s">
        <v>2151</v>
      </c>
      <c r="AC329" s="1" t="s">
        <v>2151</v>
      </c>
      <c r="AD329" s="1" t="s">
        <v>2154</v>
      </c>
      <c r="AE329" s="1" t="s">
        <v>2154</v>
      </c>
      <c r="AF329" s="1" t="s">
        <v>2154</v>
      </c>
      <c r="AG329" s="1" t="n">
        <v>0</v>
      </c>
      <c r="AH329" s="1" t="s">
        <v>96</v>
      </c>
      <c r="AI329" s="1" t="s">
        <v>2154</v>
      </c>
      <c r="AJ329" s="1" t="s">
        <v>2154</v>
      </c>
      <c r="AK329" s="1" t="s">
        <v>2154</v>
      </c>
    </row>
    <row r="330" customFormat="false" ht="14.2" hidden="false" customHeight="false" outlineLevel="0" collapsed="false">
      <c r="A330" s="1" t="n">
        <v>244</v>
      </c>
      <c r="C330" s="3" t="s">
        <v>2141</v>
      </c>
      <c r="D330" s="1" t="s">
        <v>2142</v>
      </c>
      <c r="E330" s="1" t="s">
        <v>298</v>
      </c>
      <c r="F330" s="6" t="s">
        <v>2143</v>
      </c>
      <c r="G330" s="7" t="s">
        <v>2144</v>
      </c>
      <c r="H330" s="7" t="s">
        <v>2145</v>
      </c>
      <c r="I330" s="1" t="s">
        <v>40</v>
      </c>
      <c r="K330" s="2" t="s">
        <v>2146</v>
      </c>
      <c r="L330" s="2" t="s">
        <v>2147</v>
      </c>
      <c r="M330" s="2" t="s">
        <v>945</v>
      </c>
      <c r="N330" s="2" t="s">
        <v>43</v>
      </c>
      <c r="O330" s="2" t="s">
        <v>2148</v>
      </c>
      <c r="P330" s="2" t="s">
        <v>2149</v>
      </c>
      <c r="Q330" s="2" t="n">
        <v>-1</v>
      </c>
      <c r="R330" s="2" t="n">
        <v>-1</v>
      </c>
      <c r="S330" s="1" t="s">
        <v>67</v>
      </c>
      <c r="T330" s="1" t="s">
        <v>2150</v>
      </c>
      <c r="U330" s="1" t="n">
        <v>-1</v>
      </c>
      <c r="V330" s="1" t="n">
        <v>-1</v>
      </c>
      <c r="W330" s="1" t="n">
        <v>-1</v>
      </c>
      <c r="X330" s="1" t="n">
        <v>-1</v>
      </c>
      <c r="Y330" s="1" t="n">
        <v>20</v>
      </c>
      <c r="Z330" s="1" t="s">
        <v>322</v>
      </c>
      <c r="AA330" s="1" t="n">
        <v>-1</v>
      </c>
      <c r="AB330" s="1" t="s">
        <v>2151</v>
      </c>
      <c r="AC330" s="1" t="s">
        <v>2151</v>
      </c>
      <c r="AD330" s="1" t="s">
        <v>2155</v>
      </c>
      <c r="AE330" s="1" t="s">
        <v>2155</v>
      </c>
      <c r="AF330" s="1" t="s">
        <v>2155</v>
      </c>
      <c r="AG330" s="1" t="n">
        <v>0</v>
      </c>
      <c r="AH330" s="1" t="s">
        <v>96</v>
      </c>
      <c r="AI330" s="1" t="s">
        <v>2155</v>
      </c>
      <c r="AJ330" s="1" t="s">
        <v>2155</v>
      </c>
      <c r="AK330" s="1" t="s">
        <v>2155</v>
      </c>
    </row>
    <row r="331" customFormat="false" ht="14.2" hidden="false" customHeight="false" outlineLevel="0" collapsed="false">
      <c r="A331" s="1" t="n">
        <v>244</v>
      </c>
      <c r="C331" s="3" t="s">
        <v>2141</v>
      </c>
      <c r="D331" s="1" t="s">
        <v>2153</v>
      </c>
      <c r="E331" s="1" t="s">
        <v>298</v>
      </c>
      <c r="F331" s="6" t="s">
        <v>2143</v>
      </c>
      <c r="G331" s="7" t="s">
        <v>2144</v>
      </c>
      <c r="H331" s="7" t="s">
        <v>2145</v>
      </c>
      <c r="I331" s="1" t="s">
        <v>40</v>
      </c>
      <c r="K331" s="2" t="s">
        <v>2146</v>
      </c>
      <c r="L331" s="2" t="s">
        <v>2147</v>
      </c>
      <c r="M331" s="2" t="s">
        <v>945</v>
      </c>
      <c r="N331" s="2" t="s">
        <v>43</v>
      </c>
      <c r="O331" s="2" t="s">
        <v>2148</v>
      </c>
      <c r="P331" s="2" t="s">
        <v>2149</v>
      </c>
      <c r="Q331" s="2" t="n">
        <v>-1</v>
      </c>
      <c r="R331" s="2" t="n">
        <v>-1</v>
      </c>
      <c r="S331" s="1" t="s">
        <v>67</v>
      </c>
      <c r="T331" s="1" t="s">
        <v>2150</v>
      </c>
      <c r="U331" s="1" t="n">
        <v>-1</v>
      </c>
      <c r="V331" s="1" t="n">
        <v>-1</v>
      </c>
      <c r="W331" s="1" t="n">
        <v>-1</v>
      </c>
      <c r="X331" s="1" t="n">
        <v>-1</v>
      </c>
      <c r="Y331" s="1" t="n">
        <v>20</v>
      </c>
      <c r="Z331" s="1" t="s">
        <v>322</v>
      </c>
      <c r="AA331" s="1" t="n">
        <v>-1</v>
      </c>
      <c r="AB331" s="1" t="s">
        <v>2151</v>
      </c>
      <c r="AC331" s="1" t="s">
        <v>2151</v>
      </c>
      <c r="AD331" s="1" t="s">
        <v>2156</v>
      </c>
      <c r="AE331" s="1" t="s">
        <v>2156</v>
      </c>
      <c r="AF331" s="1" t="s">
        <v>2156</v>
      </c>
      <c r="AG331" s="1" t="n">
        <v>0</v>
      </c>
      <c r="AH331" s="1" t="s">
        <v>96</v>
      </c>
      <c r="AI331" s="1" t="s">
        <v>2156</v>
      </c>
      <c r="AJ331" s="1" t="s">
        <v>2156</v>
      </c>
      <c r="AK331" s="1" t="s">
        <v>2156</v>
      </c>
    </row>
    <row r="332" customFormat="false" ht="14.2" hidden="false" customHeight="false" outlineLevel="0" collapsed="false">
      <c r="A332" s="1" t="n">
        <v>244</v>
      </c>
      <c r="C332" s="3" t="s">
        <v>2141</v>
      </c>
      <c r="D332" s="1" t="s">
        <v>2142</v>
      </c>
      <c r="E332" s="1" t="s">
        <v>298</v>
      </c>
      <c r="F332" s="6" t="s">
        <v>2143</v>
      </c>
      <c r="G332" s="7" t="s">
        <v>2144</v>
      </c>
      <c r="H332" s="7" t="s">
        <v>2145</v>
      </c>
      <c r="I332" s="1" t="s">
        <v>40</v>
      </c>
      <c r="K332" s="2" t="s">
        <v>2146</v>
      </c>
      <c r="L332" s="2" t="s">
        <v>2147</v>
      </c>
      <c r="M332" s="2" t="s">
        <v>945</v>
      </c>
      <c r="N332" s="2" t="s">
        <v>43</v>
      </c>
      <c r="O332" s="2" t="s">
        <v>2148</v>
      </c>
      <c r="P332" s="2" t="s">
        <v>2149</v>
      </c>
      <c r="Q332" s="2" t="n">
        <v>-1</v>
      </c>
      <c r="R332" s="2" t="n">
        <v>-1</v>
      </c>
      <c r="S332" s="1" t="s">
        <v>67</v>
      </c>
      <c r="T332" s="1" t="s">
        <v>2150</v>
      </c>
      <c r="U332" s="1" t="n">
        <v>-1</v>
      </c>
      <c r="V332" s="1" t="n">
        <v>-1</v>
      </c>
      <c r="W332" s="1" t="n">
        <v>-1</v>
      </c>
      <c r="X332" s="1" t="n">
        <v>-1</v>
      </c>
      <c r="Y332" s="1" t="n">
        <v>20</v>
      </c>
      <c r="Z332" s="1" t="s">
        <v>322</v>
      </c>
      <c r="AA332" s="1" t="n">
        <v>-1</v>
      </c>
      <c r="AB332" s="1" t="s">
        <v>2151</v>
      </c>
      <c r="AC332" s="1" t="s">
        <v>2151</v>
      </c>
      <c r="AD332" s="1" t="s">
        <v>2157</v>
      </c>
      <c r="AE332" s="1" t="s">
        <v>2157</v>
      </c>
      <c r="AF332" s="1" t="s">
        <v>2157</v>
      </c>
      <c r="AG332" s="1" t="n">
        <v>0</v>
      </c>
      <c r="AH332" s="1" t="s">
        <v>96</v>
      </c>
      <c r="AI332" s="1" t="s">
        <v>2157</v>
      </c>
      <c r="AJ332" s="1" t="s">
        <v>2157</v>
      </c>
      <c r="AK332" s="1" t="s">
        <v>2157</v>
      </c>
    </row>
    <row r="333" customFormat="false" ht="14.2" hidden="false" customHeight="false" outlineLevel="0" collapsed="false">
      <c r="A333" s="1" t="n">
        <v>244</v>
      </c>
      <c r="C333" s="3" t="s">
        <v>2141</v>
      </c>
      <c r="D333" s="1" t="s">
        <v>2153</v>
      </c>
      <c r="E333" s="1" t="s">
        <v>298</v>
      </c>
      <c r="F333" s="6" t="s">
        <v>2143</v>
      </c>
      <c r="G333" s="7" t="s">
        <v>2144</v>
      </c>
      <c r="H333" s="7" t="s">
        <v>2145</v>
      </c>
      <c r="I333" s="1" t="s">
        <v>40</v>
      </c>
      <c r="K333" s="2" t="s">
        <v>2146</v>
      </c>
      <c r="L333" s="2" t="s">
        <v>2147</v>
      </c>
      <c r="M333" s="2" t="s">
        <v>945</v>
      </c>
      <c r="N333" s="2" t="s">
        <v>43</v>
      </c>
      <c r="O333" s="2" t="s">
        <v>2148</v>
      </c>
      <c r="P333" s="2" t="s">
        <v>2149</v>
      </c>
      <c r="Q333" s="2" t="n">
        <v>-1</v>
      </c>
      <c r="R333" s="2" t="n">
        <v>-1</v>
      </c>
      <c r="S333" s="1" t="s">
        <v>67</v>
      </c>
      <c r="T333" s="1" t="s">
        <v>2150</v>
      </c>
      <c r="U333" s="1" t="n">
        <v>-1</v>
      </c>
      <c r="V333" s="1" t="n">
        <v>-1</v>
      </c>
      <c r="W333" s="1" t="n">
        <v>-1</v>
      </c>
      <c r="X333" s="1" t="n">
        <v>-1</v>
      </c>
      <c r="Y333" s="1" t="n">
        <v>20</v>
      </c>
      <c r="Z333" s="1" t="s">
        <v>322</v>
      </c>
      <c r="AA333" s="1" t="n">
        <v>-1</v>
      </c>
      <c r="AB333" s="1" t="s">
        <v>2151</v>
      </c>
      <c r="AC333" s="1" t="s">
        <v>2151</v>
      </c>
      <c r="AD333" s="1" t="s">
        <v>2158</v>
      </c>
      <c r="AE333" s="1" t="s">
        <v>2158</v>
      </c>
      <c r="AF333" s="1" t="s">
        <v>2158</v>
      </c>
      <c r="AG333" s="1" t="n">
        <v>0</v>
      </c>
      <c r="AH333" s="1" t="s">
        <v>96</v>
      </c>
      <c r="AI333" s="1" t="s">
        <v>2158</v>
      </c>
      <c r="AJ333" s="1" t="s">
        <v>2158</v>
      </c>
      <c r="AK333" s="1" t="s">
        <v>2158</v>
      </c>
    </row>
  </sheetData>
  <autoFilter ref="B1:AH29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2023-01-10T16:40:20Z</dcterms:created>
  <dc:creator/>
  <dc:description/>
  <dc:language>fr-FR</dc:language>
  <cp:lastModifiedBy/>
  <dcterms:modified xsi:type="dcterms:W3CDTF">2023-08-23T18:59:00Z</dcterms:modified>
  <cp:revision>638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0x0101008245104A92457143A729BEFBF4948BC1</vt:lpwstr>
  </property>
  <property fmtid="{D5CDD505-2E9C-101B-9397-08002B2CF9AE}" pid="4" name="MediaServiceImageTags">
    <vt:lpwstr/>
  </property>
</Properties>
</file>