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LAMAR UNIVERSITY\MES CE\Spring 23\Optimization\Project 3\"/>
    </mc:Choice>
  </mc:AlternateContent>
  <xr:revisionPtr revIDLastSave="0" documentId="8_{3470EF91-0DF4-4F52-A982-E780419BF6E9}" xr6:coauthVersionLast="47" xr6:coauthVersionMax="47" xr10:uidLastSave="{00000000-0000-0000-0000-000000000000}"/>
  <bookViews>
    <workbookView xWindow="-108" yWindow="-108" windowWidth="23256" windowHeight="12456" firstSheet="1" activeTab="1" xr2:uid="{2AB48EC0-89CC-4750-83D2-2C1B596972B1}"/>
  </bookViews>
  <sheets>
    <sheet name="1. Simple" sheetId="1" r:id="rId1"/>
    <sheet name="2. Weighted" sheetId="10" r:id="rId2"/>
    <sheet name="3.1 P_Priority1" sheetId="5" r:id="rId3"/>
    <sheet name="3.2 P_Priority2" sheetId="8" r:id="rId4"/>
    <sheet name="3.3 P_Priority3" sheetId="9" r:id="rId5"/>
  </sheets>
  <definedNames>
    <definedName name="solver_adj" localSheetId="0" hidden="1">'1. Simple'!$A$5:$D$5</definedName>
    <definedName name="solver_adj" localSheetId="1" hidden="1">'2. Weighted'!$A$5:$D$5</definedName>
    <definedName name="solver_adj" localSheetId="2" hidden="1">'3.1 P_Priority1'!$A$4:$D$4</definedName>
    <definedName name="solver_adj" localSheetId="3" hidden="1">'3.2 P_Priority2'!$A$4:$D$4</definedName>
    <definedName name="solver_adj" localSheetId="4" hidden="1">'3.3 P_Priority3'!$A$4:$D$4</definedName>
    <definedName name="solver_cvg" localSheetId="0" hidden="1">"""""""""""""""""""""""""""""""""""""""""""""""""""""""""""""""0,0001"""""""""""""""""""""""""""""""""""""""""""""""""""""""""""""""</definedName>
    <definedName name="solver_cvg" localSheetId="1" hidden="1">"""""""""""""""""""""""""""""""""""""""""""""""""""""""""""""""0,0001"""""""""""""""""""""""""""""""""""""""""""""""""""""""""""""""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'1. Simple'!$G$17</definedName>
    <definedName name="solver_lhs1" localSheetId="1" hidden="1">'2. Weighted'!$B$5</definedName>
    <definedName name="solver_lhs1" localSheetId="2" hidden="1">'3.1 P_Priority1'!$F$10</definedName>
    <definedName name="solver_lhs1" localSheetId="3" hidden="1">'3.2 P_Priority2'!$B$4</definedName>
    <definedName name="solver_lhs1" localSheetId="4" hidden="1">'3.3 P_Priority3'!$B$4</definedName>
    <definedName name="solver_lhs10" localSheetId="0" hidden="1">'1. Simple'!$F$12</definedName>
    <definedName name="solver_lhs10" localSheetId="1" hidden="1">'2. Weighted'!$F$9</definedName>
    <definedName name="solver_lhs10" localSheetId="2" hidden="1">'3.1 P_Priority1'!$F$8</definedName>
    <definedName name="solver_lhs10" localSheetId="3" hidden="1">'3.2 P_Priority2'!$F$9</definedName>
    <definedName name="solver_lhs10" localSheetId="4" hidden="1">'3.3 P_Priority3'!$F$8</definedName>
    <definedName name="solver_lhs11" localSheetId="0" hidden="1">'1. Simple'!$F$8</definedName>
    <definedName name="solver_lhs11" localSheetId="1" hidden="1">'2. Weighted'!$F$9</definedName>
    <definedName name="solver_lhs11" localSheetId="2" hidden="1">'3.1 P_Priority1'!$G$17</definedName>
    <definedName name="solver_lhs11" localSheetId="3" hidden="1">'3.2 P_Priority2'!$F$9</definedName>
    <definedName name="solver_lhs11" localSheetId="4" hidden="1">'3.3 P_Priority3'!$G$14</definedName>
    <definedName name="solver_lhs12" localSheetId="0" hidden="1">'1. Simple'!$F$8</definedName>
    <definedName name="solver_lhs12" localSheetId="1" hidden="1">'2. Weighted'!$F$12</definedName>
    <definedName name="solver_lhs12" localSheetId="2" hidden="1">'3.1 P_Priority1'!$G$15</definedName>
    <definedName name="solver_lhs12" localSheetId="3" hidden="1">'3.2 P_Priority2'!$F$12</definedName>
    <definedName name="solver_lhs12" localSheetId="4" hidden="1">'3.3 P_Priority3'!$F$9</definedName>
    <definedName name="solver_lhs13" localSheetId="0" hidden="1">'1. Simple'!$F$11</definedName>
    <definedName name="solver_lhs13" localSheetId="1" hidden="1">'2. Weighted'!$F$11</definedName>
    <definedName name="solver_lhs13" localSheetId="2" hidden="1">'3.1 P_Priority1'!$G$14</definedName>
    <definedName name="solver_lhs13" localSheetId="3" hidden="1">'3.2 P_Priority2'!$D$4</definedName>
    <definedName name="solver_lhs13" localSheetId="4" hidden="1">'3.3 P_Priority3'!$F$12</definedName>
    <definedName name="solver_lhs14" localSheetId="0" hidden="1">'1. Simple'!$F$10</definedName>
    <definedName name="solver_lhs14" localSheetId="1" hidden="1">'2. Weighted'!$A$5</definedName>
    <definedName name="solver_lhs14" localSheetId="2" hidden="1">'3.1 P_Priority1'!$F$4</definedName>
    <definedName name="solver_lhs14" localSheetId="3" hidden="1">'3.2 P_Priority2'!$A$4</definedName>
    <definedName name="solver_lhs14" localSheetId="4" hidden="1">'3.3 P_Priority3'!$D$4</definedName>
    <definedName name="solver_lhs15" localSheetId="0" hidden="1">'1. Simple'!$F$10</definedName>
    <definedName name="solver_lhs15" localSheetId="1" hidden="1">'2. Weighted'!$G$14</definedName>
    <definedName name="solver_lhs15" localSheetId="2" hidden="1">'3.1 P_Priority1'!$F$9</definedName>
    <definedName name="solver_lhs15" localSheetId="3" hidden="1">'3.2 P_Priority2'!$F$10</definedName>
    <definedName name="solver_lhs15" localSheetId="4" hidden="1">'3.3 P_Priority3'!$A$4</definedName>
    <definedName name="solver_lhs16" localSheetId="0" hidden="1">'1. Simple'!$C$5</definedName>
    <definedName name="solver_lhs16" localSheetId="1" hidden="1">'2. Weighted'!$G$15</definedName>
    <definedName name="solver_lhs16" localSheetId="2" hidden="1">'3.1 P_Priority1'!$F$9</definedName>
    <definedName name="solver_lhs16" localSheetId="3" hidden="1">'3.2 P_Priority2'!$F$11</definedName>
    <definedName name="solver_lhs16" localSheetId="4" hidden="1">'3.3 P_Priority3'!$F$10</definedName>
    <definedName name="solver_lhs17" localSheetId="0" hidden="1">'1. Simple'!$B$5</definedName>
    <definedName name="solver_lhs17" localSheetId="1" hidden="1">'2. Weighted'!$G$16</definedName>
    <definedName name="solver_lhs17" localSheetId="2" hidden="1">'3.1 P_Priority1'!$F$8</definedName>
    <definedName name="solver_lhs17" localSheetId="3" hidden="1">'3.2 P_Priority2'!$F$12</definedName>
    <definedName name="solver_lhs17" localSheetId="4" hidden="1">'3.3 P_Priority3'!$F$11</definedName>
    <definedName name="solver_lhs18" localSheetId="0" hidden="1">'1. Simple'!$D$5</definedName>
    <definedName name="solver_lhs18" localSheetId="1" hidden="1">'2. Weighted'!$G$17</definedName>
    <definedName name="solver_lhs18" localSheetId="2" hidden="1">'3.1 P_Priority1'!$D$4</definedName>
    <definedName name="solver_lhs18" localSheetId="3" hidden="1">'3.2 P_Priority2'!$G$17</definedName>
    <definedName name="solver_lhs18" localSheetId="4" hidden="1">'3.3 P_Priority3'!$F$12</definedName>
    <definedName name="solver_lhs19" localSheetId="2" hidden="1">'3.1 P_Priority1'!$G$16</definedName>
    <definedName name="solver_lhs19" localSheetId="3" hidden="1">'3.2 P_Priority2'!$G$17</definedName>
    <definedName name="solver_lhs19" localSheetId="4" hidden="1">'3.3 P_Priority3'!$G$17</definedName>
    <definedName name="solver_lhs2" localSheetId="0" hidden="1">'1. Simple'!$G$16</definedName>
    <definedName name="solver_lhs2" localSheetId="1" hidden="1">'2. Weighted'!$D$5</definedName>
    <definedName name="solver_lhs2" localSheetId="2" hidden="1">'3.1 P_Priority1'!$F$10</definedName>
    <definedName name="solver_lhs2" localSheetId="3" hidden="1">'3.2 P_Priority2'!$F$11</definedName>
    <definedName name="solver_lhs2" localSheetId="4" hidden="1">'3.3 P_Priority3'!$F$10</definedName>
    <definedName name="solver_lhs3" localSheetId="0" hidden="1">'1. Simple'!$G$15</definedName>
    <definedName name="solver_lhs3" localSheetId="1" hidden="1">'2. Weighted'!$C$5</definedName>
    <definedName name="solver_lhs3" localSheetId="2" hidden="1">'3.1 P_Priority1'!$B$4</definedName>
    <definedName name="solver_lhs3" localSheetId="3" hidden="1">'3.2 P_Priority2'!$F$4</definedName>
    <definedName name="solver_lhs3" localSheetId="4" hidden="1">'3.3 P_Priority3'!$F$11</definedName>
    <definedName name="solver_lhs4" localSheetId="0" hidden="1">'1. Simple'!$G$14</definedName>
    <definedName name="solver_lhs4" localSheetId="1" hidden="1">'2. Weighted'!$F$10</definedName>
    <definedName name="solver_lhs4" localSheetId="2" hidden="1">'3.1 P_Priority1'!$F$11</definedName>
    <definedName name="solver_lhs4" localSheetId="3" hidden="1">'3.2 P_Priority2'!$C$4</definedName>
    <definedName name="solver_lhs4" localSheetId="4" hidden="1">'3.3 P_Priority3'!$F$4</definedName>
    <definedName name="solver_lhs5" localSheetId="0" hidden="1">'1. Simple'!$A$5</definedName>
    <definedName name="solver_lhs5" localSheetId="1" hidden="1">'2. Weighted'!$F$10</definedName>
    <definedName name="solver_lhs5" localSheetId="2" hidden="1">'3.1 P_Priority1'!$F$11</definedName>
    <definedName name="solver_lhs5" localSheetId="3" hidden="1">'3.2 P_Priority2'!$G$17</definedName>
    <definedName name="solver_lhs5" localSheetId="4" hidden="1">'3.3 P_Priority3'!$C$4</definedName>
    <definedName name="solver_lhs6" localSheetId="0" hidden="1">'1. Simple'!$F$11</definedName>
    <definedName name="solver_lhs6" localSheetId="1" hidden="1">'2. Weighted'!$F$11</definedName>
    <definedName name="solver_lhs6" localSheetId="2" hidden="1">'3.1 P_Priority1'!$A$4</definedName>
    <definedName name="solver_lhs6" localSheetId="3" hidden="1">'3.2 P_Priority2'!$G$15</definedName>
    <definedName name="solver_lhs6" localSheetId="4" hidden="1">'3.3 P_Priority3'!$F$9</definedName>
    <definedName name="solver_lhs7" localSheetId="0" hidden="1">'1. Simple'!$F$12</definedName>
    <definedName name="solver_lhs7" localSheetId="1" hidden="1">'2. Weighted'!$F$8</definedName>
    <definedName name="solver_lhs7" localSheetId="2" hidden="1">'3.1 P_Priority1'!$F$12</definedName>
    <definedName name="solver_lhs7" localSheetId="3" hidden="1">'3.2 P_Priority2'!$G$16</definedName>
    <definedName name="solver_lhs7" localSheetId="4" hidden="1">'3.3 P_Priority3'!$G$17</definedName>
    <definedName name="solver_lhs8" localSheetId="0" hidden="1">'1. Simple'!$F$9</definedName>
    <definedName name="solver_lhs8" localSheetId="1" hidden="1">'2. Weighted'!$F$8</definedName>
    <definedName name="solver_lhs8" localSheetId="2" hidden="1">'3.1 P_Priority1'!$F$12</definedName>
    <definedName name="solver_lhs8" localSheetId="3" hidden="1">'3.2 P_Priority2'!$F$8</definedName>
    <definedName name="solver_lhs8" localSheetId="4" hidden="1">'3.3 P_Priority3'!$G$15</definedName>
    <definedName name="solver_lhs9" localSheetId="0" hidden="1">'1. Simple'!$F$9</definedName>
    <definedName name="solver_lhs9" localSheetId="1" hidden="1">'2. Weighted'!$F$12</definedName>
    <definedName name="solver_lhs9" localSheetId="2" hidden="1">'3.1 P_Priority1'!$C$4</definedName>
    <definedName name="solver_lhs9" localSheetId="3" hidden="1">'3.2 P_Priority2'!$G$14</definedName>
    <definedName name="solver_lhs9" localSheetId="4" hidden="1">'3.3 P_Priority3'!$G$16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"""""""""""""""""""""""""""""""""""""""""""""""""""""""""""""""0,075"""""""""""""""""""""""""""""""""""""""""""""""""""""""""""""""</definedName>
    <definedName name="solver_mrt" localSheetId="1" hidden="1">"""""""""""""""""""""""""""""""""""""""""""""""""""""""""""""""0,075"""""""""""""""""""""""""""""""""""""""""""""""""""""""""""""""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18</definedName>
    <definedName name="solver_num" localSheetId="1" hidden="1">18</definedName>
    <definedName name="solver_num" localSheetId="2" hidden="1">19</definedName>
    <definedName name="solver_num" localSheetId="3" hidden="1">17</definedName>
    <definedName name="solver_num" localSheetId="4" hidden="1">18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'1. Simple'!$F$5</definedName>
    <definedName name="solver_opt" localSheetId="1" hidden="1">'2. Weighted'!$F$5</definedName>
    <definedName name="solver_opt" localSheetId="2" hidden="1">'3.1 P_Priority1'!$C$7</definedName>
    <definedName name="solver_opt" localSheetId="3" hidden="1">'3.2 P_Priority2'!$F$4</definedName>
    <definedName name="solver_opt" localSheetId="4" hidden="1">'3.3 P_Priority3'!$F$4</definedName>
    <definedName name="solver_pre" localSheetId="0" hidden="1">"""""""""""""""""""""""""""""""""""""""""""""""""""""""""""""""0,000001"""""""""""""""""""""""""""""""""""""""""""""""""""""""""""""""</definedName>
    <definedName name="solver_pre" localSheetId="1" hidden="1">"""""""""""""""""""""""""""""""""""""""""""""""""""""""""""""""0,000001"""""""""""""""""""""""""""""""""""""""""""""""""""""""""""""""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0" localSheetId="3" hidden="1">3</definedName>
    <definedName name="solver_rel10" localSheetId="4" hidden="1">2</definedName>
    <definedName name="solver_rel11" localSheetId="0" hidden="1">3</definedName>
    <definedName name="solver_rel11" localSheetId="1" hidden="1">3</definedName>
    <definedName name="solver_rel11" localSheetId="2" hidden="1">1</definedName>
    <definedName name="solver_rel11" localSheetId="3" hidden="1">1</definedName>
    <definedName name="solver_rel11" localSheetId="4" hidden="1">1</definedName>
    <definedName name="solver_rel12" localSheetId="0" hidden="1">1</definedName>
    <definedName name="solver_rel12" localSheetId="1" hidden="1">3</definedName>
    <definedName name="solver_rel12" localSheetId="2" hidden="1">1</definedName>
    <definedName name="solver_rel12" localSheetId="3" hidden="1">3</definedName>
    <definedName name="solver_rel12" localSheetId="4" hidden="1">3</definedName>
    <definedName name="solver_rel13" localSheetId="0" hidden="1">1</definedName>
    <definedName name="solver_rel13" localSheetId="1" hidden="1">3</definedName>
    <definedName name="solver_rel13" localSheetId="2" hidden="1">1</definedName>
    <definedName name="solver_rel13" localSheetId="3" hidden="1">3</definedName>
    <definedName name="solver_rel13" localSheetId="4" hidden="1">3</definedName>
    <definedName name="solver_rel14" localSheetId="0" hidden="1">3</definedName>
    <definedName name="solver_rel14" localSheetId="1" hidden="1">3</definedName>
    <definedName name="solver_rel14" localSheetId="2" hidden="1">3</definedName>
    <definedName name="solver_rel14" localSheetId="3" hidden="1">3</definedName>
    <definedName name="solver_rel14" localSheetId="4" hidden="1">3</definedName>
    <definedName name="solver_rel15" localSheetId="0" hidden="1">1</definedName>
    <definedName name="solver_rel15" localSheetId="1" hidden="1">1</definedName>
    <definedName name="solver_rel15" localSheetId="2" hidden="1">1</definedName>
    <definedName name="solver_rel15" localSheetId="3" hidden="1">2</definedName>
    <definedName name="solver_rel15" localSheetId="4" hidden="1">3</definedName>
    <definedName name="solver_rel16" localSheetId="0" hidden="1">3</definedName>
    <definedName name="solver_rel16" localSheetId="1" hidden="1">1</definedName>
    <definedName name="solver_rel16" localSheetId="2" hidden="1">3</definedName>
    <definedName name="solver_rel16" localSheetId="3" hidden="1">3</definedName>
    <definedName name="solver_rel16" localSheetId="4" hidden="1">2</definedName>
    <definedName name="solver_rel17" localSheetId="0" hidden="1">3</definedName>
    <definedName name="solver_rel17" localSheetId="1" hidden="1">1</definedName>
    <definedName name="solver_rel17" localSheetId="2" hidden="1">3</definedName>
    <definedName name="solver_rel17" localSheetId="3" hidden="1">1</definedName>
    <definedName name="solver_rel17" localSheetId="4" hidden="1">3</definedName>
    <definedName name="solver_rel18" localSheetId="0" hidden="1">3</definedName>
    <definedName name="solver_rel18" localSheetId="1" hidden="1">1</definedName>
    <definedName name="solver_rel18" localSheetId="2" hidden="1">3</definedName>
    <definedName name="solver_rel18" localSheetId="3" hidden="1">1</definedName>
    <definedName name="solver_rel18" localSheetId="4" hidden="1">1</definedName>
    <definedName name="solver_rel19" localSheetId="2" hidden="1">1</definedName>
    <definedName name="solver_rel19" localSheetId="3" hidden="1">1</definedName>
    <definedName name="solver_rel19" localSheetId="4" hidden="1">1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5" localSheetId="3" hidden="1">1</definedName>
    <definedName name="solver_rel5" localSheetId="4" hidden="1">3</definedName>
    <definedName name="solver_rel6" localSheetId="0" hidden="1">3</definedName>
    <definedName name="solver_rel6" localSheetId="1" hidden="1">1</definedName>
    <definedName name="solver_rel6" localSheetId="2" hidden="1">3</definedName>
    <definedName name="solver_rel6" localSheetId="3" hidden="1">1</definedName>
    <definedName name="solver_rel6" localSheetId="4" hidden="1">2</definedName>
    <definedName name="solver_rel7" localSheetId="0" hidden="1">3</definedName>
    <definedName name="solver_rel7" localSheetId="1" hidden="1">1</definedName>
    <definedName name="solver_rel7" localSheetId="2" hidden="1">3</definedName>
    <definedName name="solver_rel7" localSheetId="3" hidden="1">1</definedName>
    <definedName name="solver_rel7" localSheetId="4" hidden="1">1</definedName>
    <definedName name="solver_rel8" localSheetId="0" hidden="1">3</definedName>
    <definedName name="solver_rel8" localSheetId="1" hidden="1">3</definedName>
    <definedName name="solver_rel8" localSheetId="2" hidden="1">1</definedName>
    <definedName name="solver_rel8" localSheetId="3" hidden="1">2</definedName>
    <definedName name="solver_rel8" localSheetId="4" hidden="1">1</definedName>
    <definedName name="solver_rel9" localSheetId="0" hidden="1">1</definedName>
    <definedName name="solver_rel9" localSheetId="1" hidden="1">1</definedName>
    <definedName name="solver_rel9" localSheetId="2" hidden="1">3</definedName>
    <definedName name="solver_rel9" localSheetId="3" hidden="1">1</definedName>
    <definedName name="solver_rel9" localSheetId="4" hidden="1">1</definedName>
    <definedName name="solver_rhs1" localSheetId="0" hidden="1">'1. Simple'!$F$17</definedName>
    <definedName name="solver_rhs1" localSheetId="1" hidden="1">0</definedName>
    <definedName name="solver_rhs1" localSheetId="2" hidden="1">1</definedName>
    <definedName name="solver_rhs1" localSheetId="3" hidden="1">0</definedName>
    <definedName name="solver_rhs1" localSheetId="4" hidden="1">0</definedName>
    <definedName name="solver_rhs10" localSheetId="0" hidden="1">1</definedName>
    <definedName name="solver_rhs10" localSheetId="1" hidden="1">1</definedName>
    <definedName name="solver_rhs10" localSheetId="2" hidden="1">1</definedName>
    <definedName name="solver_rhs10" localSheetId="3" hidden="1">0</definedName>
    <definedName name="solver_rhs10" localSheetId="4" hidden="1">1</definedName>
    <definedName name="solver_rhs11" localSheetId="0" hidden="1">0</definedName>
    <definedName name="solver_rhs11" localSheetId="1" hidden="1">0</definedName>
    <definedName name="solver_rhs11" localSheetId="2" hidden="1">'3.1 P_Priority1'!$F$17</definedName>
    <definedName name="solver_rhs11" localSheetId="3" hidden="1">1</definedName>
    <definedName name="solver_rhs11" localSheetId="4" hidden="1">'3.3 P_Priority3'!$F$14</definedName>
    <definedName name="solver_rhs12" localSheetId="0" hidden="1">1</definedName>
    <definedName name="solver_rhs12" localSheetId="1" hidden="1">0</definedName>
    <definedName name="solver_rhs12" localSheetId="2" hidden="1">'3.1 P_Priority1'!$F$15</definedName>
    <definedName name="solver_rhs12" localSheetId="3" hidden="1">0</definedName>
    <definedName name="solver_rhs12" localSheetId="4" hidden="1">0</definedName>
    <definedName name="solver_rhs13" localSheetId="0" hidden="1">1</definedName>
    <definedName name="solver_rhs13" localSheetId="1" hidden="1">0</definedName>
    <definedName name="solver_rhs13" localSheetId="2" hidden="1">'3.1 P_Priority1'!$F$14</definedName>
    <definedName name="solver_rhs13" localSheetId="3" hidden="1">0</definedName>
    <definedName name="solver_rhs13" localSheetId="4" hidden="1">0</definedName>
    <definedName name="solver_rhs14" localSheetId="0" hidden="1">0</definedName>
    <definedName name="solver_rhs14" localSheetId="1" hidden="1">0</definedName>
    <definedName name="solver_rhs14" localSheetId="2" hidden="1">0</definedName>
    <definedName name="solver_rhs14" localSheetId="3" hidden="1">0</definedName>
    <definedName name="solver_rhs14" localSheetId="4" hidden="1">0</definedName>
    <definedName name="solver_rhs15" localSheetId="0" hidden="1">1</definedName>
    <definedName name="solver_rhs15" localSheetId="1" hidden="1">'2. Weighted'!$F$14</definedName>
    <definedName name="solver_rhs15" localSheetId="2" hidden="1">1</definedName>
    <definedName name="solver_rhs15" localSheetId="3" hidden="1">1</definedName>
    <definedName name="solver_rhs15" localSheetId="4" hidden="1">0</definedName>
    <definedName name="solver_rhs16" localSheetId="0" hidden="1">0</definedName>
    <definedName name="solver_rhs16" localSheetId="1" hidden="1">'2. Weighted'!$F$15</definedName>
    <definedName name="solver_rhs16" localSheetId="2" hidden="1">0</definedName>
    <definedName name="solver_rhs16" localSheetId="3" hidden="1">0</definedName>
    <definedName name="solver_rhs16" localSheetId="4" hidden="1">1</definedName>
    <definedName name="solver_rhs17" localSheetId="0" hidden="1">0</definedName>
    <definedName name="solver_rhs17" localSheetId="1" hidden="1">'2. Weighted'!$F$16</definedName>
    <definedName name="solver_rhs17" localSheetId="2" hidden="1">0</definedName>
    <definedName name="solver_rhs17" localSheetId="3" hidden="1">1</definedName>
    <definedName name="solver_rhs17" localSheetId="4" hidden="1">0</definedName>
    <definedName name="solver_rhs18" localSheetId="0" hidden="1">0</definedName>
    <definedName name="solver_rhs18" localSheetId="1" hidden="1">'2. Weighted'!$F$17</definedName>
    <definedName name="solver_rhs18" localSheetId="2" hidden="1">0</definedName>
    <definedName name="solver_rhs18" localSheetId="3" hidden="1">'3.2 P_Priority2'!$F$17</definedName>
    <definedName name="solver_rhs18" localSheetId="4" hidden="1">1</definedName>
    <definedName name="solver_rhs19" localSheetId="2" hidden="1">'3.1 P_Priority1'!$F$16</definedName>
    <definedName name="solver_rhs19" localSheetId="3" hidden="1">'3.2 P_Priority2'!$F$17</definedName>
    <definedName name="solver_rhs19" localSheetId="4" hidden="1">'3.3 P_Priority3'!$F$17</definedName>
    <definedName name="solver_rhs2" localSheetId="0" hidden="1">'1. Simple'!$F$16</definedName>
    <definedName name="solver_rhs2" localSheetId="1" hidden="1">0</definedName>
    <definedName name="solver_rhs2" localSheetId="2" hidden="1">0</definedName>
    <definedName name="solver_rhs2" localSheetId="3" hidden="1">1</definedName>
    <definedName name="solver_rhs2" localSheetId="4" hidden="1">0</definedName>
    <definedName name="solver_rhs3" localSheetId="0" hidden="1">'1. Simple'!$F$15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3" localSheetId="4" hidden="1">1</definedName>
    <definedName name="solver_rhs4" localSheetId="0" hidden="1">'1. Simple'!$F$14</definedName>
    <definedName name="solver_rhs4" localSheetId="1" hidden="1">1</definedName>
    <definedName name="solver_rhs4" localSheetId="2" hidden="1">1</definedName>
    <definedName name="solver_rhs4" localSheetId="3" hidden="1">0</definedName>
    <definedName name="solver_rhs4" localSheetId="4" hidden="1">0</definedName>
    <definedName name="solver_rhs5" localSheetId="0" hidden="1">0</definedName>
    <definedName name="solver_rhs5" localSheetId="1" hidden="1">0</definedName>
    <definedName name="solver_rhs5" localSheetId="2" hidden="1">0</definedName>
    <definedName name="solver_rhs5" localSheetId="3" hidden="1">'3.2 P_Priority2'!$F$17</definedName>
    <definedName name="solver_rhs5" localSheetId="4" hidden="1">0</definedName>
    <definedName name="solver_rhs6" localSheetId="0" hidden="1">0</definedName>
    <definedName name="solver_rhs6" localSheetId="1" hidden="1">1</definedName>
    <definedName name="solver_rhs6" localSheetId="2" hidden="1">0</definedName>
    <definedName name="solver_rhs6" localSheetId="3" hidden="1">'3.2 P_Priority2'!$F$15</definedName>
    <definedName name="solver_rhs6" localSheetId="4" hidden="1">0.795</definedName>
    <definedName name="solver_rhs7" localSheetId="0" hidden="1">0</definedName>
    <definedName name="solver_rhs7" localSheetId="1" hidden="1">1</definedName>
    <definedName name="solver_rhs7" localSheetId="2" hidden="1">0</definedName>
    <definedName name="solver_rhs7" localSheetId="3" hidden="1">'3.2 P_Priority2'!$F$16</definedName>
    <definedName name="solver_rhs7" localSheetId="4" hidden="1">'3.3 P_Priority3'!$F$17</definedName>
    <definedName name="solver_rhs8" localSheetId="0" hidden="1">0</definedName>
    <definedName name="solver_rhs8" localSheetId="1" hidden="1">0</definedName>
    <definedName name="solver_rhs8" localSheetId="2" hidden="1">1</definedName>
    <definedName name="solver_rhs8" localSheetId="3" hidden="1">1</definedName>
    <definedName name="solver_rhs8" localSheetId="4" hidden="1">'3.3 P_Priority3'!$F$15</definedName>
    <definedName name="solver_rhs9" localSheetId="0" hidden="1">1</definedName>
    <definedName name="solver_rhs9" localSheetId="1" hidden="1">1</definedName>
    <definedName name="solver_rhs9" localSheetId="2" hidden="1">0</definedName>
    <definedName name="solver_rhs9" localSheetId="3" hidden="1">'3.2 P_Priority2'!$F$14</definedName>
    <definedName name="solver_rhs9" localSheetId="4" hidden="1">'3.3 P_Priority3'!$F$16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10" i="5"/>
  <c r="J11" i="5"/>
  <c r="J12" i="5"/>
  <c r="J8" i="5"/>
  <c r="G14" i="5"/>
  <c r="G15" i="5"/>
  <c r="G16" i="5"/>
  <c r="G17" i="5"/>
  <c r="G14" i="9"/>
  <c r="F5" i="10"/>
  <c r="G17" i="10"/>
  <c r="G16" i="10"/>
  <c r="G15" i="10"/>
  <c r="G14" i="10"/>
  <c r="J12" i="10"/>
  <c r="F12" i="10"/>
  <c r="J11" i="10"/>
  <c r="F11" i="10"/>
  <c r="J10" i="10"/>
  <c r="F10" i="10"/>
  <c r="J9" i="10"/>
  <c r="F9" i="10"/>
  <c r="J8" i="10"/>
  <c r="F8" i="10"/>
  <c r="G17" i="9"/>
  <c r="G16" i="9"/>
  <c r="G15" i="9"/>
  <c r="J12" i="9"/>
  <c r="F12" i="9"/>
  <c r="J11" i="9"/>
  <c r="F11" i="9"/>
  <c r="J10" i="9"/>
  <c r="F10" i="9"/>
  <c r="J9" i="9"/>
  <c r="F9" i="9"/>
  <c r="J8" i="9"/>
  <c r="F8" i="9"/>
  <c r="G15" i="8"/>
  <c r="G16" i="8"/>
  <c r="G17" i="8"/>
  <c r="G14" i="8"/>
  <c r="J9" i="8"/>
  <c r="J10" i="8"/>
  <c r="J11" i="8"/>
  <c r="J12" i="8"/>
  <c r="J8" i="8"/>
  <c r="F12" i="8"/>
  <c r="F11" i="8"/>
  <c r="F10" i="8"/>
  <c r="F9" i="8"/>
  <c r="F4" i="8" s="1"/>
  <c r="F8" i="8"/>
  <c r="F9" i="5"/>
  <c r="F8" i="5"/>
  <c r="F12" i="5"/>
  <c r="F11" i="5"/>
  <c r="F10" i="5"/>
  <c r="G15" i="1"/>
  <c r="G16" i="1"/>
  <c r="G17" i="1"/>
  <c r="G14" i="1"/>
  <c r="J12" i="1"/>
  <c r="J11" i="1"/>
  <c r="J10" i="1"/>
  <c r="J9" i="1"/>
  <c r="J8" i="1"/>
  <c r="F12" i="1"/>
  <c r="F11" i="1"/>
  <c r="F10" i="1"/>
  <c r="F9" i="1"/>
  <c r="F8" i="1"/>
  <c r="F4" i="9" l="1"/>
  <c r="F4" i="5"/>
  <c r="F5" i="1"/>
</calcChain>
</file>

<file path=xl/sharedStrings.xml><?xml version="1.0" encoding="utf-8"?>
<sst xmlns="http://schemas.openxmlformats.org/spreadsheetml/2006/main" count="105" uniqueCount="18">
  <si>
    <t>x1</t>
  </si>
  <si>
    <t>x2</t>
  </si>
  <si>
    <t>x3</t>
  </si>
  <si>
    <t>&gt;=</t>
  </si>
  <si>
    <t>&lt;=</t>
  </si>
  <si>
    <t>x4</t>
  </si>
  <si>
    <t>Goals</t>
  </si>
  <si>
    <t>Objective</t>
  </si>
  <si>
    <t>Variable</t>
  </si>
  <si>
    <t>Wi</t>
  </si>
  <si>
    <t>Mfi</t>
  </si>
  <si>
    <t>Results</t>
  </si>
  <si>
    <t>Limits</t>
  </si>
  <si>
    <t>Case: Preemptive Priority in Additive Priority 1</t>
  </si>
  <si>
    <t>Case: Preemptive Priority in Additive Priority 3</t>
  </si>
  <si>
    <t>Case: Preemptive Priority in Additive Priority 2</t>
  </si>
  <si>
    <t>Case: Simple Additive Model</t>
  </si>
  <si>
    <t>Case: Weighted Additive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</si>
</sst>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A0C1-D8D8-4D65-A5CC-17D3B0D596FE}">
  <dimension ref="A1:J17"/>
  <sheetViews>
    <sheetView zoomScale="102" workbookViewId="0">
      <selection activeCell="P5" sqref="P5"/>
    </sheetView>
  </sheetViews>
  <sheetFormatPr defaultColWidth="9.109375" defaultRowHeight="14.4" x14ac:dyDescent="0.3"/>
  <cols>
    <col min="1" max="5" width="9.109375" style="2"/>
    <col min="6" max="6" width="11.5546875" style="2" bestFit="1" customWidth="1"/>
    <col min="7" max="7" width="12.33203125" style="2" bestFit="1" customWidth="1"/>
    <col min="8" max="9" width="9.109375" style="2"/>
    <col min="10" max="10" width="9.44140625" style="2" bestFit="1" customWidth="1"/>
    <col min="11" max="11" width="11.44140625" style="2" bestFit="1" customWidth="1"/>
    <col min="12" max="16384" width="9.109375" style="2"/>
  </cols>
  <sheetData>
    <row r="1" spans="1:10" x14ac:dyDescent="0.3">
      <c r="A1" s="13" t="s">
        <v>16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" thickBot="1" x14ac:dyDescent="0.35">
      <c r="A2" s="16"/>
      <c r="B2" s="17"/>
      <c r="C2" s="17"/>
      <c r="D2" s="17"/>
      <c r="E2" s="17"/>
      <c r="F2" s="17"/>
      <c r="G2" s="17"/>
      <c r="H2" s="17"/>
      <c r="I2" s="17"/>
      <c r="J2" s="18"/>
    </row>
    <row r="4" spans="1:10" x14ac:dyDescent="0.3">
      <c r="A4" s="5" t="s">
        <v>8</v>
      </c>
      <c r="B4" s="5"/>
      <c r="C4" s="5"/>
      <c r="D4" s="5"/>
      <c r="F4" s="6" t="s">
        <v>7</v>
      </c>
    </row>
    <row r="5" spans="1:10" x14ac:dyDescent="0.3">
      <c r="A5" s="21">
        <v>0</v>
      </c>
      <c r="B5" s="21">
        <v>9.7499999999999982</v>
      </c>
      <c r="C5" s="21">
        <v>0</v>
      </c>
      <c r="D5" s="27">
        <v>15.874999999999995</v>
      </c>
      <c r="E5" s="22"/>
      <c r="F5" s="21">
        <f>SUM(F8:F12)</f>
        <v>4.3279166666666651</v>
      </c>
      <c r="G5" s="3"/>
      <c r="H5" s="3"/>
      <c r="I5" s="3"/>
      <c r="J5" s="3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3" t="s">
        <v>0</v>
      </c>
      <c r="B7" s="3" t="s">
        <v>1</v>
      </c>
      <c r="C7" s="3" t="s">
        <v>2</v>
      </c>
      <c r="D7" s="3" t="s">
        <v>5</v>
      </c>
      <c r="E7" s="3" t="s">
        <v>9</v>
      </c>
      <c r="F7" s="3" t="s">
        <v>10</v>
      </c>
      <c r="G7" s="3"/>
      <c r="H7" s="3" t="s">
        <v>11</v>
      </c>
      <c r="I7" s="3" t="s">
        <v>12</v>
      </c>
      <c r="J7" s="3" t="s">
        <v>6</v>
      </c>
    </row>
    <row r="8" spans="1:10" x14ac:dyDescent="0.3">
      <c r="A8" s="3">
        <v>4</v>
      </c>
      <c r="B8" s="3">
        <v>2</v>
      </c>
      <c r="C8" s="3">
        <v>8</v>
      </c>
      <c r="D8" s="3">
        <v>1</v>
      </c>
      <c r="E8" s="3">
        <v>1</v>
      </c>
      <c r="F8" s="4">
        <f>(55-(A8*$A$5+B8*$B$5+C8*$C$5+D8*$D$5))/20</f>
        <v>0.9812500000000004</v>
      </c>
      <c r="G8" s="3" t="s">
        <v>4</v>
      </c>
      <c r="H8" s="29">
        <v>35</v>
      </c>
      <c r="I8" s="3">
        <v>55</v>
      </c>
      <c r="J8" s="4">
        <f>A8*$A$5+B8*$B$5+C8*$C$5+D8*$D$5</f>
        <v>35.374999999999993</v>
      </c>
    </row>
    <row r="9" spans="1:10" x14ac:dyDescent="0.3">
      <c r="A9" s="3">
        <v>4</v>
      </c>
      <c r="B9" s="3">
        <v>7</v>
      </c>
      <c r="C9" s="3">
        <v>6</v>
      </c>
      <c r="D9" s="3">
        <v>2</v>
      </c>
      <c r="E9" s="3">
        <v>1</v>
      </c>
      <c r="F9" s="4">
        <f>((A9*$A$5+B9*$B$5+C9*$C$5+D9*$D$5)-40)/60</f>
        <v>0.99999999999999956</v>
      </c>
      <c r="G9" s="3" t="s">
        <v>3</v>
      </c>
      <c r="H9" s="29">
        <v>100</v>
      </c>
      <c r="I9" s="3">
        <v>40</v>
      </c>
      <c r="J9" s="28">
        <f>A9*$A$5+B9*$B$5+C9*$C$5+D9*$D$5</f>
        <v>99.999999999999972</v>
      </c>
    </row>
    <row r="10" spans="1:10" x14ac:dyDescent="0.3">
      <c r="A10" s="3">
        <v>1</v>
      </c>
      <c r="B10" s="3">
        <v>-6</v>
      </c>
      <c r="C10" s="3">
        <v>5</v>
      </c>
      <c r="D10" s="3">
        <v>10</v>
      </c>
      <c r="E10" s="3">
        <v>1</v>
      </c>
      <c r="F10" s="4">
        <f>((A10*$A$5+B10*$B$5+C10*$C$5+D10*$D$5)-70)/50</f>
        <v>0.60499999999999909</v>
      </c>
      <c r="G10" s="3" t="s">
        <v>3</v>
      </c>
      <c r="H10" s="29">
        <v>120</v>
      </c>
      <c r="I10" s="3">
        <v>70</v>
      </c>
      <c r="J10" s="3">
        <f>A10*$A$5+B10*$B$5+C10*$C$5+D10*$D$5</f>
        <v>100.24999999999996</v>
      </c>
    </row>
    <row r="11" spans="1:10" x14ac:dyDescent="0.3">
      <c r="A11" s="3">
        <v>5</v>
      </c>
      <c r="B11" s="3">
        <v>3</v>
      </c>
      <c r="C11" s="3">
        <v>0</v>
      </c>
      <c r="D11" s="3">
        <v>2</v>
      </c>
      <c r="E11" s="3">
        <v>1</v>
      </c>
      <c r="F11" s="4">
        <f>((A11*$A$5+B11*$B$5+C11*$C$5+D11*$D$5)-30)/40</f>
        <v>0.77499999999999969</v>
      </c>
      <c r="G11" s="3" t="s">
        <v>3</v>
      </c>
      <c r="H11" s="29">
        <v>70</v>
      </c>
      <c r="I11" s="3">
        <v>30</v>
      </c>
      <c r="J11" s="28">
        <f>A11*$A$5+B11*$B$5+C11*$C$5+D11*$D$5</f>
        <v>60.999999999999986</v>
      </c>
    </row>
    <row r="12" spans="1:10" x14ac:dyDescent="0.3">
      <c r="A12" s="3">
        <v>4</v>
      </c>
      <c r="B12" s="3">
        <v>4</v>
      </c>
      <c r="C12" s="3">
        <v>4</v>
      </c>
      <c r="D12" s="3">
        <v>0</v>
      </c>
      <c r="E12" s="3">
        <v>1</v>
      </c>
      <c r="F12" s="4">
        <f>((A12*$A$5+B12*$B$5+C12*$C$5+D12*$D$5)-10)/30</f>
        <v>0.96666666666666645</v>
      </c>
      <c r="G12" s="3" t="s">
        <v>3</v>
      </c>
      <c r="H12" s="29">
        <v>40</v>
      </c>
      <c r="I12" s="3">
        <v>10</v>
      </c>
      <c r="J12" s="28">
        <f>A12*$A$5+B12*$B$5+C12*$C$5+D12*$D$5</f>
        <v>38.999999999999993</v>
      </c>
    </row>
    <row r="13" spans="1:1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3">
      <c r="A14" s="3">
        <v>7</v>
      </c>
      <c r="B14" s="3">
        <v>5</v>
      </c>
      <c r="C14" s="3">
        <v>3</v>
      </c>
      <c r="D14" s="3">
        <v>2</v>
      </c>
      <c r="E14" s="3" t="s">
        <v>4</v>
      </c>
      <c r="F14" s="3">
        <v>98</v>
      </c>
      <c r="G14" s="3">
        <f>A14*$A$5+B14*$B$5+C14*$C$5+D14*$D$5</f>
        <v>80.499999999999986</v>
      </c>
      <c r="H14" s="3"/>
      <c r="I14" s="3"/>
      <c r="J14" s="3"/>
    </row>
    <row r="15" spans="1:10" x14ac:dyDescent="0.3">
      <c r="A15" s="3">
        <v>7</v>
      </c>
      <c r="B15" s="3">
        <v>1</v>
      </c>
      <c r="C15" s="3">
        <v>6</v>
      </c>
      <c r="D15" s="3">
        <v>6</v>
      </c>
      <c r="E15" s="3" t="s">
        <v>4</v>
      </c>
      <c r="F15" s="3">
        <v>117</v>
      </c>
      <c r="G15" s="3">
        <f t="shared" ref="G15:G17" si="0">A15*$A$5+B15*$B$5+C15*$C$5+D15*$D$5</f>
        <v>104.99999999999997</v>
      </c>
      <c r="H15" s="3"/>
      <c r="I15" s="3"/>
      <c r="J15" s="3"/>
    </row>
    <row r="16" spans="1:10" x14ac:dyDescent="0.3">
      <c r="A16" s="3">
        <v>1</v>
      </c>
      <c r="B16" s="3">
        <v>1</v>
      </c>
      <c r="C16" s="3">
        <v>2</v>
      </c>
      <c r="D16" s="3">
        <v>6</v>
      </c>
      <c r="E16" s="3" t="s">
        <v>4</v>
      </c>
      <c r="F16" s="3">
        <v>130</v>
      </c>
      <c r="G16" s="3">
        <f t="shared" si="0"/>
        <v>104.99999999999997</v>
      </c>
      <c r="H16" s="3"/>
      <c r="I16" s="3"/>
      <c r="J16" s="3"/>
    </row>
    <row r="17" spans="1:10" x14ac:dyDescent="0.3">
      <c r="A17" s="3">
        <v>9</v>
      </c>
      <c r="B17" s="3">
        <v>1</v>
      </c>
      <c r="C17" s="3">
        <v>0</v>
      </c>
      <c r="D17" s="3">
        <v>6</v>
      </c>
      <c r="E17" s="3" t="s">
        <v>4</v>
      </c>
      <c r="F17" s="3">
        <v>105</v>
      </c>
      <c r="G17" s="3">
        <f t="shared" si="0"/>
        <v>104.99999999999997</v>
      </c>
      <c r="H17" s="3"/>
      <c r="I17" s="3"/>
      <c r="J17" s="3"/>
    </row>
  </sheetData>
  <mergeCells count="3">
    <mergeCell ref="A4:D4"/>
    <mergeCell ref="A1:J2"/>
    <mergeCell ref="A13:J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ECDD-E0FF-454E-8EBE-5B0A3F112E4E}">
  <dimension ref="A1:M17"/>
  <sheetViews>
    <sheetView tabSelected="1" zoomScale="102" workbookViewId="0">
      <selection activeCell="O8" sqref="O8"/>
    </sheetView>
  </sheetViews>
  <sheetFormatPr defaultColWidth="9.109375" defaultRowHeight="14.4" x14ac:dyDescent="0.3"/>
  <cols>
    <col min="1" max="5" width="9.109375" style="2"/>
    <col min="6" max="6" width="11.5546875" style="2" bestFit="1" customWidth="1"/>
    <col min="7" max="7" width="12.33203125" style="2" bestFit="1" customWidth="1"/>
    <col min="8" max="9" width="9.109375" style="2"/>
    <col min="10" max="10" width="9.44140625" style="2" bestFit="1" customWidth="1"/>
    <col min="11" max="11" width="11.44140625" style="2" bestFit="1" customWidth="1"/>
    <col min="12" max="16384" width="9.109375" style="2"/>
  </cols>
  <sheetData>
    <row r="1" spans="1:13" x14ac:dyDescent="0.3">
      <c r="A1" s="13" t="s">
        <v>17</v>
      </c>
      <c r="B1" s="14"/>
      <c r="C1" s="14"/>
      <c r="D1" s="14"/>
      <c r="E1" s="14"/>
      <c r="F1" s="14"/>
      <c r="G1" s="14"/>
      <c r="H1" s="14"/>
      <c r="I1" s="14"/>
      <c r="J1" s="15"/>
    </row>
    <row r="2" spans="1:13" ht="15" thickBot="1" x14ac:dyDescent="0.35">
      <c r="A2" s="16"/>
      <c r="B2" s="17"/>
      <c r="C2" s="17"/>
      <c r="D2" s="17"/>
      <c r="E2" s="17"/>
      <c r="F2" s="17"/>
      <c r="G2" s="17"/>
      <c r="H2" s="17"/>
      <c r="I2" s="17"/>
      <c r="J2" s="18"/>
    </row>
    <row r="4" spans="1:13" x14ac:dyDescent="0.3">
      <c r="A4" s="5" t="s">
        <v>8</v>
      </c>
      <c r="B4" s="5"/>
      <c r="C4" s="5"/>
      <c r="D4" s="5"/>
      <c r="F4" s="7" t="s">
        <v>7</v>
      </c>
    </row>
    <row r="5" spans="1:13" x14ac:dyDescent="0.3">
      <c r="A5" s="21">
        <v>0</v>
      </c>
      <c r="B5" s="21">
        <v>9.5454545454546125</v>
      </c>
      <c r="C5" s="21">
        <v>0</v>
      </c>
      <c r="D5" s="21">
        <v>15.909090909090894</v>
      </c>
      <c r="E5" s="22"/>
      <c r="F5" s="21">
        <f>SUMPRODUCT(E8:E12,F8:F12)</f>
        <v>0.90739393939393709</v>
      </c>
      <c r="G5" s="3"/>
      <c r="H5" s="3"/>
      <c r="I5" s="3"/>
      <c r="J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3" x14ac:dyDescent="0.3">
      <c r="A7" s="3" t="s">
        <v>0</v>
      </c>
      <c r="B7" s="3" t="s">
        <v>1</v>
      </c>
      <c r="C7" s="3" t="s">
        <v>2</v>
      </c>
      <c r="D7" s="3" t="s">
        <v>5</v>
      </c>
      <c r="E7" s="3" t="s">
        <v>9</v>
      </c>
      <c r="F7" s="3" t="s">
        <v>10</v>
      </c>
      <c r="G7" s="3"/>
      <c r="H7" s="3" t="s">
        <v>11</v>
      </c>
      <c r="I7" s="3" t="s">
        <v>12</v>
      </c>
      <c r="J7" s="3" t="s">
        <v>6</v>
      </c>
      <c r="M7" s="3"/>
    </row>
    <row r="8" spans="1:13" x14ac:dyDescent="0.3">
      <c r="A8" s="3">
        <v>4</v>
      </c>
      <c r="B8" s="3">
        <v>2</v>
      </c>
      <c r="C8" s="3">
        <v>8</v>
      </c>
      <c r="D8" s="3">
        <v>1</v>
      </c>
      <c r="E8" s="3">
        <v>0.49</v>
      </c>
      <c r="F8" s="4">
        <f>(55-(A8*$A$5+B8*$B$5+C8*$C$5+D8*$D$5))/20</f>
        <v>0.999999999999994</v>
      </c>
      <c r="G8" s="3" t="s">
        <v>4</v>
      </c>
      <c r="H8" s="29">
        <v>35</v>
      </c>
      <c r="I8" s="3">
        <v>55</v>
      </c>
      <c r="J8" s="4">
        <f>A8*$A$5+B8*$B$5+C8*$C$5+D8*$D$5</f>
        <v>35.000000000000121</v>
      </c>
      <c r="M8" s="3"/>
    </row>
    <row r="9" spans="1:13" x14ac:dyDescent="0.3">
      <c r="A9" s="3">
        <v>4</v>
      </c>
      <c r="B9" s="3">
        <v>7</v>
      </c>
      <c r="C9" s="3">
        <v>6</v>
      </c>
      <c r="D9" s="3">
        <v>2</v>
      </c>
      <c r="E9" s="3">
        <v>0.13100000000000001</v>
      </c>
      <c r="F9" s="4">
        <f>((A9*$A$5+B9*$B$5+C9*$C$5+D9*$D$5)-40)/60</f>
        <v>0.9772727272727344</v>
      </c>
      <c r="G9" s="3" t="s">
        <v>3</v>
      </c>
      <c r="H9" s="29">
        <v>100</v>
      </c>
      <c r="I9" s="3">
        <v>40</v>
      </c>
      <c r="J9" s="4">
        <f>A9*$A$5+B9*$B$5+C9*$C$5+D9*$D$5</f>
        <v>98.636363636364067</v>
      </c>
      <c r="M9" s="3"/>
    </row>
    <row r="10" spans="1:13" x14ac:dyDescent="0.3">
      <c r="A10" s="3">
        <v>1</v>
      </c>
      <c r="B10" s="3">
        <v>-6</v>
      </c>
      <c r="C10" s="3">
        <v>5</v>
      </c>
      <c r="D10" s="3">
        <v>10</v>
      </c>
      <c r="E10" s="3">
        <v>0.153</v>
      </c>
      <c r="F10" s="4">
        <f>((A10*$A$5+B10*$B$5+C10*$C$5+D10*$D$5)-70)/50</f>
        <v>0.63636363636362547</v>
      </c>
      <c r="G10" s="3" t="s">
        <v>3</v>
      </c>
      <c r="H10" s="29">
        <v>120</v>
      </c>
      <c r="I10" s="3">
        <v>70</v>
      </c>
      <c r="J10" s="4">
        <f>A10*$A$5+B10*$B$5+C10*$C$5+D10*$D$5</f>
        <v>101.81818181818127</v>
      </c>
      <c r="M10" s="3"/>
    </row>
    <row r="11" spans="1:13" x14ac:dyDescent="0.3">
      <c r="A11" s="3">
        <v>5</v>
      </c>
      <c r="B11" s="3">
        <v>3</v>
      </c>
      <c r="C11" s="3">
        <v>0</v>
      </c>
      <c r="D11" s="3">
        <v>2</v>
      </c>
      <c r="E11" s="3">
        <v>0.114</v>
      </c>
      <c r="F11" s="4">
        <f>((A11*$A$5+B11*$B$5+C11*$C$5+D11*$D$5)-30)/40</f>
        <v>0.76136363636364057</v>
      </c>
      <c r="G11" s="3" t="s">
        <v>3</v>
      </c>
      <c r="H11" s="29">
        <v>70</v>
      </c>
      <c r="I11" s="3">
        <v>30</v>
      </c>
      <c r="J11" s="4">
        <f>A11*$A$5+B11*$B$5+C11*$C$5+D11*$D$5</f>
        <v>60.454545454545624</v>
      </c>
      <c r="M11" s="3"/>
    </row>
    <row r="12" spans="1:13" x14ac:dyDescent="0.3">
      <c r="A12" s="3">
        <v>4</v>
      </c>
      <c r="B12" s="3">
        <v>4</v>
      </c>
      <c r="C12" s="3">
        <v>4</v>
      </c>
      <c r="D12" s="3">
        <v>0</v>
      </c>
      <c r="E12" s="3">
        <v>0.112</v>
      </c>
      <c r="F12" s="4">
        <f>((A12*$A$5+B12*$B$5+C12*$C$5+D12*$D$5)-10)/30</f>
        <v>0.93939393939394833</v>
      </c>
      <c r="G12" s="3" t="s">
        <v>3</v>
      </c>
      <c r="H12" s="29">
        <v>40</v>
      </c>
      <c r="I12" s="3">
        <v>10</v>
      </c>
      <c r="J12" s="4">
        <f>A12*$A$5+B12*$B$5+C12*$C$5+D12*$D$5</f>
        <v>38.18181818181845</v>
      </c>
    </row>
    <row r="13" spans="1:13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3" x14ac:dyDescent="0.3">
      <c r="A14" s="3">
        <v>7</v>
      </c>
      <c r="B14" s="3">
        <v>5</v>
      </c>
      <c r="C14" s="3">
        <v>3</v>
      </c>
      <c r="D14" s="3">
        <v>2</v>
      </c>
      <c r="E14" s="3" t="s">
        <v>4</v>
      </c>
      <c r="F14" s="3">
        <v>98</v>
      </c>
      <c r="G14" s="3">
        <f>A14*$A$5+B14*$B$5+C14*$C$5+D14*$D$5</f>
        <v>79.545454545454845</v>
      </c>
      <c r="H14" s="3"/>
      <c r="I14" s="3"/>
      <c r="J14" s="3"/>
    </row>
    <row r="15" spans="1:13" x14ac:dyDescent="0.3">
      <c r="A15" s="3">
        <v>7</v>
      </c>
      <c r="B15" s="3">
        <v>1</v>
      </c>
      <c r="C15" s="3">
        <v>6</v>
      </c>
      <c r="D15" s="3">
        <v>6</v>
      </c>
      <c r="E15" s="3" t="s">
        <v>4</v>
      </c>
      <c r="F15" s="3">
        <v>117</v>
      </c>
      <c r="G15" s="3">
        <f t="shared" ref="G15:G17" si="0">A15*$A$5+B15*$B$5+C15*$C$5+D15*$D$5</f>
        <v>104.99999999999999</v>
      </c>
      <c r="H15" s="3"/>
      <c r="I15" s="3"/>
      <c r="J15" s="3"/>
    </row>
    <row r="16" spans="1:13" x14ac:dyDescent="0.3">
      <c r="A16" s="3">
        <v>1</v>
      </c>
      <c r="B16" s="3">
        <v>1</v>
      </c>
      <c r="C16" s="3">
        <v>2</v>
      </c>
      <c r="D16" s="3">
        <v>6</v>
      </c>
      <c r="E16" s="3" t="s">
        <v>4</v>
      </c>
      <c r="F16" s="3">
        <v>130</v>
      </c>
      <c r="G16" s="3">
        <f t="shared" si="0"/>
        <v>104.99999999999999</v>
      </c>
      <c r="H16" s="3"/>
      <c r="I16" s="3"/>
      <c r="J16" s="3"/>
    </row>
    <row r="17" spans="1:10" x14ac:dyDescent="0.3">
      <c r="A17" s="3">
        <v>9</v>
      </c>
      <c r="B17" s="3">
        <v>1</v>
      </c>
      <c r="C17" s="3">
        <v>0</v>
      </c>
      <c r="D17" s="3">
        <v>6</v>
      </c>
      <c r="E17" s="3" t="s">
        <v>4</v>
      </c>
      <c r="F17" s="3">
        <v>105</v>
      </c>
      <c r="G17" s="3">
        <f t="shared" si="0"/>
        <v>104.99999999999999</v>
      </c>
      <c r="H17" s="3"/>
      <c r="I17" s="3"/>
      <c r="J17" s="3"/>
    </row>
  </sheetData>
  <mergeCells count="3">
    <mergeCell ref="A4:D4"/>
    <mergeCell ref="A1:J2"/>
    <mergeCell ref="A13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61FD-F439-4F8A-AE30-6C0204F32EA1}">
  <dimension ref="A1:J17"/>
  <sheetViews>
    <sheetView zoomScale="102" workbookViewId="0">
      <selection activeCell="P15" sqref="P15"/>
    </sheetView>
  </sheetViews>
  <sheetFormatPr defaultColWidth="9.109375" defaultRowHeight="14.4" x14ac:dyDescent="0.3"/>
  <cols>
    <col min="1" max="5" width="9.109375" style="2"/>
    <col min="6" max="6" width="11.5546875" style="2" bestFit="1" customWidth="1"/>
    <col min="7" max="7" width="12.33203125" style="2" bestFit="1" customWidth="1"/>
    <col min="8" max="9" width="9.109375" style="2"/>
    <col min="10" max="10" width="9.44140625" style="2" bestFit="1" customWidth="1"/>
    <col min="11" max="11" width="11.44140625" style="2" bestFit="1" customWidth="1"/>
    <col min="12" max="16384" width="9.109375" style="2"/>
  </cols>
  <sheetData>
    <row r="1" spans="1:10" x14ac:dyDescent="0.3">
      <c r="A1" s="13" t="s">
        <v>13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" thickBot="1" x14ac:dyDescent="0.35">
      <c r="A2" s="16"/>
      <c r="B2" s="17"/>
      <c r="C2" s="17"/>
      <c r="D2" s="17"/>
      <c r="E2" s="17"/>
      <c r="F2" s="23"/>
      <c r="G2" s="17"/>
      <c r="H2" s="17"/>
      <c r="I2" s="17"/>
      <c r="J2" s="18"/>
    </row>
    <row r="3" spans="1:10" x14ac:dyDescent="0.3">
      <c r="A3" s="19" t="s">
        <v>8</v>
      </c>
      <c r="B3" s="19"/>
      <c r="C3" s="19"/>
      <c r="D3" s="19"/>
      <c r="F3" s="7" t="s">
        <v>7</v>
      </c>
      <c r="I3" s="12"/>
    </row>
    <row r="4" spans="1:10" x14ac:dyDescent="0.3">
      <c r="A4" s="25">
        <v>1.7042606516290699</v>
      </c>
      <c r="B4" s="25">
        <v>0</v>
      </c>
      <c r="C4" s="25">
        <v>2.1804511278195524</v>
      </c>
      <c r="D4" s="25">
        <v>10.739348370927317</v>
      </c>
      <c r="F4" s="24">
        <f>SUM(F8,F10)</f>
        <v>1.9999999999999993</v>
      </c>
    </row>
    <row r="5" spans="1:10" x14ac:dyDescent="0.3">
      <c r="A5" s="3"/>
      <c r="B5" s="3"/>
      <c r="C5" s="3"/>
      <c r="D5" s="3"/>
      <c r="E5" s="3"/>
      <c r="G5" s="3"/>
      <c r="H5" s="3"/>
      <c r="I5" s="3"/>
      <c r="J5" s="3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3" t="s">
        <v>0</v>
      </c>
      <c r="B7" s="3" t="s">
        <v>1</v>
      </c>
      <c r="C7" s="3" t="s">
        <v>2</v>
      </c>
      <c r="D7" s="3" t="s">
        <v>5</v>
      </c>
      <c r="E7" s="3" t="s">
        <v>9</v>
      </c>
      <c r="F7" s="3" t="s">
        <v>10</v>
      </c>
      <c r="G7" s="3"/>
      <c r="H7" s="3" t="s">
        <v>11</v>
      </c>
      <c r="I7" s="3" t="s">
        <v>12</v>
      </c>
      <c r="J7" s="3" t="s">
        <v>6</v>
      </c>
    </row>
    <row r="8" spans="1:10" x14ac:dyDescent="0.3">
      <c r="A8" s="3">
        <v>4</v>
      </c>
      <c r="B8" s="3">
        <v>2</v>
      </c>
      <c r="C8" s="3">
        <v>8</v>
      </c>
      <c r="D8" s="3">
        <v>1</v>
      </c>
      <c r="E8" s="3">
        <v>1</v>
      </c>
      <c r="F8" s="8">
        <f>(55-(A8*$A$4+B8*$B$4+C8*$C$4+D8*$D$4))/20</f>
        <v>0.99999999999999933</v>
      </c>
      <c r="G8" s="3" t="s">
        <v>4</v>
      </c>
      <c r="H8" s="29">
        <v>35</v>
      </c>
      <c r="I8" s="3">
        <v>55</v>
      </c>
      <c r="J8" s="4">
        <f>A8*$A$4+B8*$B$4+C8*$C$4+D8*$D$4</f>
        <v>35.000000000000014</v>
      </c>
    </row>
    <row r="9" spans="1:10" x14ac:dyDescent="0.3">
      <c r="A9" s="3">
        <v>4</v>
      </c>
      <c r="B9" s="3">
        <v>7</v>
      </c>
      <c r="C9" s="3">
        <v>6</v>
      </c>
      <c r="D9" s="3">
        <v>2</v>
      </c>
      <c r="E9" s="3">
        <v>1</v>
      </c>
      <c r="F9" s="1">
        <f>((A9*$A$4+B9*$B$4+C9*$C$4+D9*$D$4)-40)/60</f>
        <v>2.2974101921470456E-2</v>
      </c>
      <c r="G9" s="3" t="s">
        <v>3</v>
      </c>
      <c r="H9" s="29">
        <v>100</v>
      </c>
      <c r="I9" s="3">
        <v>40</v>
      </c>
      <c r="J9" s="4">
        <f t="shared" ref="J9:J12" si="0">A9*$A$4+B9*$B$4+C9*$C$4+D9*$D$4</f>
        <v>41.378446115288227</v>
      </c>
    </row>
    <row r="10" spans="1:10" x14ac:dyDescent="0.3">
      <c r="A10" s="3">
        <v>1</v>
      </c>
      <c r="B10" s="3">
        <v>-6</v>
      </c>
      <c r="C10" s="3">
        <v>5</v>
      </c>
      <c r="D10" s="3">
        <v>10</v>
      </c>
      <c r="E10" s="3">
        <v>1</v>
      </c>
      <c r="F10" s="8">
        <f>((A10*$A$4+B10*$B$4+C10*$C$4+D10*$D$4)-70)/50</f>
        <v>1</v>
      </c>
      <c r="G10" s="3" t="s">
        <v>3</v>
      </c>
      <c r="H10" s="29">
        <v>120</v>
      </c>
      <c r="I10" s="3">
        <v>70</v>
      </c>
      <c r="J10" s="4">
        <f t="shared" si="0"/>
        <v>120</v>
      </c>
    </row>
    <row r="11" spans="1:10" x14ac:dyDescent="0.3">
      <c r="A11" s="3">
        <v>5</v>
      </c>
      <c r="B11" s="3">
        <v>3</v>
      </c>
      <c r="C11" s="3">
        <v>0</v>
      </c>
      <c r="D11" s="3">
        <v>2</v>
      </c>
      <c r="E11" s="3">
        <v>1</v>
      </c>
      <c r="F11" s="3">
        <f>((A11*$A$4+B11*$B$4+C11*$C$4+D11*$D$4)-30)/40</f>
        <v>-3.5527136788005011E-16</v>
      </c>
      <c r="G11" s="3" t="s">
        <v>3</v>
      </c>
      <c r="H11" s="29">
        <v>70</v>
      </c>
      <c r="I11" s="3">
        <v>30</v>
      </c>
      <c r="J11" s="4">
        <f t="shared" si="0"/>
        <v>29.999999999999986</v>
      </c>
    </row>
    <row r="12" spans="1:10" x14ac:dyDescent="0.3">
      <c r="A12" s="3">
        <v>4</v>
      </c>
      <c r="B12" s="3">
        <v>4</v>
      </c>
      <c r="C12" s="3">
        <v>4</v>
      </c>
      <c r="D12" s="3">
        <v>0</v>
      </c>
      <c r="E12" s="3">
        <v>1</v>
      </c>
      <c r="F12" s="3">
        <f>((A12*$A$4+B12*$B$4+C12*$C$4+D12*$D$4)-10)/30</f>
        <v>0.18462823725981631</v>
      </c>
      <c r="G12" s="3" t="s">
        <v>3</v>
      </c>
      <c r="H12" s="29">
        <v>40</v>
      </c>
      <c r="I12" s="3">
        <v>10</v>
      </c>
      <c r="J12" s="4">
        <f t="shared" si="0"/>
        <v>15.538847117794489</v>
      </c>
    </row>
    <row r="13" spans="1:1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3">
      <c r="A14" s="3">
        <v>7</v>
      </c>
      <c r="B14" s="3">
        <v>5</v>
      </c>
      <c r="C14" s="3">
        <v>3</v>
      </c>
      <c r="D14" s="3">
        <v>2</v>
      </c>
      <c r="E14" s="3" t="s">
        <v>4</v>
      </c>
      <c r="F14" s="3">
        <v>98</v>
      </c>
      <c r="G14" s="3">
        <f>A14*$A$4+B14*$B$4+C14*$C$4+D14*$D$4</f>
        <v>39.949874686716782</v>
      </c>
      <c r="H14" s="3"/>
      <c r="I14" s="3"/>
      <c r="J14" s="3"/>
    </row>
    <row r="15" spans="1:10" x14ac:dyDescent="0.3">
      <c r="A15" s="3">
        <v>7</v>
      </c>
      <c r="B15" s="3">
        <v>1</v>
      </c>
      <c r="C15" s="3">
        <v>6</v>
      </c>
      <c r="D15" s="3">
        <v>6</v>
      </c>
      <c r="E15" s="3" t="s">
        <v>4</v>
      </c>
      <c r="F15" s="3">
        <v>117</v>
      </c>
      <c r="G15" s="3">
        <f t="shared" ref="G15:G17" si="1">A15*$A$4+B15*$B$4+C15*$C$4+D15*$D$4</f>
        <v>89.448621553884706</v>
      </c>
      <c r="H15" s="3"/>
      <c r="I15" s="3"/>
      <c r="J15" s="3"/>
    </row>
    <row r="16" spans="1:10" x14ac:dyDescent="0.3">
      <c r="A16" s="3">
        <v>1</v>
      </c>
      <c r="B16" s="3">
        <v>1</v>
      </c>
      <c r="C16" s="3">
        <v>2</v>
      </c>
      <c r="D16" s="3">
        <v>6</v>
      </c>
      <c r="E16" s="3" t="s">
        <v>4</v>
      </c>
      <c r="F16" s="3">
        <v>130</v>
      </c>
      <c r="G16" s="3">
        <f t="shared" si="1"/>
        <v>70.501253132832076</v>
      </c>
      <c r="H16" s="3"/>
      <c r="I16" s="3"/>
      <c r="J16" s="3"/>
    </row>
    <row r="17" spans="1:10" x14ac:dyDescent="0.3">
      <c r="A17" s="3">
        <v>9</v>
      </c>
      <c r="B17" s="3">
        <v>1</v>
      </c>
      <c r="C17" s="3">
        <v>0</v>
      </c>
      <c r="D17" s="3">
        <v>6</v>
      </c>
      <c r="E17" s="3" t="s">
        <v>4</v>
      </c>
      <c r="F17" s="3">
        <v>105</v>
      </c>
      <c r="G17" s="3">
        <f t="shared" si="1"/>
        <v>79.774436090225535</v>
      </c>
      <c r="H17" s="3"/>
      <c r="I17" s="3"/>
      <c r="J17" s="3"/>
    </row>
  </sheetData>
  <mergeCells count="3">
    <mergeCell ref="A1:J2"/>
    <mergeCell ref="A3:D3"/>
    <mergeCell ref="A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CF20-586B-48F2-B663-094B5BD3324B}">
  <dimension ref="A1:J17"/>
  <sheetViews>
    <sheetView zoomScale="102" workbookViewId="0">
      <selection activeCell="R6" sqref="R6"/>
    </sheetView>
  </sheetViews>
  <sheetFormatPr defaultColWidth="9.109375" defaultRowHeight="14.4" x14ac:dyDescent="0.3"/>
  <cols>
    <col min="1" max="5" width="9.109375" style="2"/>
    <col min="6" max="6" width="11.5546875" style="2" bestFit="1" customWidth="1"/>
    <col min="7" max="7" width="12.33203125" style="2" bestFit="1" customWidth="1"/>
    <col min="8" max="9" width="9.109375" style="2"/>
    <col min="10" max="10" width="9.44140625" style="2" bestFit="1" customWidth="1"/>
    <col min="11" max="11" width="11.44140625" style="2" bestFit="1" customWidth="1"/>
    <col min="12" max="16384" width="9.109375" style="2"/>
  </cols>
  <sheetData>
    <row r="1" spans="1:10" x14ac:dyDescent="0.3">
      <c r="A1" s="13" t="s">
        <v>15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" thickBot="1" x14ac:dyDescent="0.3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3">
      <c r="A3" s="19" t="s">
        <v>8</v>
      </c>
      <c r="B3" s="19"/>
      <c r="C3" s="19"/>
      <c r="D3" s="19"/>
      <c r="F3" s="20" t="s">
        <v>7</v>
      </c>
    </row>
    <row r="4" spans="1:10" x14ac:dyDescent="0.3">
      <c r="A4" s="25">
        <v>0</v>
      </c>
      <c r="B4" s="25">
        <v>7.4822695035460853</v>
      </c>
      <c r="C4" s="25">
        <v>0.47281323877070403</v>
      </c>
      <c r="D4" s="25">
        <v>16.252955082742307</v>
      </c>
      <c r="F4" s="24">
        <f>SUM(F9)</f>
        <v>0.79531126871552404</v>
      </c>
    </row>
    <row r="5" spans="1:10" x14ac:dyDescent="0.3">
      <c r="A5" s="3"/>
      <c r="B5" s="3"/>
      <c r="C5" s="3"/>
      <c r="D5" s="3"/>
      <c r="E5" s="3"/>
      <c r="G5" s="3"/>
      <c r="H5" s="3"/>
      <c r="I5" s="3"/>
      <c r="J5" s="3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24" t="s">
        <v>0</v>
      </c>
      <c r="B7" s="24" t="s">
        <v>1</v>
      </c>
      <c r="C7" s="24" t="s">
        <v>2</v>
      </c>
      <c r="D7" s="24" t="s">
        <v>5</v>
      </c>
      <c r="E7" s="24" t="s">
        <v>9</v>
      </c>
      <c r="F7" s="24" t="s">
        <v>10</v>
      </c>
      <c r="G7" s="3"/>
      <c r="H7" s="24" t="s">
        <v>11</v>
      </c>
      <c r="I7" s="24" t="s">
        <v>12</v>
      </c>
      <c r="J7" s="24" t="s">
        <v>6</v>
      </c>
    </row>
    <row r="8" spans="1:10" x14ac:dyDescent="0.3">
      <c r="A8" s="3">
        <v>4</v>
      </c>
      <c r="B8" s="3">
        <v>2</v>
      </c>
      <c r="C8" s="3">
        <v>8</v>
      </c>
      <c r="D8" s="3">
        <v>1</v>
      </c>
      <c r="E8" s="3">
        <v>1</v>
      </c>
      <c r="F8" s="8">
        <f>(55-(A8*$A$4+B8*$B$4+C8*$C$4+D8*$D$4))/20</f>
        <v>0.99999999999999434</v>
      </c>
      <c r="G8" s="3" t="s">
        <v>4</v>
      </c>
      <c r="H8" s="29">
        <v>35</v>
      </c>
      <c r="I8" s="3">
        <v>55</v>
      </c>
      <c r="J8" s="4">
        <f>A8*$A$4+B8*$B$4+C8*$C$4+D8*$D$4</f>
        <v>35.000000000000114</v>
      </c>
    </row>
    <row r="9" spans="1:10" x14ac:dyDescent="0.3">
      <c r="A9" s="3">
        <v>4</v>
      </c>
      <c r="B9" s="3">
        <v>7</v>
      </c>
      <c r="C9" s="3">
        <v>6</v>
      </c>
      <c r="D9" s="3">
        <v>2</v>
      </c>
      <c r="E9" s="3">
        <v>1</v>
      </c>
      <c r="F9" s="9">
        <f>((A9*$A$4+B9*$B$4+C9*$C$4+D9*$D$4)-40)/60</f>
        <v>0.79531126871552404</v>
      </c>
      <c r="G9" s="3" t="s">
        <v>3</v>
      </c>
      <c r="H9" s="29">
        <v>100</v>
      </c>
      <c r="I9" s="3">
        <v>40</v>
      </c>
      <c r="J9" s="4">
        <f t="shared" ref="J9:J12" si="0">A9*$A$4+B9*$B$4+C9*$C$4+D9*$D$4</f>
        <v>87.718676122931441</v>
      </c>
    </row>
    <row r="10" spans="1:10" x14ac:dyDescent="0.3">
      <c r="A10" s="3">
        <v>1</v>
      </c>
      <c r="B10" s="3">
        <v>-6</v>
      </c>
      <c r="C10" s="3">
        <v>5</v>
      </c>
      <c r="D10" s="3">
        <v>10</v>
      </c>
      <c r="E10" s="3">
        <v>1</v>
      </c>
      <c r="F10" s="8">
        <f>((A10*$A$4+B10*$B$4+C10*$C$4+D10*$D$4)-70)/50</f>
        <v>1.0000000000000013</v>
      </c>
      <c r="G10" s="3" t="s">
        <v>3</v>
      </c>
      <c r="H10" s="29">
        <v>120</v>
      </c>
      <c r="I10" s="3">
        <v>70</v>
      </c>
      <c r="J10" s="4">
        <f t="shared" si="0"/>
        <v>120.00000000000007</v>
      </c>
    </row>
    <row r="11" spans="1:10" x14ac:dyDescent="0.3">
      <c r="A11" s="3">
        <v>5</v>
      </c>
      <c r="B11" s="3">
        <v>3</v>
      </c>
      <c r="C11" s="3">
        <v>0</v>
      </c>
      <c r="D11" s="3">
        <v>2</v>
      </c>
      <c r="E11" s="3">
        <v>1</v>
      </c>
      <c r="F11" s="3">
        <f>((A11*$A$4+B11*$B$4+C11*$C$4+D11*$D$4)-30)/40</f>
        <v>0.62381796690307179</v>
      </c>
      <c r="G11" s="3" t="s">
        <v>3</v>
      </c>
      <c r="H11" s="29">
        <v>70</v>
      </c>
      <c r="I11" s="3">
        <v>30</v>
      </c>
      <c r="J11" s="4">
        <f t="shared" si="0"/>
        <v>54.952718676122871</v>
      </c>
    </row>
    <row r="12" spans="1:10" x14ac:dyDescent="0.3">
      <c r="A12" s="3">
        <v>4</v>
      </c>
      <c r="B12" s="3">
        <v>4</v>
      </c>
      <c r="C12" s="3">
        <v>4</v>
      </c>
      <c r="D12" s="3">
        <v>0</v>
      </c>
      <c r="E12" s="3">
        <v>1</v>
      </c>
      <c r="F12" s="3">
        <f>((A12*$A$4+B12*$B$4+C12*$C$4+D12*$D$4)-10)/30</f>
        <v>0.72734436564223859</v>
      </c>
      <c r="G12" s="3" t="s">
        <v>3</v>
      </c>
      <c r="H12" s="29">
        <v>40</v>
      </c>
      <c r="I12" s="3">
        <v>10</v>
      </c>
      <c r="J12" s="4">
        <f t="shared" si="0"/>
        <v>31.820330969267157</v>
      </c>
    </row>
    <row r="13" spans="1:1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3">
      <c r="A14" s="3">
        <v>7</v>
      </c>
      <c r="B14" s="3">
        <v>5</v>
      </c>
      <c r="C14" s="3">
        <v>3</v>
      </c>
      <c r="D14" s="3">
        <v>2</v>
      </c>
      <c r="E14" s="3" t="s">
        <v>4</v>
      </c>
      <c r="F14" s="3">
        <v>98</v>
      </c>
      <c r="G14" s="3">
        <f>A14*$A$4+B14*$B$4+C14*$C$4+D14*$D$4</f>
        <v>71.335697399527163</v>
      </c>
      <c r="H14" s="3"/>
      <c r="I14" s="3"/>
      <c r="J14" s="3"/>
    </row>
    <row r="15" spans="1:10" x14ac:dyDescent="0.3">
      <c r="A15" s="3">
        <v>7</v>
      </c>
      <c r="B15" s="3">
        <v>1</v>
      </c>
      <c r="C15" s="3">
        <v>6</v>
      </c>
      <c r="D15" s="3">
        <v>6</v>
      </c>
      <c r="E15" s="3" t="s">
        <v>4</v>
      </c>
      <c r="F15" s="3">
        <v>117</v>
      </c>
      <c r="G15" s="3">
        <f t="shared" ref="G15:G17" si="1">A15*$A$4+B15*$B$4+C15*$C$4+D15*$D$4</f>
        <v>107.83687943262416</v>
      </c>
      <c r="H15" s="3"/>
      <c r="I15" s="3"/>
      <c r="J15" s="3"/>
    </row>
    <row r="16" spans="1:10" x14ac:dyDescent="0.3">
      <c r="A16" s="3">
        <v>1</v>
      </c>
      <c r="B16" s="3">
        <v>1</v>
      </c>
      <c r="C16" s="3">
        <v>2</v>
      </c>
      <c r="D16" s="3">
        <v>6</v>
      </c>
      <c r="E16" s="3" t="s">
        <v>4</v>
      </c>
      <c r="F16" s="3">
        <v>130</v>
      </c>
      <c r="G16" s="3">
        <f t="shared" si="1"/>
        <v>105.94562647754134</v>
      </c>
      <c r="H16" s="3"/>
      <c r="I16" s="3"/>
      <c r="J16" s="3"/>
    </row>
    <row r="17" spans="1:10" x14ac:dyDescent="0.3">
      <c r="A17" s="3">
        <v>9</v>
      </c>
      <c r="B17" s="3">
        <v>1</v>
      </c>
      <c r="C17" s="3">
        <v>0</v>
      </c>
      <c r="D17" s="3">
        <v>6</v>
      </c>
      <c r="E17" s="3" t="s">
        <v>4</v>
      </c>
      <c r="F17" s="3">
        <v>105</v>
      </c>
      <c r="G17" s="3">
        <f t="shared" si="1"/>
        <v>104.99999999999994</v>
      </c>
      <c r="H17" s="3"/>
      <c r="I17" s="3"/>
      <c r="J17" s="3"/>
    </row>
  </sheetData>
  <mergeCells count="3">
    <mergeCell ref="A1:J2"/>
    <mergeCell ref="A3:D3"/>
    <mergeCell ref="A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F551-C553-49DF-9EC6-C08F3B0D881F}">
  <dimension ref="A1:J17"/>
  <sheetViews>
    <sheetView zoomScale="102" workbookViewId="0">
      <selection activeCell="P4" sqref="P4"/>
    </sheetView>
  </sheetViews>
  <sheetFormatPr defaultColWidth="9.109375" defaultRowHeight="14.4" x14ac:dyDescent="0.3"/>
  <cols>
    <col min="1" max="5" width="9.109375" style="2"/>
    <col min="6" max="6" width="11.5546875" style="2" bestFit="1" customWidth="1"/>
    <col min="7" max="7" width="12.33203125" style="2" bestFit="1" customWidth="1"/>
    <col min="8" max="9" width="9.109375" style="2"/>
    <col min="10" max="10" width="9.44140625" style="2" bestFit="1" customWidth="1"/>
    <col min="11" max="11" width="11.44140625" style="2" bestFit="1" customWidth="1"/>
    <col min="12" max="16384" width="9.109375" style="2"/>
  </cols>
  <sheetData>
    <row r="1" spans="1:10" x14ac:dyDescent="0.3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" thickBot="1" x14ac:dyDescent="0.3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3">
      <c r="A3" s="19" t="s">
        <v>8</v>
      </c>
      <c r="B3" s="19"/>
      <c r="C3" s="19"/>
      <c r="D3" s="19"/>
      <c r="F3" s="20" t="s">
        <v>7</v>
      </c>
    </row>
    <row r="4" spans="1:10" x14ac:dyDescent="0.3">
      <c r="A4" s="25">
        <v>1.8274346518785123E-3</v>
      </c>
      <c r="B4" s="25">
        <v>7.4790423317140666</v>
      </c>
      <c r="C4" s="25">
        <v>0.47298172565349567</v>
      </c>
      <c r="D4" s="25">
        <v>16.250751792736509</v>
      </c>
      <c r="F4" s="24">
        <f>SUM(F11:F12)</f>
        <v>1.3508743927827909</v>
      </c>
    </row>
    <row r="5" spans="1:10" x14ac:dyDescent="0.3">
      <c r="A5" s="3"/>
      <c r="B5" s="3"/>
      <c r="C5" s="3"/>
      <c r="D5" s="3"/>
      <c r="E5" s="3"/>
      <c r="G5" s="3"/>
      <c r="H5" s="3"/>
      <c r="I5" s="3"/>
      <c r="J5" s="3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24" t="s">
        <v>0</v>
      </c>
      <c r="B7" s="24" t="s">
        <v>1</v>
      </c>
      <c r="C7" s="24" t="s">
        <v>2</v>
      </c>
      <c r="D7" s="24" t="s">
        <v>5</v>
      </c>
      <c r="E7" s="24" t="s">
        <v>9</v>
      </c>
      <c r="F7" s="24" t="s">
        <v>10</v>
      </c>
      <c r="G7" s="3"/>
      <c r="H7" s="24" t="s">
        <v>11</v>
      </c>
      <c r="I7" s="24" t="s">
        <v>12</v>
      </c>
      <c r="J7" s="24" t="s">
        <v>6</v>
      </c>
    </row>
    <row r="8" spans="1:10" x14ac:dyDescent="0.3">
      <c r="A8" s="3">
        <v>4</v>
      </c>
      <c r="B8" s="3">
        <v>2</v>
      </c>
      <c r="C8" s="3">
        <v>8</v>
      </c>
      <c r="D8" s="3">
        <v>1</v>
      </c>
      <c r="E8" s="3">
        <v>1</v>
      </c>
      <c r="F8" s="8">
        <f>(55-(A8*$A$4+B8*$B$4+C8*$C$4+D8*$D$4))/20</f>
        <v>0.999999999999994</v>
      </c>
      <c r="G8" s="3" t="s">
        <v>4</v>
      </c>
      <c r="H8" s="29">
        <v>35</v>
      </c>
      <c r="I8" s="3">
        <v>55</v>
      </c>
      <c r="J8" s="4">
        <f>A8*$A$4+B8*$B$4+C8*$C$4+D8*$D$4</f>
        <v>35.000000000000121</v>
      </c>
    </row>
    <row r="9" spans="1:10" x14ac:dyDescent="0.3">
      <c r="A9" s="3">
        <v>4</v>
      </c>
      <c r="B9" s="3">
        <v>7</v>
      </c>
      <c r="C9" s="3">
        <v>6</v>
      </c>
      <c r="D9" s="3">
        <v>2</v>
      </c>
      <c r="E9" s="3">
        <v>1</v>
      </c>
      <c r="F9" s="10">
        <f>((A9*$A$4+B9*$B$4+C9*$C$4+D9*$D$4)-40)/60</f>
        <v>0.79499999999999937</v>
      </c>
      <c r="G9" s="3" t="s">
        <v>3</v>
      </c>
      <c r="H9" s="29">
        <v>100</v>
      </c>
      <c r="I9" s="3">
        <v>40</v>
      </c>
      <c r="J9" s="4">
        <f t="shared" ref="J9:J12" si="0">A9*$A$4+B9*$B$4+C9*$C$4+D9*$D$4</f>
        <v>87.69999999999996</v>
      </c>
    </row>
    <row r="10" spans="1:10" x14ac:dyDescent="0.3">
      <c r="A10" s="3">
        <v>1</v>
      </c>
      <c r="B10" s="3">
        <v>-6</v>
      </c>
      <c r="C10" s="3">
        <v>5</v>
      </c>
      <c r="D10" s="3">
        <v>10</v>
      </c>
      <c r="E10" s="3">
        <v>1</v>
      </c>
      <c r="F10" s="8">
        <f>((A10*$A$4+B10*$B$4+C10*$C$4+D10*$D$4)-70)/50</f>
        <v>1.0000000000000009</v>
      </c>
      <c r="G10" s="3" t="s">
        <v>3</v>
      </c>
      <c r="H10" s="29">
        <v>120</v>
      </c>
      <c r="I10" s="3">
        <v>70</v>
      </c>
      <c r="J10" s="4">
        <f t="shared" si="0"/>
        <v>120.00000000000004</v>
      </c>
    </row>
    <row r="11" spans="1:10" x14ac:dyDescent="0.3">
      <c r="A11" s="3">
        <v>5</v>
      </c>
      <c r="B11" s="3">
        <v>3</v>
      </c>
      <c r="C11" s="3">
        <v>0</v>
      </c>
      <c r="D11" s="3">
        <v>2</v>
      </c>
      <c r="E11" s="3">
        <v>1</v>
      </c>
      <c r="F11" s="11">
        <f>((A11*$A$4+B11*$B$4+C11*$C$4+D11*$D$4)-30)/40</f>
        <v>0.62369419384686542</v>
      </c>
      <c r="G11" s="3" t="s">
        <v>3</v>
      </c>
      <c r="H11" s="29">
        <v>70</v>
      </c>
      <c r="I11" s="3">
        <v>30</v>
      </c>
      <c r="J11" s="4">
        <f t="shared" si="0"/>
        <v>54.947767753874615</v>
      </c>
    </row>
    <row r="12" spans="1:10" x14ac:dyDescent="0.3">
      <c r="A12" s="3">
        <v>4</v>
      </c>
      <c r="B12" s="3">
        <v>4</v>
      </c>
      <c r="C12" s="3">
        <v>4</v>
      </c>
      <c r="D12" s="3">
        <v>0</v>
      </c>
      <c r="E12" s="3">
        <v>1</v>
      </c>
      <c r="F12" s="11">
        <f>((A12*$A$4+B12*$B$4+C12*$C$4+D12*$D$4)-10)/30</f>
        <v>0.72718019893592545</v>
      </c>
      <c r="G12" s="3" t="s">
        <v>3</v>
      </c>
      <c r="H12" s="29">
        <v>40</v>
      </c>
      <c r="I12" s="3">
        <v>10</v>
      </c>
      <c r="J12" s="4">
        <f t="shared" si="0"/>
        <v>31.815405968077762</v>
      </c>
    </row>
    <row r="13" spans="1:1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3">
      <c r="A14" s="3">
        <v>7</v>
      </c>
      <c r="B14" s="3">
        <v>5</v>
      </c>
      <c r="C14" s="3">
        <v>3</v>
      </c>
      <c r="D14" s="3">
        <v>2</v>
      </c>
      <c r="E14" s="3" t="s">
        <v>4</v>
      </c>
      <c r="F14" s="3">
        <v>98</v>
      </c>
      <c r="G14" s="3">
        <f>A14*$A$4+B14*$B$4+C14*$C$4+D14*$D$4</f>
        <v>71.328452463566975</v>
      </c>
      <c r="H14" s="3"/>
      <c r="I14" s="3"/>
      <c r="J14" s="3"/>
    </row>
    <row r="15" spans="1:10" x14ac:dyDescent="0.3">
      <c r="A15" s="3">
        <v>7</v>
      </c>
      <c r="B15" s="3">
        <v>1</v>
      </c>
      <c r="C15" s="3">
        <v>6</v>
      </c>
      <c r="D15" s="3">
        <v>6</v>
      </c>
      <c r="E15" s="3" t="s">
        <v>4</v>
      </c>
      <c r="F15" s="3">
        <v>117</v>
      </c>
      <c r="G15" s="3">
        <f t="shared" ref="G15:G17" si="1">A15*$A$4+B15*$B$4+C15*$C$4+D15*$D$4</f>
        <v>107.83423548461724</v>
      </c>
      <c r="H15" s="3"/>
      <c r="I15" s="3"/>
      <c r="J15" s="3"/>
    </row>
    <row r="16" spans="1:10" x14ac:dyDescent="0.3">
      <c r="A16" s="3">
        <v>1</v>
      </c>
      <c r="B16" s="3">
        <v>1</v>
      </c>
      <c r="C16" s="3">
        <v>2</v>
      </c>
      <c r="D16" s="3">
        <v>6</v>
      </c>
      <c r="E16" s="3" t="s">
        <v>4</v>
      </c>
      <c r="F16" s="3">
        <v>130</v>
      </c>
      <c r="G16" s="3">
        <f t="shared" si="1"/>
        <v>105.93134397409199</v>
      </c>
      <c r="H16" s="3"/>
      <c r="I16" s="3"/>
      <c r="J16" s="3"/>
    </row>
    <row r="17" spans="1:10" x14ac:dyDescent="0.3">
      <c r="A17" s="3">
        <v>9</v>
      </c>
      <c r="B17" s="3">
        <v>1</v>
      </c>
      <c r="C17" s="3">
        <v>0</v>
      </c>
      <c r="D17" s="3">
        <v>6</v>
      </c>
      <c r="E17" s="3" t="s">
        <v>4</v>
      </c>
      <c r="F17" s="3">
        <v>105</v>
      </c>
      <c r="G17" s="3">
        <f t="shared" si="1"/>
        <v>105.00000000000003</v>
      </c>
      <c r="H17" s="3"/>
      <c r="I17" s="3"/>
      <c r="J17" s="3"/>
    </row>
  </sheetData>
  <mergeCells count="3">
    <mergeCell ref="A1:J2"/>
    <mergeCell ref="A3:D3"/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Simple</vt:lpstr>
      <vt:lpstr>2. Weighted</vt:lpstr>
      <vt:lpstr>3.1 P_Priority1</vt:lpstr>
      <vt:lpstr>3.2 P_Priority2</vt:lpstr>
      <vt:lpstr>3.3 P_Priority3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Assor</dc:creator>
  <cp:lastModifiedBy>Minhajul Abedin</cp:lastModifiedBy>
  <dcterms:created xsi:type="dcterms:W3CDTF">2023-04-12T21:07:53Z</dcterms:created>
  <dcterms:modified xsi:type="dcterms:W3CDTF">2023-04-19T20:51:58Z</dcterms:modified>
</cp:coreProperties>
</file>