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bar.maunsell\github\PyLMDI\documentation\"/>
    </mc:Choice>
  </mc:AlternateContent>
  <xr:revisionPtr revIDLastSave="0" documentId="13_ncr:1_{CE8810E6-AFB6-4185-A644-C2E6D4C9AD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Z3" i="1" s="1"/>
  <c r="AD3" i="1" s="1"/>
  <c r="K3" i="1"/>
  <c r="AC17" i="1"/>
  <c r="AC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AC11" i="1"/>
  <c r="AA3" i="1"/>
  <c r="L3" i="1"/>
  <c r="M3" i="1"/>
  <c r="N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P8" i="1" s="1"/>
  <c r="M8" i="1"/>
  <c r="N8" i="1"/>
  <c r="O8" i="1"/>
  <c r="L9" i="1"/>
  <c r="M9" i="1"/>
  <c r="N9" i="1"/>
  <c r="O9" i="1"/>
  <c r="L10" i="1"/>
  <c r="M10" i="1"/>
  <c r="N10" i="1"/>
  <c r="O10" i="1"/>
  <c r="L11" i="1"/>
  <c r="P11" i="1" s="1"/>
  <c r="M11" i="1"/>
  <c r="N11" i="1"/>
  <c r="O11" i="1"/>
  <c r="L12" i="1"/>
  <c r="M12" i="1"/>
  <c r="N12" i="1"/>
  <c r="O12" i="1"/>
  <c r="L13" i="1"/>
  <c r="M13" i="1"/>
  <c r="N13" i="1"/>
  <c r="O13" i="1"/>
  <c r="L14" i="1"/>
  <c r="P14" i="1" s="1"/>
  <c r="M14" i="1"/>
  <c r="N14" i="1"/>
  <c r="O14" i="1"/>
  <c r="L15" i="1"/>
  <c r="M15" i="1"/>
  <c r="N15" i="1"/>
  <c r="O15" i="1"/>
  <c r="L16" i="1"/>
  <c r="M16" i="1"/>
  <c r="N16" i="1"/>
  <c r="O16" i="1"/>
  <c r="L17" i="1"/>
  <c r="P17" i="1" s="1"/>
  <c r="M17" i="1"/>
  <c r="N17" i="1"/>
  <c r="O17" i="1"/>
  <c r="K4" i="1"/>
  <c r="P4" i="1" s="1"/>
  <c r="K5" i="1"/>
  <c r="K6" i="1"/>
  <c r="K7" i="1"/>
  <c r="K8" i="1"/>
  <c r="K9" i="1"/>
  <c r="K10" i="1"/>
  <c r="K11" i="1"/>
  <c r="K12" i="1"/>
  <c r="K13" i="1"/>
  <c r="P13" i="1" s="1"/>
  <c r="K14" i="1"/>
  <c r="K15" i="1"/>
  <c r="P15" i="1" s="1"/>
  <c r="K16" i="1"/>
  <c r="P16" i="1" s="1"/>
  <c r="K17" i="1"/>
  <c r="P12" i="1"/>
  <c r="P10" i="1"/>
  <c r="P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S4" i="1"/>
  <c r="T4" i="1" s="1"/>
  <c r="T8" i="1"/>
  <c r="T14" i="1"/>
  <c r="S5" i="1"/>
  <c r="T5" i="1" s="1"/>
  <c r="S6" i="1"/>
  <c r="T6" i="1" s="1"/>
  <c r="S7" i="1"/>
  <c r="T7" i="1" s="1"/>
  <c r="S8" i="1"/>
  <c r="S9" i="1"/>
  <c r="T9" i="1" s="1"/>
  <c r="S10" i="1"/>
  <c r="T10" i="1" s="1"/>
  <c r="S11" i="1"/>
  <c r="T11" i="1" s="1"/>
  <c r="S12" i="1"/>
  <c r="T12" i="1" s="1"/>
  <c r="S13" i="1"/>
  <c r="T13" i="1" s="1"/>
  <c r="S14" i="1"/>
  <c r="S15" i="1"/>
  <c r="T15" i="1" s="1"/>
  <c r="S16" i="1"/>
  <c r="T16" i="1" s="1"/>
  <c r="S17" i="1"/>
  <c r="T17" i="1" s="1"/>
  <c r="S3" i="1"/>
  <c r="T3" i="1" s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AC4" i="1"/>
  <c r="AC5" i="1"/>
  <c r="AC6" i="1"/>
  <c r="AC7" i="1"/>
  <c r="AC8" i="1"/>
  <c r="AC9" i="1"/>
  <c r="AC10" i="1"/>
  <c r="AC12" i="1"/>
  <c r="AC13" i="1"/>
  <c r="AC14" i="1"/>
  <c r="AC15" i="1"/>
  <c r="AC16" i="1"/>
  <c r="P3" i="1" l="1"/>
  <c r="Q3" i="1" s="1"/>
  <c r="P6" i="1"/>
  <c r="P7" i="1"/>
  <c r="P5" i="1"/>
  <c r="Z9" i="1"/>
  <c r="AD9" i="1" s="1"/>
  <c r="Z6" i="1"/>
  <c r="AD6" i="1" s="1"/>
  <c r="Z17" i="1"/>
  <c r="AE17" i="1" s="1"/>
  <c r="Z13" i="1"/>
  <c r="Z12" i="1"/>
  <c r="Z11" i="1"/>
  <c r="AE11" i="1" s="1"/>
  <c r="Z15" i="1"/>
  <c r="Z10" i="1"/>
  <c r="AE10" i="1" s="1"/>
  <c r="Z7" i="1"/>
  <c r="AD7" i="1" s="1"/>
  <c r="Z5" i="1"/>
  <c r="AE5" i="1" s="1"/>
  <c r="Z4" i="1"/>
  <c r="AE4" i="1" s="1"/>
  <c r="Z8" i="1"/>
  <c r="AD8" i="1" s="1"/>
  <c r="Z14" i="1"/>
  <c r="Z16" i="1"/>
  <c r="AE16" i="1" s="1"/>
  <c r="AD16" i="1" l="1"/>
  <c r="AE6" i="1"/>
  <c r="AD17" i="1"/>
  <c r="AD5" i="1"/>
  <c r="AE15" i="1"/>
  <c r="AD15" i="1"/>
  <c r="AE12" i="1"/>
  <c r="AD12" i="1"/>
  <c r="AE13" i="1"/>
  <c r="AD13" i="1"/>
  <c r="AD10" i="1"/>
  <c r="AD4" i="1"/>
  <c r="AE14" i="1"/>
  <c r="AD14" i="1"/>
  <c r="AD11" i="1"/>
  <c r="AE7" i="1"/>
  <c r="AE9" i="1"/>
  <c r="AE8" i="1"/>
  <c r="AE3" i="1"/>
</calcChain>
</file>

<file path=xl/sharedStrings.xml><?xml version="1.0" encoding="utf-8"?>
<sst xmlns="http://schemas.openxmlformats.org/spreadsheetml/2006/main" count="29" uniqueCount="17">
  <si>
    <t>Date</t>
  </si>
  <si>
    <t>passenger_km effect</t>
  </si>
  <si>
    <t>Economy effect</t>
  </si>
  <si>
    <t>Vehicle Type effect</t>
  </si>
  <si>
    <t>Engine type effect</t>
  </si>
  <si>
    <t>Engine type intensity effect</t>
  </si>
  <si>
    <t>Multiplicative change in Energy</t>
  </si>
  <si>
    <t>Energy</t>
  </si>
  <si>
    <t>SUM</t>
  </si>
  <si>
    <t>diff between y0</t>
  </si>
  <si>
    <t>diff between sum and diff</t>
  </si>
  <si>
    <t>additive change in energy</t>
  </si>
  <si>
    <t xml:space="preserve">Multiplicative change in Energy </t>
  </si>
  <si>
    <t>diff between add change and sum</t>
  </si>
  <si>
    <t>multiplied_mult_effects</t>
  </si>
  <si>
    <t xml:space="preserve">diff 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</si>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</sst>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7" fillId="3" borderId="4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18</xdr:row>
      <xdr:rowOff>123825</xdr:rowOff>
    </xdr:from>
    <xdr:to>
      <xdr:col>7</xdr:col>
      <xdr:colOff>514350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958491-421E-958D-C5FF-753618C4C4A9}"/>
            </a:ext>
          </a:extLst>
        </xdr:cNvPr>
        <xdr:cNvSpPr txBox="1"/>
      </xdr:nvSpPr>
      <xdr:spPr>
        <a:xfrm>
          <a:off x="2352675" y="3552825"/>
          <a:ext cx="242887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above are multiplicative effects, which are then attempted</a:t>
          </a:r>
          <a:r>
            <a:rPr lang="en-US" sz="1100" baseline="0"/>
            <a:t> to convert to additive effects in next block. however the red cells show that we cant get it to work</a:t>
          </a:r>
          <a:endParaRPr lang="en-US" sz="1100"/>
        </a:p>
      </xdr:txBody>
    </xdr:sp>
    <xdr:clientData/>
  </xdr:twoCellAnchor>
  <xdr:twoCellAnchor>
    <xdr:from>
      <xdr:col>9</xdr:col>
      <xdr:colOff>257176</xdr:colOff>
      <xdr:row>6</xdr:row>
      <xdr:rowOff>161926</xdr:rowOff>
    </xdr:from>
    <xdr:to>
      <xdr:col>18</xdr:col>
      <xdr:colOff>600076</xdr:colOff>
      <xdr:row>29</xdr:row>
      <xdr:rowOff>142876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975E0-490C-4102-86E4-9D87A1DB76AB}"/>
            </a:ext>
          </a:extLst>
        </xdr:cNvPr>
        <xdr:cNvSpPr txBox="1"/>
      </xdr:nvSpPr>
      <xdr:spPr>
        <a:xfrm>
          <a:off x="5743576" y="1304926"/>
          <a:ext cx="5829300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Classic</a:t>
          </a:r>
          <a:r>
            <a:rPr lang="en-US" sz="1100" baseline="0"/>
            <a:t> math moment. reaslised that multiplicative effects need to be applied one after another. see hre: </a:t>
          </a:r>
        </a:p>
        <a:p>
          <a:r>
            <a:rPr lang="en-US" sz="1100"/>
            <a:t>https://chat.openai.com/share/8798da64-ead4-414e-8230-221070bfa8f0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workbookViewId="0">
      <selection activeCell="Y11" sqref="Y11"/>
    </sheetView>
  </sheetViews>
  <sheetFormatPr defaultRowHeight="15" x14ac:dyDescent="0.25"/>
  <cols>
    <col min="30" max="30" width="34.85546875" customWidth="1"/>
    <col min="31" max="31" width="28.71093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  <c r="Q1" s="1" t="s">
        <v>13</v>
      </c>
      <c r="R1" t="s">
        <v>16</v>
      </c>
      <c r="S1" t="s">
        <v>14</v>
      </c>
      <c r="T1" t="s">
        <v>15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8</v>
      </c>
      <c r="AA1" t="s">
        <v>11</v>
      </c>
      <c r="AB1" t="s">
        <v>12</v>
      </c>
      <c r="AC1" t="s">
        <v>9</v>
      </c>
      <c r="AD1" s="1" t="s">
        <v>13</v>
      </c>
      <c r="AE1" s="1" t="s">
        <v>10</v>
      </c>
    </row>
    <row r="2" spans="1:31" x14ac:dyDescent="0.25">
      <c r="A2">
        <v>0</v>
      </c>
      <c r="I2">
        <v>3393.13</v>
      </c>
      <c r="Q2" s="2"/>
      <c r="AD2" s="2"/>
      <c r="AE2" s="2"/>
    </row>
    <row r="3" spans="1:31" x14ac:dyDescent="0.25">
      <c r="A3">
        <v>1</v>
      </c>
      <c r="B3">
        <v>2021</v>
      </c>
      <c r="C3">
        <v>1.1343616593007899</v>
      </c>
      <c r="D3">
        <v>1</v>
      </c>
      <c r="E3">
        <v>1.00089465632486</v>
      </c>
      <c r="F3">
        <v>0.999860932647613</v>
      </c>
      <c r="G3">
        <v>0.99765041066871996</v>
      </c>
      <c r="H3">
        <v>1.1325513317467999</v>
      </c>
      <c r="I3">
        <v>3842.8975500573101</v>
      </c>
      <c r="K3">
        <f>($I$2 * EXP(LN(C3)))-$I$2</f>
        <v>455.90657702328917</v>
      </c>
      <c r="L3">
        <f t="shared" ref="L3:O17" si="0">($I$2 * EXP(LN(D3)))-$I$2</f>
        <v>0</v>
      </c>
      <c r="M3">
        <f t="shared" si="0"/>
        <v>3.0356852155719025</v>
      </c>
      <c r="N3">
        <f t="shared" si="0"/>
        <v>-0.47187360540510781</v>
      </c>
      <c r="O3">
        <f>($I$2 * EXP(LN(G3)))-$I$2</f>
        <v>-7.9724620476463315</v>
      </c>
      <c r="P3">
        <f>SUM(K3:O3)</f>
        <v>450.49792658580964</v>
      </c>
      <c r="Q3" s="1">
        <f>AC3-P3</f>
        <v>-0.73037652849961887</v>
      </c>
      <c r="R3">
        <f t="shared" ref="R3:R17" si="1">I$2 * EXP(LN(C3)+LN(D3)+LN(E3)+LN(F3)+LN(G3))</f>
        <v>3842.8939002899874</v>
      </c>
      <c r="S3">
        <f t="shared" ref="S3:S17" si="2">PRODUCT(C3:G3)*I$2</f>
        <v>3842.8939002899874</v>
      </c>
      <c r="T3">
        <f t="shared" ref="T3:T17" si="3">S3-I3</f>
        <v>-3.64976732271316E-3</v>
      </c>
      <c r="U3">
        <f t="shared" ref="U3:U17" si="4">LN((C3*$I$2) - $I$2)</f>
        <v>6.12228791357572</v>
      </c>
      <c r="V3">
        <f t="shared" ref="V3:V17" si="5">(D3*$I$2) - $I$2</f>
        <v>0</v>
      </c>
      <c r="W3">
        <f t="shared" ref="W3:W17" si="6">(E3*$I$2) - $I$2</f>
        <v>3.0356852155719025</v>
      </c>
      <c r="X3">
        <f t="shared" ref="X3:X17" si="7">(F3*$I$2) - $I$2</f>
        <v>-0.47187360540510781</v>
      </c>
      <c r="Y3">
        <f t="shared" ref="Y3:Y17" si="8">(G3*$I$2) - $I$2</f>
        <v>-7.9724620476463315</v>
      </c>
      <c r="Z3">
        <f>SUM(U3:Y3)</f>
        <v>0.71363747609618322</v>
      </c>
      <c r="AA3">
        <f t="shared" ref="AA3:AA17" si="9">(H3*I$2)-I$2</f>
        <v>449.76390029001914</v>
      </c>
      <c r="AB3">
        <f t="shared" ref="AB3:AB17" si="10">(H3*I$2)-I3</f>
        <v>-3.6497672908808454E-3</v>
      </c>
      <c r="AC3">
        <f t="shared" ref="AC3:AC17" si="11">I3-I$2</f>
        <v>449.76755005731002</v>
      </c>
      <c r="AD3" s="1">
        <f>AA3-Z3</f>
        <v>449.05026281392293</v>
      </c>
      <c r="AE3" s="1">
        <f>Z3-AC3</f>
        <v>-449.05391258121381</v>
      </c>
    </row>
    <row r="4" spans="1:31" x14ac:dyDescent="0.25">
      <c r="A4">
        <v>2</v>
      </c>
      <c r="B4">
        <v>2022</v>
      </c>
      <c r="C4">
        <v>1.1377452683856899</v>
      </c>
      <c r="D4">
        <v>1</v>
      </c>
      <c r="E4">
        <v>1.0008884512429901</v>
      </c>
      <c r="F4">
        <v>0.99937585351335301</v>
      </c>
      <c r="G4">
        <v>0.99483197425270598</v>
      </c>
      <c r="H4">
        <v>1.1321639012998601</v>
      </c>
      <c r="I4">
        <v>3841.5829469363498</v>
      </c>
      <c r="K4">
        <f t="shared" ref="K4:K17" si="12">($I$2 * EXP(LN(C4)))-$I$2</f>
        <v>467.38760251753592</v>
      </c>
      <c r="L4">
        <f t="shared" si="0"/>
        <v>0</v>
      </c>
      <c r="M4">
        <f t="shared" si="0"/>
        <v>3.0146305661269253</v>
      </c>
      <c r="N4">
        <f t="shared" si="0"/>
        <v>-2.1178101682367014</v>
      </c>
      <c r="O4">
        <f t="shared" si="0"/>
        <v>-17.535783203915798</v>
      </c>
      <c r="P4">
        <f t="shared" ref="P4:P5" si="13">SUM(K4:O4)</f>
        <v>450.74863971151035</v>
      </c>
      <c r="Q4" s="1">
        <f t="shared" ref="Q4:Q17" si="14">AC4-P4</f>
        <v>-2.2956927751606599</v>
      </c>
      <c r="R4">
        <f t="shared" si="1"/>
        <v>3841.579298417565</v>
      </c>
      <c r="S4">
        <f t="shared" si="2"/>
        <v>3841.579298417565</v>
      </c>
      <c r="T4">
        <f t="shared" si="3"/>
        <v>-3.6485187847574707E-3</v>
      </c>
      <c r="U4">
        <f t="shared" si="4"/>
        <v>6.1471588974002547</v>
      </c>
      <c r="V4">
        <f t="shared" si="5"/>
        <v>0</v>
      </c>
      <c r="W4">
        <f t="shared" si="6"/>
        <v>3.0146305661269253</v>
      </c>
      <c r="X4">
        <f t="shared" si="7"/>
        <v>-2.1178101682367014</v>
      </c>
      <c r="Y4">
        <f t="shared" si="8"/>
        <v>-17.535783203915798</v>
      </c>
      <c r="Z4">
        <f t="shared" ref="Z4:Z17" si="15">SUM(U4:Y4)</f>
        <v>-10.49180390862532</v>
      </c>
      <c r="AA4">
        <f t="shared" si="9"/>
        <v>448.44929841759449</v>
      </c>
      <c r="AB4">
        <f t="shared" si="10"/>
        <v>-3.6485187551988929E-3</v>
      </c>
      <c r="AC4">
        <f t="shared" si="11"/>
        <v>448.45294693634969</v>
      </c>
      <c r="AD4" s="1">
        <f t="shared" ref="AD4:AD17" si="16">AA4-Z4</f>
        <v>458.94110232621983</v>
      </c>
      <c r="AE4" s="1">
        <f t="shared" ref="AE4:AE17" si="17">Z4-AC4</f>
        <v>-458.94475084497503</v>
      </c>
    </row>
    <row r="5" spans="1:31" x14ac:dyDescent="0.25">
      <c r="A5">
        <v>3</v>
      </c>
      <c r="B5">
        <v>2023</v>
      </c>
      <c r="C5">
        <v>1.14307415856573</v>
      </c>
      <c r="D5">
        <v>1</v>
      </c>
      <c r="E5">
        <v>1.0009004401456301</v>
      </c>
      <c r="F5">
        <v>0.99854843124284598</v>
      </c>
      <c r="G5">
        <v>0.99157518870737804</v>
      </c>
      <c r="H5">
        <v>1.1328178196136101</v>
      </c>
      <c r="I5">
        <v>3843.8017788916</v>
      </c>
      <c r="K5">
        <f t="shared" si="12"/>
        <v>485.46921965413549</v>
      </c>
      <c r="L5">
        <f t="shared" si="0"/>
        <v>0</v>
      </c>
      <c r="M5">
        <f t="shared" si="0"/>
        <v>3.055310471341727</v>
      </c>
      <c r="N5">
        <f t="shared" si="0"/>
        <v>-4.9253614969620685</v>
      </c>
      <c r="O5">
        <f t="shared" si="0"/>
        <v>-28.586479941334346</v>
      </c>
      <c r="P5">
        <f t="shared" si="13"/>
        <v>455.0126886871808</v>
      </c>
      <c r="Q5" s="1">
        <f t="shared" si="14"/>
        <v>-4.3409097955809557</v>
      </c>
      <c r="R5">
        <f t="shared" si="1"/>
        <v>3843.7981282655214</v>
      </c>
      <c r="S5">
        <f t="shared" si="2"/>
        <v>3843.7981282655214</v>
      </c>
      <c r="T5">
        <f t="shared" si="3"/>
        <v>-3.6506260785245104E-3</v>
      </c>
      <c r="U5">
        <f t="shared" si="4"/>
        <v>6.1851158864509852</v>
      </c>
      <c r="V5">
        <f t="shared" si="5"/>
        <v>0</v>
      </c>
      <c r="W5">
        <f t="shared" si="6"/>
        <v>3.055310471341727</v>
      </c>
      <c r="X5">
        <f t="shared" si="7"/>
        <v>-4.9253614969620685</v>
      </c>
      <c r="Y5">
        <f t="shared" si="8"/>
        <v>-28.586479941334346</v>
      </c>
      <c r="Z5">
        <f t="shared" si="15"/>
        <v>-24.271415080503701</v>
      </c>
      <c r="AA5">
        <f t="shared" si="9"/>
        <v>450.66812826552859</v>
      </c>
      <c r="AB5">
        <f t="shared" si="10"/>
        <v>-3.6506260712485528E-3</v>
      </c>
      <c r="AC5">
        <f t="shared" si="11"/>
        <v>450.67177889159984</v>
      </c>
      <c r="AD5" s="1">
        <f t="shared" si="16"/>
        <v>474.93954334603228</v>
      </c>
      <c r="AE5" s="1">
        <f t="shared" si="17"/>
        <v>-474.94319397210353</v>
      </c>
    </row>
    <row r="6" spans="1:31" x14ac:dyDescent="0.25">
      <c r="A6">
        <v>4</v>
      </c>
      <c r="B6">
        <v>2024</v>
      </c>
      <c r="C6">
        <v>1.14925223278507</v>
      </c>
      <c r="D6">
        <v>1</v>
      </c>
      <c r="E6">
        <v>1.00093466417934</v>
      </c>
      <c r="F6">
        <v>0.99733582774993201</v>
      </c>
      <c r="G6">
        <v>0.98800627227448201</v>
      </c>
      <c r="H6">
        <v>1.1335017851931899</v>
      </c>
      <c r="I6">
        <v>3846.1225652227899</v>
      </c>
      <c r="K6">
        <f t="shared" si="12"/>
        <v>506.43222863000483</v>
      </c>
      <c r="L6">
        <f t="shared" si="0"/>
        <v>0</v>
      </c>
      <c r="M6">
        <f t="shared" si="0"/>
        <v>3.1714370668437368</v>
      </c>
      <c r="N6">
        <f t="shared" si="0"/>
        <v>-9.0398827868730223</v>
      </c>
      <c r="O6">
        <f t="shared" si="0"/>
        <v>-40.696277357286817</v>
      </c>
      <c r="P6">
        <f>SUM(K6:O6)</f>
        <v>459.86750555268873</v>
      </c>
      <c r="Q6" s="1">
        <f t="shared" si="14"/>
        <v>-6.8749403298988909</v>
      </c>
      <c r="R6">
        <f t="shared" si="1"/>
        <v>3846.1189123925337</v>
      </c>
      <c r="S6">
        <f t="shared" si="2"/>
        <v>3846.1189123925346</v>
      </c>
      <c r="T6">
        <f t="shared" si="3"/>
        <v>-3.6528302553051617E-3</v>
      </c>
      <c r="U6">
        <f t="shared" si="4"/>
        <v>6.2273905114391503</v>
      </c>
      <c r="V6">
        <f t="shared" si="5"/>
        <v>0</v>
      </c>
      <c r="W6">
        <f t="shared" si="6"/>
        <v>3.1714370668437368</v>
      </c>
      <c r="X6">
        <f t="shared" si="7"/>
        <v>-9.0398827868730223</v>
      </c>
      <c r="Y6">
        <f t="shared" si="8"/>
        <v>-40.696277357286817</v>
      </c>
      <c r="Z6">
        <f>SUM(U6:Y6)</f>
        <v>-40.337332565876949</v>
      </c>
      <c r="AA6">
        <f t="shared" si="9"/>
        <v>452.98891239256864</v>
      </c>
      <c r="AB6">
        <f t="shared" si="10"/>
        <v>-3.6528302211991104E-3</v>
      </c>
      <c r="AC6">
        <f t="shared" si="11"/>
        <v>452.99256522278984</v>
      </c>
      <c r="AD6" s="1">
        <f t="shared" si="16"/>
        <v>493.32624495844561</v>
      </c>
      <c r="AE6" s="1">
        <f t="shared" si="17"/>
        <v>-493.32989778866681</v>
      </c>
    </row>
    <row r="7" spans="1:31" x14ac:dyDescent="0.25">
      <c r="A7">
        <v>5</v>
      </c>
      <c r="B7">
        <v>2025</v>
      </c>
      <c r="C7">
        <v>1.15533051900537</v>
      </c>
      <c r="D7">
        <v>1</v>
      </c>
      <c r="E7">
        <v>1.0009933000051101</v>
      </c>
      <c r="F7">
        <v>0.995716938908764</v>
      </c>
      <c r="G7">
        <v>0.98424642029428899</v>
      </c>
      <c r="H7">
        <v>1.1333842040368201</v>
      </c>
      <c r="I7">
        <v>3845.7235966947801</v>
      </c>
      <c r="K7">
        <f t="shared" si="12"/>
        <v>527.05664395269105</v>
      </c>
      <c r="L7">
        <f t="shared" si="0"/>
        <v>0</v>
      </c>
      <c r="M7">
        <f t="shared" si="0"/>
        <v>3.3703960463394651</v>
      </c>
      <c r="N7">
        <f t="shared" si="0"/>
        <v>-14.532983080505801</v>
      </c>
      <c r="O7">
        <f t="shared" si="0"/>
        <v>-53.453943906839413</v>
      </c>
      <c r="P7">
        <f t="shared" ref="P7:P8" si="18">SUM(K7:O7)</f>
        <v>462.4401130116853</v>
      </c>
      <c r="Q7" s="1">
        <f t="shared" si="14"/>
        <v>-9.8465163169053085</v>
      </c>
      <c r="R7">
        <f t="shared" si="1"/>
        <v>3845.7199442434458</v>
      </c>
      <c r="S7">
        <f t="shared" si="2"/>
        <v>3845.7199442434448</v>
      </c>
      <c r="T7">
        <f t="shared" si="3"/>
        <v>-3.6524513352560461E-3</v>
      </c>
      <c r="U7">
        <f t="shared" si="4"/>
        <v>6.2673080265465924</v>
      </c>
      <c r="V7">
        <f t="shared" si="5"/>
        <v>0</v>
      </c>
      <c r="W7">
        <f t="shared" si="6"/>
        <v>3.3703960463394651</v>
      </c>
      <c r="X7">
        <f t="shared" si="7"/>
        <v>-14.532983080505801</v>
      </c>
      <c r="Y7">
        <f t="shared" si="8"/>
        <v>-53.453943906839413</v>
      </c>
      <c r="Z7">
        <f t="shared" si="15"/>
        <v>-58.349222914459155</v>
      </c>
      <c r="AA7">
        <f t="shared" si="9"/>
        <v>452.58994424345519</v>
      </c>
      <c r="AB7">
        <f t="shared" si="10"/>
        <v>-3.6524513247968571E-3</v>
      </c>
      <c r="AC7">
        <f t="shared" si="11"/>
        <v>452.59359669477999</v>
      </c>
      <c r="AD7" s="1">
        <f t="shared" si="16"/>
        <v>510.93916715791437</v>
      </c>
      <c r="AE7" s="1">
        <f t="shared" si="17"/>
        <v>-510.94281960923917</v>
      </c>
    </row>
    <row r="8" spans="1:31" x14ac:dyDescent="0.25">
      <c r="A8">
        <v>6</v>
      </c>
      <c r="B8">
        <v>2026</v>
      </c>
      <c r="C8">
        <v>1.1613139255515701</v>
      </c>
      <c r="D8">
        <v>1</v>
      </c>
      <c r="E8">
        <v>1.00107711859341</v>
      </c>
      <c r="F8">
        <v>0.993656880254844</v>
      </c>
      <c r="G8">
        <v>0.98033150306449801</v>
      </c>
      <c r="H8">
        <v>1.13246964962742</v>
      </c>
      <c r="I8">
        <v>3842.6203917443399</v>
      </c>
      <c r="K8">
        <f t="shared" si="12"/>
        <v>547.35912020679916</v>
      </c>
      <c r="L8">
        <f t="shared" si="0"/>
        <v>0</v>
      </c>
      <c r="M8">
        <f t="shared" si="0"/>
        <v>3.6548034128572908</v>
      </c>
      <c r="N8">
        <f t="shared" si="0"/>
        <v>-21.523029900881284</v>
      </c>
      <c r="O8">
        <f t="shared" si="0"/>
        <v>-66.737767006759896</v>
      </c>
      <c r="P8">
        <f t="shared" si="18"/>
        <v>462.75312671201527</v>
      </c>
      <c r="Q8" s="1">
        <f t="shared" si="14"/>
        <v>-13.262734967675442</v>
      </c>
      <c r="R8">
        <f t="shared" si="1"/>
        <v>3842.6167422402855</v>
      </c>
      <c r="S8">
        <f t="shared" si="2"/>
        <v>3842.6167422402864</v>
      </c>
      <c r="T8">
        <f t="shared" si="3"/>
        <v>-3.6495040535555745E-3</v>
      </c>
      <c r="U8">
        <f t="shared" si="4"/>
        <v>6.3051051138887733</v>
      </c>
      <c r="V8">
        <f t="shared" si="5"/>
        <v>0</v>
      </c>
      <c r="W8">
        <f t="shared" si="6"/>
        <v>3.6548034128572908</v>
      </c>
      <c r="X8">
        <f t="shared" si="7"/>
        <v>-21.523029900881284</v>
      </c>
      <c r="Y8">
        <f t="shared" si="8"/>
        <v>-66.737767006759896</v>
      </c>
      <c r="Z8">
        <f t="shared" si="15"/>
        <v>-78.300888380895117</v>
      </c>
      <c r="AA8">
        <f t="shared" si="9"/>
        <v>449.48674224028764</v>
      </c>
      <c r="AB8">
        <f t="shared" si="10"/>
        <v>-3.6495040521913324E-3</v>
      </c>
      <c r="AC8">
        <f t="shared" si="11"/>
        <v>449.49039174433983</v>
      </c>
      <c r="AD8" s="1">
        <f t="shared" si="16"/>
        <v>527.78763062118276</v>
      </c>
      <c r="AE8" s="1">
        <f t="shared" si="17"/>
        <v>-527.79128012523495</v>
      </c>
    </row>
    <row r="9" spans="1:31" x14ac:dyDescent="0.25">
      <c r="A9">
        <v>7</v>
      </c>
      <c r="B9">
        <v>2027</v>
      </c>
      <c r="C9">
        <v>1.1672071348847499</v>
      </c>
      <c r="D9">
        <v>1</v>
      </c>
      <c r="E9">
        <v>1.00118522701465</v>
      </c>
      <c r="F9">
        <v>0.99113491458875302</v>
      </c>
      <c r="G9">
        <v>0.97629900442879103</v>
      </c>
      <c r="H9">
        <v>1.1307796602776601</v>
      </c>
      <c r="I9">
        <v>3836.8860327358202</v>
      </c>
      <c r="K9">
        <f t="shared" si="12"/>
        <v>567.35554559149159</v>
      </c>
      <c r="L9">
        <f t="shared" si="0"/>
        <v>0</v>
      </c>
      <c r="M9">
        <f t="shared" si="0"/>
        <v>4.0216293402190786</v>
      </c>
      <c r="N9">
        <f t="shared" si="0"/>
        <v>-30.080387261464239</v>
      </c>
      <c r="O9">
        <f t="shared" si="0"/>
        <v>-80.420559102536117</v>
      </c>
      <c r="P9">
        <f>SUM(K9:O9)</f>
        <v>460.87622856771031</v>
      </c>
      <c r="Q9" s="1">
        <f t="shared" si="14"/>
        <v>-17.120195831890214</v>
      </c>
      <c r="R9">
        <f t="shared" si="1"/>
        <v>3836.8823886779246</v>
      </c>
      <c r="S9">
        <f t="shared" si="2"/>
        <v>3836.8823886779242</v>
      </c>
      <c r="T9">
        <f t="shared" si="3"/>
        <v>-3.6440578960537096E-3</v>
      </c>
      <c r="U9">
        <f t="shared" si="4"/>
        <v>6.3409861717401954</v>
      </c>
      <c r="V9">
        <f t="shared" si="5"/>
        <v>0</v>
      </c>
      <c r="W9">
        <f t="shared" si="6"/>
        <v>4.0216293402190786</v>
      </c>
      <c r="X9">
        <f t="shared" si="7"/>
        <v>-30.080387261464239</v>
      </c>
      <c r="Y9">
        <f t="shared" si="8"/>
        <v>-80.420559102536117</v>
      </c>
      <c r="Z9">
        <f>SUM(U9:Y9)</f>
        <v>-100.13833085204108</v>
      </c>
      <c r="AA9">
        <f t="shared" si="9"/>
        <v>443.75238867793678</v>
      </c>
      <c r="AB9">
        <f t="shared" si="10"/>
        <v>-3.6440578833207837E-3</v>
      </c>
      <c r="AC9">
        <f t="shared" si="11"/>
        <v>443.7560327358201</v>
      </c>
      <c r="AD9" s="1">
        <f t="shared" si="16"/>
        <v>543.8907195299779</v>
      </c>
      <c r="AE9" s="1">
        <f t="shared" si="17"/>
        <v>-543.89436358786122</v>
      </c>
    </row>
    <row r="10" spans="1:31" x14ac:dyDescent="0.25">
      <c r="A10">
        <v>8</v>
      </c>
      <c r="B10">
        <v>2028</v>
      </c>
      <c r="C10">
        <v>1.17300035395275</v>
      </c>
      <c r="D10">
        <v>1</v>
      </c>
      <c r="E10">
        <v>1.00131609576555</v>
      </c>
      <c r="F10">
        <v>0.98811505056397098</v>
      </c>
      <c r="G10">
        <v>0.97217870452948296</v>
      </c>
      <c r="H10">
        <v>1.12829576621024</v>
      </c>
      <c r="I10">
        <v>3828.45784925424</v>
      </c>
      <c r="K10">
        <f t="shared" si="12"/>
        <v>587.01269100769468</v>
      </c>
      <c r="L10">
        <f t="shared" si="0"/>
        <v>0</v>
      </c>
      <c r="M10">
        <f t="shared" si="0"/>
        <v>4.4656840249608649</v>
      </c>
      <c r="N10">
        <f t="shared" si="0"/>
        <v>-40.327178479873055</v>
      </c>
      <c r="O10">
        <f t="shared" si="0"/>
        <v>-94.401272299875473</v>
      </c>
      <c r="P10">
        <f t="shared" ref="P10:P17" si="19">SUM(K10:O10)</f>
        <v>456.74992425290702</v>
      </c>
      <c r="Q10" s="1">
        <f t="shared" si="14"/>
        <v>-21.422074998667085</v>
      </c>
      <c r="R10">
        <f t="shared" si="1"/>
        <v>3828.4542132009751</v>
      </c>
      <c r="S10">
        <f t="shared" si="2"/>
        <v>3828.4542132009742</v>
      </c>
      <c r="T10">
        <f t="shared" si="3"/>
        <v>-3.6360532658363809E-3</v>
      </c>
      <c r="U10">
        <f t="shared" si="4"/>
        <v>6.375046439709708</v>
      </c>
      <c r="V10">
        <f t="shared" si="5"/>
        <v>0</v>
      </c>
      <c r="W10">
        <f t="shared" si="6"/>
        <v>4.4656840249608649</v>
      </c>
      <c r="X10">
        <f t="shared" si="7"/>
        <v>-40.327178479873055</v>
      </c>
      <c r="Y10">
        <f t="shared" si="8"/>
        <v>-94.401272299875473</v>
      </c>
      <c r="Z10">
        <f t="shared" si="15"/>
        <v>-123.88772031507796</v>
      </c>
      <c r="AA10">
        <f t="shared" si="9"/>
        <v>435.32421320095136</v>
      </c>
      <c r="AB10">
        <f t="shared" si="10"/>
        <v>-3.6360532885737484E-3</v>
      </c>
      <c r="AC10">
        <f t="shared" si="11"/>
        <v>435.32784925423994</v>
      </c>
      <c r="AD10" s="1">
        <f t="shared" si="16"/>
        <v>559.21193351602938</v>
      </c>
      <c r="AE10" s="1">
        <f t="shared" si="17"/>
        <v>-559.21556956931795</v>
      </c>
    </row>
    <row r="11" spans="1:31" x14ac:dyDescent="0.25">
      <c r="A11">
        <v>9</v>
      </c>
      <c r="B11">
        <v>2029</v>
      </c>
      <c r="C11">
        <v>1.1787133037039901</v>
      </c>
      <c r="D11">
        <v>1</v>
      </c>
      <c r="E11">
        <v>1.00146732248959</v>
      </c>
      <c r="F11">
        <v>0.98459173943811795</v>
      </c>
      <c r="G11">
        <v>0.96800548870643199</v>
      </c>
      <c r="H11">
        <v>1.1250685272841101</v>
      </c>
      <c r="I11">
        <v>3817.5073976366898</v>
      </c>
      <c r="K11">
        <f t="shared" si="12"/>
        <v>606.3974721971199</v>
      </c>
      <c r="L11">
        <f t="shared" si="0"/>
        <v>0</v>
      </c>
      <c r="M11">
        <f t="shared" si="0"/>
        <v>4.978815959102576</v>
      </c>
      <c r="N11">
        <f t="shared" si="0"/>
        <v>-52.282231160339052</v>
      </c>
      <c r="O11">
        <f t="shared" si="0"/>
        <v>-108.56153610554429</v>
      </c>
      <c r="P11">
        <f t="shared" si="19"/>
        <v>450.53252089033913</v>
      </c>
      <c r="Q11" s="1">
        <f t="shared" si="14"/>
        <v>-26.155123253649435</v>
      </c>
      <c r="R11">
        <f t="shared" si="1"/>
        <v>3817.5037719835223</v>
      </c>
      <c r="S11">
        <f t="shared" si="2"/>
        <v>3817.5037719835223</v>
      </c>
      <c r="T11">
        <f t="shared" si="3"/>
        <v>-3.6256531675462611E-3</v>
      </c>
      <c r="U11">
        <f t="shared" si="4"/>
        <v>6.4075356657791041</v>
      </c>
      <c r="V11">
        <f t="shared" si="5"/>
        <v>0</v>
      </c>
      <c r="W11">
        <f t="shared" si="6"/>
        <v>4.978815959102576</v>
      </c>
      <c r="X11">
        <f t="shared" si="7"/>
        <v>-52.282231160339052</v>
      </c>
      <c r="Y11">
        <f t="shared" si="8"/>
        <v>-108.56153610554429</v>
      </c>
      <c r="Z11">
        <f t="shared" si="15"/>
        <v>-149.45741564100166</v>
      </c>
      <c r="AA11">
        <f t="shared" si="9"/>
        <v>424.37377198353261</v>
      </c>
      <c r="AB11">
        <f t="shared" si="10"/>
        <v>-3.625653157087072E-3</v>
      </c>
      <c r="AC11">
        <f t="shared" si="11"/>
        <v>424.37739763668969</v>
      </c>
      <c r="AD11" s="1">
        <f t="shared" si="16"/>
        <v>573.83118762453432</v>
      </c>
      <c r="AE11" s="1">
        <f t="shared" si="17"/>
        <v>-573.83481327769141</v>
      </c>
    </row>
    <row r="12" spans="1:31" x14ac:dyDescent="0.25">
      <c r="A12">
        <v>10</v>
      </c>
      <c r="B12">
        <v>2030</v>
      </c>
      <c r="C12">
        <v>1.18438444841567</v>
      </c>
      <c r="D12">
        <v>1</v>
      </c>
      <c r="E12">
        <v>1.00163411944387</v>
      </c>
      <c r="F12">
        <v>0.98056390254433801</v>
      </c>
      <c r="G12">
        <v>0.963808731633225</v>
      </c>
      <c r="H12">
        <v>1.12116250204385</v>
      </c>
      <c r="I12">
        <v>3804.25373362563</v>
      </c>
      <c r="K12">
        <f t="shared" si="12"/>
        <v>625.64040345266267</v>
      </c>
      <c r="L12">
        <f t="shared" si="0"/>
        <v>0</v>
      </c>
      <c r="M12">
        <f t="shared" si="0"/>
        <v>5.5447797085789716</v>
      </c>
      <c r="N12">
        <f t="shared" si="0"/>
        <v>-65.949205359730513</v>
      </c>
      <c r="O12">
        <f t="shared" si="0"/>
        <v>-122.80167843335539</v>
      </c>
      <c r="P12">
        <f t="shared" si="19"/>
        <v>442.43429936815573</v>
      </c>
      <c r="Q12" s="1">
        <f t="shared" si="14"/>
        <v>-31.310565742525796</v>
      </c>
      <c r="R12">
        <f t="shared" si="1"/>
        <v>3804.2501205600356</v>
      </c>
      <c r="S12">
        <f t="shared" si="2"/>
        <v>3804.2501205600361</v>
      </c>
      <c r="T12">
        <f t="shared" si="3"/>
        <v>-3.613065593981446E-3</v>
      </c>
      <c r="U12">
        <f t="shared" si="4"/>
        <v>6.4387757706697526</v>
      </c>
      <c r="V12">
        <f t="shared" si="5"/>
        <v>0</v>
      </c>
      <c r="W12">
        <f t="shared" si="6"/>
        <v>5.5447797085789716</v>
      </c>
      <c r="X12">
        <f t="shared" si="7"/>
        <v>-65.949205359730513</v>
      </c>
      <c r="Y12">
        <f t="shared" si="8"/>
        <v>-122.80167843335539</v>
      </c>
      <c r="Z12">
        <f t="shared" si="15"/>
        <v>-176.7673283138372</v>
      </c>
      <c r="AA12">
        <f t="shared" si="9"/>
        <v>411.12012056004869</v>
      </c>
      <c r="AB12">
        <f t="shared" si="10"/>
        <v>-3.6130655812485202E-3</v>
      </c>
      <c r="AC12">
        <f t="shared" si="11"/>
        <v>411.12373362562994</v>
      </c>
      <c r="AD12" s="1">
        <f t="shared" si="16"/>
        <v>587.88744887388589</v>
      </c>
      <c r="AE12" s="1">
        <f t="shared" si="17"/>
        <v>-587.89106193946714</v>
      </c>
    </row>
    <row r="13" spans="1:31" x14ac:dyDescent="0.25">
      <c r="A13">
        <v>11</v>
      </c>
      <c r="B13">
        <v>2031</v>
      </c>
      <c r="C13">
        <v>1.18996583415763</v>
      </c>
      <c r="D13">
        <v>1</v>
      </c>
      <c r="E13">
        <v>1.0018299601290801</v>
      </c>
      <c r="F13">
        <v>0.97643608051713604</v>
      </c>
      <c r="G13">
        <v>0.95947549230482798</v>
      </c>
      <c r="H13">
        <v>1.1168792242740799</v>
      </c>
      <c r="I13">
        <v>3789.7200015233602</v>
      </c>
      <c r="K13">
        <f t="shared" si="12"/>
        <v>644.57877085527934</v>
      </c>
      <c r="L13">
        <f t="shared" si="0"/>
        <v>0</v>
      </c>
      <c r="M13">
        <f t="shared" si="0"/>
        <v>6.2092926127857027</v>
      </c>
      <c r="N13">
        <f t="shared" si="0"/>
        <v>-79.955442114890047</v>
      </c>
      <c r="O13">
        <f t="shared" si="0"/>
        <v>-137.50492279571881</v>
      </c>
      <c r="P13">
        <f t="shared" si="19"/>
        <v>433.32769855745619</v>
      </c>
      <c r="Q13" s="1">
        <f t="shared" si="14"/>
        <v>-36.737697034096072</v>
      </c>
      <c r="R13">
        <f t="shared" si="1"/>
        <v>3789.7164022611014</v>
      </c>
      <c r="S13">
        <f t="shared" si="2"/>
        <v>3789.7164022611014</v>
      </c>
      <c r="T13">
        <f t="shared" si="3"/>
        <v>-3.5992622588310041E-3</v>
      </c>
      <c r="U13">
        <f t="shared" si="4"/>
        <v>6.4685970350122606</v>
      </c>
      <c r="V13">
        <f t="shared" si="5"/>
        <v>0</v>
      </c>
      <c r="W13">
        <f t="shared" si="6"/>
        <v>6.2092926127857027</v>
      </c>
      <c r="X13">
        <f t="shared" si="7"/>
        <v>-79.955442114890047</v>
      </c>
      <c r="Y13">
        <f t="shared" si="8"/>
        <v>-137.50492279571881</v>
      </c>
      <c r="Z13">
        <f t="shared" si="15"/>
        <v>-204.78247526281089</v>
      </c>
      <c r="AA13">
        <f t="shared" si="9"/>
        <v>396.58640226110901</v>
      </c>
      <c r="AB13">
        <f t="shared" si="10"/>
        <v>-3.5992622511002992E-3</v>
      </c>
      <c r="AC13">
        <f t="shared" si="11"/>
        <v>396.59000152336012</v>
      </c>
      <c r="AD13" s="1">
        <f t="shared" si="16"/>
        <v>601.36887752391988</v>
      </c>
      <c r="AE13" s="1">
        <f t="shared" si="17"/>
        <v>-601.37247678617098</v>
      </c>
    </row>
    <row r="14" spans="1:31" x14ac:dyDescent="0.25">
      <c r="A14">
        <v>12</v>
      </c>
      <c r="B14">
        <v>2032</v>
      </c>
      <c r="C14">
        <v>1.1954462014481999</v>
      </c>
      <c r="D14">
        <v>1</v>
      </c>
      <c r="E14">
        <v>1.0020535653528799</v>
      </c>
      <c r="F14">
        <v>0.97224865436380203</v>
      </c>
      <c r="G14">
        <v>0.95503142495092197</v>
      </c>
      <c r="H14">
        <v>1.11228476020649</v>
      </c>
      <c r="I14">
        <v>3774.1303728555399</v>
      </c>
      <c r="K14">
        <f t="shared" si="12"/>
        <v>663.17436951993068</v>
      </c>
      <c r="L14">
        <f t="shared" si="0"/>
        <v>0</v>
      </c>
      <c r="M14">
        <f t="shared" si="0"/>
        <v>6.968014205817326</v>
      </c>
      <c r="N14">
        <f t="shared" si="0"/>
        <v>-94.163923418552258</v>
      </c>
      <c r="O14">
        <f t="shared" si="0"/>
        <v>-152.58422105627824</v>
      </c>
      <c r="P14">
        <f t="shared" si="19"/>
        <v>423.39423925091751</v>
      </c>
      <c r="Q14" s="1">
        <f t="shared" si="14"/>
        <v>-42.3938663953777</v>
      </c>
      <c r="R14">
        <f t="shared" si="1"/>
        <v>3774.1267883993933</v>
      </c>
      <c r="S14">
        <f t="shared" si="2"/>
        <v>3774.1267883993928</v>
      </c>
      <c r="T14">
        <f t="shared" si="3"/>
        <v>-3.5844561471094494E-3</v>
      </c>
      <c r="U14">
        <f t="shared" si="4"/>
        <v>6.497037956391428</v>
      </c>
      <c r="V14">
        <f t="shared" si="5"/>
        <v>0</v>
      </c>
      <c r="W14">
        <f t="shared" si="6"/>
        <v>6.968014205817326</v>
      </c>
      <c r="X14">
        <f t="shared" si="7"/>
        <v>-94.163923418552258</v>
      </c>
      <c r="Y14">
        <f t="shared" si="8"/>
        <v>-152.58422105627824</v>
      </c>
      <c r="Z14">
        <f t="shared" si="15"/>
        <v>-233.28309231262176</v>
      </c>
      <c r="AA14">
        <f t="shared" si="9"/>
        <v>380.99678839944772</v>
      </c>
      <c r="AB14">
        <f t="shared" si="10"/>
        <v>-3.5844560920850199E-3</v>
      </c>
      <c r="AC14">
        <f t="shared" si="11"/>
        <v>381.00037285553981</v>
      </c>
      <c r="AD14" s="1">
        <f t="shared" si="16"/>
        <v>614.27988071206948</v>
      </c>
      <c r="AE14" s="1">
        <f t="shared" si="17"/>
        <v>-614.28346516816157</v>
      </c>
    </row>
    <row r="15" spans="1:31" x14ac:dyDescent="0.25">
      <c r="A15">
        <v>13</v>
      </c>
      <c r="B15">
        <v>2033</v>
      </c>
      <c r="C15">
        <v>1.2008155650823999</v>
      </c>
      <c r="D15">
        <v>1</v>
      </c>
      <c r="E15">
        <v>1.0023035663367299</v>
      </c>
      <c r="F15">
        <v>0.96803694584337896</v>
      </c>
      <c r="G15">
        <v>0.95050226408317395</v>
      </c>
      <c r="H15">
        <v>1.1074411905058801</v>
      </c>
      <c r="I15">
        <v>3757.6954955883998</v>
      </c>
      <c r="K15">
        <f t="shared" si="12"/>
        <v>681.39331834804398</v>
      </c>
      <c r="L15">
        <f t="shared" si="0"/>
        <v>0</v>
      </c>
      <c r="M15">
        <f t="shared" si="0"/>
        <v>7.8163000441481927</v>
      </c>
      <c r="N15">
        <f t="shared" si="0"/>
        <v>-108.45479795045549</v>
      </c>
      <c r="O15">
        <f t="shared" si="0"/>
        <v>-167.95225267145997</v>
      </c>
      <c r="P15">
        <f t="shared" si="19"/>
        <v>412.80256777027671</v>
      </c>
      <c r="Q15" s="1">
        <f t="shared" si="14"/>
        <v>-48.237072181877011</v>
      </c>
      <c r="R15">
        <f t="shared" si="1"/>
        <v>3757.6919267411818</v>
      </c>
      <c r="S15">
        <f t="shared" si="2"/>
        <v>3757.6919267411818</v>
      </c>
      <c r="T15">
        <f t="shared" si="3"/>
        <v>-3.5688472180481767E-3</v>
      </c>
      <c r="U15">
        <f t="shared" si="4"/>
        <v>6.5241396994083809</v>
      </c>
      <c r="V15">
        <f t="shared" si="5"/>
        <v>0</v>
      </c>
      <c r="W15">
        <f t="shared" si="6"/>
        <v>7.8163000441481927</v>
      </c>
      <c r="X15">
        <f t="shared" si="7"/>
        <v>-108.45479795045549</v>
      </c>
      <c r="Y15">
        <f t="shared" si="8"/>
        <v>-167.95225267145997</v>
      </c>
      <c r="Z15">
        <f t="shared" si="15"/>
        <v>-262.06661087835892</v>
      </c>
      <c r="AA15">
        <f t="shared" si="9"/>
        <v>364.56192674121667</v>
      </c>
      <c r="AB15">
        <f t="shared" si="10"/>
        <v>-3.5688471830326307E-3</v>
      </c>
      <c r="AC15">
        <f t="shared" si="11"/>
        <v>364.5654955883997</v>
      </c>
      <c r="AD15" s="1">
        <f t="shared" si="16"/>
        <v>626.62853761957558</v>
      </c>
      <c r="AE15" s="1">
        <f t="shared" si="17"/>
        <v>-626.63210646675861</v>
      </c>
    </row>
    <row r="16" spans="1:31" x14ac:dyDescent="0.25">
      <c r="A16">
        <v>14</v>
      </c>
      <c r="B16">
        <v>2034</v>
      </c>
      <c r="C16">
        <v>1.2060911918461701</v>
      </c>
      <c r="D16">
        <v>1</v>
      </c>
      <c r="E16">
        <v>1.00257752621815</v>
      </c>
      <c r="F16">
        <v>0.96382879706045699</v>
      </c>
      <c r="G16">
        <v>0.94590894367258704</v>
      </c>
      <c r="H16">
        <v>1.1024206528087801</v>
      </c>
      <c r="I16">
        <v>3740.6601423330299</v>
      </c>
      <c r="K16">
        <f t="shared" si="12"/>
        <v>699.29420578899499</v>
      </c>
      <c r="L16">
        <f t="shared" si="0"/>
        <v>0</v>
      </c>
      <c r="M16">
        <f t="shared" si="0"/>
        <v>8.7458815365912415</v>
      </c>
      <c r="N16">
        <f t="shared" si="0"/>
        <v>-122.73359383025172</v>
      </c>
      <c r="O16">
        <f t="shared" si="0"/>
        <v>-183.53798595623493</v>
      </c>
      <c r="P16">
        <f t="shared" si="19"/>
        <v>401.76850753909957</v>
      </c>
      <c r="Q16" s="1">
        <f t="shared" si="14"/>
        <v>-54.23836520606983</v>
      </c>
      <c r="R16">
        <f t="shared" si="1"/>
        <v>3740.65658966506</v>
      </c>
      <c r="S16">
        <f t="shared" si="2"/>
        <v>3740.65658966506</v>
      </c>
      <c r="T16">
        <f t="shared" si="3"/>
        <v>-3.5526679698705266E-3</v>
      </c>
      <c r="U16">
        <f t="shared" si="4"/>
        <v>6.5500715489454713</v>
      </c>
      <c r="V16">
        <f t="shared" si="5"/>
        <v>0</v>
      </c>
      <c r="W16">
        <f t="shared" si="6"/>
        <v>8.7458815365912415</v>
      </c>
      <c r="X16">
        <f t="shared" si="7"/>
        <v>-122.73359383025172</v>
      </c>
      <c r="Y16">
        <f t="shared" si="8"/>
        <v>-183.53798595623493</v>
      </c>
      <c r="Z16">
        <f t="shared" si="15"/>
        <v>-290.97562670094993</v>
      </c>
      <c r="AA16">
        <f t="shared" si="9"/>
        <v>347.52658966505624</v>
      </c>
      <c r="AB16">
        <f t="shared" si="10"/>
        <v>-3.5526679735085054E-3</v>
      </c>
      <c r="AC16">
        <f t="shared" si="11"/>
        <v>347.53014233302974</v>
      </c>
      <c r="AD16" s="1">
        <f t="shared" si="16"/>
        <v>638.50221636600622</v>
      </c>
      <c r="AE16" s="1">
        <f t="shared" si="17"/>
        <v>-638.50576903397973</v>
      </c>
    </row>
    <row r="17" spans="2:31" x14ac:dyDescent="0.25">
      <c r="B17">
        <v>2035</v>
      </c>
      <c r="C17">
        <v>1.21118316432799</v>
      </c>
      <c r="D17">
        <v>1</v>
      </c>
      <c r="E17">
        <v>1.0028753979948799</v>
      </c>
      <c r="F17">
        <v>0.95965257032074003</v>
      </c>
      <c r="G17">
        <v>0.94127725716143296</v>
      </c>
      <c r="H17">
        <v>1.0972065697456901</v>
      </c>
      <c r="I17">
        <v>3722.9680638662398</v>
      </c>
      <c r="K17">
        <f t="shared" si="12"/>
        <v>716.57193037623256</v>
      </c>
      <c r="L17">
        <f t="shared" si="0"/>
        <v>0</v>
      </c>
      <c r="M17">
        <f t="shared" si="0"/>
        <v>9.7565991983669846</v>
      </c>
      <c r="N17">
        <f t="shared" si="0"/>
        <v>-136.90407406758732</v>
      </c>
      <c r="O17">
        <f t="shared" si="0"/>
        <v>-199.25390040782713</v>
      </c>
      <c r="P17">
        <f t="shared" si="19"/>
        <v>390.17055509918509</v>
      </c>
      <c r="Q17" s="1">
        <f t="shared" si="14"/>
        <v>-60.332491232945358</v>
      </c>
      <c r="R17">
        <f t="shared" si="1"/>
        <v>3722.9645280012123</v>
      </c>
      <c r="S17">
        <f t="shared" si="2"/>
        <v>3722.9645280012123</v>
      </c>
      <c r="T17">
        <f t="shared" si="3"/>
        <v>-3.5358650275156833E-3</v>
      </c>
      <c r="U17">
        <f t="shared" si="4"/>
        <v>6.5744786335430092</v>
      </c>
      <c r="V17">
        <f t="shared" si="5"/>
        <v>0</v>
      </c>
      <c r="W17">
        <f t="shared" si="6"/>
        <v>9.7565991983669846</v>
      </c>
      <c r="X17">
        <f t="shared" si="7"/>
        <v>-136.90407406758732</v>
      </c>
      <c r="Y17">
        <f t="shared" si="8"/>
        <v>-199.25390040782713</v>
      </c>
      <c r="Z17">
        <f t="shared" si="15"/>
        <v>-319.82689664350448</v>
      </c>
      <c r="AA17">
        <f t="shared" si="9"/>
        <v>329.83452800119358</v>
      </c>
      <c r="AB17">
        <f t="shared" si="10"/>
        <v>-3.5358650461603247E-3</v>
      </c>
      <c r="AC17">
        <f t="shared" si="11"/>
        <v>329.83806386623974</v>
      </c>
      <c r="AD17" s="1">
        <f t="shared" si="16"/>
        <v>649.66142464469806</v>
      </c>
      <c r="AE17" s="1">
        <f t="shared" si="17"/>
        <v>-649.66496050974422</v>
      </c>
    </row>
  </sheetData>
  <conditionalFormatting sqref="Q3:Q17">
    <cfRule type="cellIs" dxfId="1" priority="1" operator="equal">
      <formula>0</formula>
    </cfRule>
  </conditionalFormatting>
  <conditionalFormatting sqref="AD3:AE17"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Finbar Barton MAUNSELL</dc:creator>
  <cp:lastModifiedBy>Finbar MAUNSELL</cp:lastModifiedBy>
  <dcterms:created xsi:type="dcterms:W3CDTF">2023-10-04T02:40:15Z</dcterms:created>
  <dcterms:modified xsi:type="dcterms:W3CDTF">2023-10-04T04:01:33Z</dcterms:modified>
</cp:coreProperties>
</file>