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0" windowHeight="9190" firstSheet="4" activeTab="8"/>
  </bookViews>
  <sheets>
    <sheet name="GAI__47_22Jan20" sheetId="1" r:id="rId1"/>
    <sheet name="GAI_49_24Jan20" sheetId="2" r:id="rId2"/>
    <sheet name="GAI_50_27Jan20" sheetId="3" r:id="rId3"/>
    <sheet name="GAII_8_24Feb20" sheetId="9" r:id="rId4"/>
    <sheet name="GAII_9_25Feb20" sheetId="10" r:id="rId5"/>
    <sheet name="GAII_10_26Feb20" sheetId="11" r:id="rId6"/>
    <sheet name="database" sheetId="4" r:id="rId7"/>
    <sheet name="info regions" sheetId="6" r:id="rId8"/>
    <sheet name="results per region" sheetId="7" r:id="rId9"/>
    <sheet name="concentrations" sheetId="8" r:id="rId10"/>
  </sheets>
  <calcPr calcId="145621"/>
</workbook>
</file>

<file path=xl/calcChain.xml><?xml version="1.0" encoding="utf-8"?>
<calcChain xmlns="http://schemas.openxmlformats.org/spreadsheetml/2006/main">
  <c r="AH4" i="7" l="1"/>
  <c r="AG4" i="7"/>
  <c r="AF4" i="7"/>
  <c r="Z4" i="7"/>
  <c r="Y4" i="7"/>
  <c r="X4" i="7"/>
  <c r="S4" i="7"/>
  <c r="R4" i="7"/>
  <c r="Q4" i="7"/>
  <c r="P4" i="7"/>
  <c r="M4" i="7"/>
  <c r="H25" i="7"/>
  <c r="J44" i="7" l="1"/>
  <c r="K44" i="7"/>
  <c r="L44" i="7"/>
  <c r="M44" i="7"/>
  <c r="N44" i="7"/>
  <c r="O44" i="7"/>
  <c r="T44" i="7"/>
  <c r="U44" i="7"/>
  <c r="V44" i="7"/>
  <c r="Y44" i="7" s="1"/>
  <c r="W44" i="7"/>
  <c r="Z44" i="7" s="1"/>
  <c r="X44" i="7"/>
  <c r="AA44" i="7"/>
  <c r="AB44" i="7"/>
  <c r="AC44" i="7"/>
  <c r="AD44" i="7"/>
  <c r="AE44" i="7"/>
  <c r="AH44" i="7" s="1"/>
  <c r="AG44" i="7"/>
  <c r="J45" i="7"/>
  <c r="K45" i="7"/>
  <c r="L45" i="7"/>
  <c r="M45" i="7"/>
  <c r="N45" i="7"/>
  <c r="O45" i="7"/>
  <c r="T45" i="7"/>
  <c r="Y45" i="7" s="1"/>
  <c r="U45" i="7"/>
  <c r="V45" i="7"/>
  <c r="W45" i="7"/>
  <c r="Z45" i="7" s="1"/>
  <c r="X45" i="7"/>
  <c r="AA45" i="7"/>
  <c r="AB45" i="7"/>
  <c r="AC45" i="7"/>
  <c r="AF45" i="7" s="1"/>
  <c r="AD45" i="7"/>
  <c r="AG45" i="7" s="1"/>
  <c r="AE45" i="7"/>
  <c r="AH45" i="7"/>
  <c r="J46" i="7"/>
  <c r="K46" i="7"/>
  <c r="L46" i="7"/>
  <c r="M46" i="7"/>
  <c r="N46" i="7"/>
  <c r="O46" i="7"/>
  <c r="T46" i="7"/>
  <c r="U46" i="7"/>
  <c r="X46" i="7" s="1"/>
  <c r="V46" i="7"/>
  <c r="Y46" i="7" s="1"/>
  <c r="W46" i="7"/>
  <c r="Z46" i="7" s="1"/>
  <c r="AA46" i="7"/>
  <c r="AB46" i="7"/>
  <c r="AC46" i="7"/>
  <c r="AD46" i="7"/>
  <c r="AE46" i="7"/>
  <c r="AH46" i="7" s="1"/>
  <c r="AG46" i="7"/>
  <c r="J47" i="7"/>
  <c r="K47" i="7"/>
  <c r="L47" i="7"/>
  <c r="M47" i="7"/>
  <c r="N47" i="7"/>
  <c r="O47" i="7"/>
  <c r="T47" i="7"/>
  <c r="U47" i="7"/>
  <c r="X47" i="7" s="1"/>
  <c r="V47" i="7"/>
  <c r="W47" i="7"/>
  <c r="AA47" i="7"/>
  <c r="AB47" i="7"/>
  <c r="AC47" i="7"/>
  <c r="AD47" i="7"/>
  <c r="AG47" i="7" s="1"/>
  <c r="AE47" i="7"/>
  <c r="AH47" i="7" s="1"/>
  <c r="AF47" i="7"/>
  <c r="J48" i="7"/>
  <c r="K48" i="7"/>
  <c r="L48" i="7"/>
  <c r="M48" i="7"/>
  <c r="N48" i="7"/>
  <c r="O48" i="7"/>
  <c r="T48" i="7"/>
  <c r="U48" i="7"/>
  <c r="X48" i="7" s="1"/>
  <c r="V48" i="7"/>
  <c r="W48" i="7"/>
  <c r="AA48" i="7"/>
  <c r="AB48" i="7"/>
  <c r="AC48" i="7"/>
  <c r="AD48" i="7"/>
  <c r="AE48" i="7"/>
  <c r="AH48" i="7" s="1"/>
  <c r="J49" i="7"/>
  <c r="K49" i="7"/>
  <c r="L49" i="7"/>
  <c r="M49" i="7"/>
  <c r="N49" i="7"/>
  <c r="O49" i="7"/>
  <c r="T49" i="7"/>
  <c r="U49" i="7"/>
  <c r="X49" i="7" s="1"/>
  <c r="V49" i="7"/>
  <c r="Y49" i="7" s="1"/>
  <c r="W49" i="7"/>
  <c r="Z49" i="7" s="1"/>
  <c r="AA49" i="7"/>
  <c r="AB49" i="7"/>
  <c r="AC49" i="7"/>
  <c r="AF49" i="7" s="1"/>
  <c r="AD49" i="7"/>
  <c r="AE49" i="7"/>
  <c r="AH49" i="7"/>
  <c r="J50" i="7"/>
  <c r="K50" i="7"/>
  <c r="L50" i="7"/>
  <c r="M50" i="7"/>
  <c r="N50" i="7"/>
  <c r="O50" i="7"/>
  <c r="T50" i="7"/>
  <c r="U50" i="7"/>
  <c r="X50" i="7" s="1"/>
  <c r="V50" i="7"/>
  <c r="Y50" i="7" s="1"/>
  <c r="W50" i="7"/>
  <c r="Z50" i="7" s="1"/>
  <c r="AA50" i="7"/>
  <c r="AB50" i="7"/>
  <c r="AG50" i="7" s="1"/>
  <c r="AC50" i="7"/>
  <c r="AD50" i="7"/>
  <c r="AE50" i="7"/>
  <c r="AH50" i="7" s="1"/>
  <c r="J51" i="7"/>
  <c r="K51" i="7"/>
  <c r="L51" i="7"/>
  <c r="M51" i="7"/>
  <c r="N51" i="7"/>
  <c r="O51" i="7"/>
  <c r="T51" i="7"/>
  <c r="U51" i="7"/>
  <c r="X51" i="7" s="1"/>
  <c r="V51" i="7"/>
  <c r="W51" i="7"/>
  <c r="AA51" i="7"/>
  <c r="AB51" i="7"/>
  <c r="AC51" i="7"/>
  <c r="AD51" i="7"/>
  <c r="AG51" i="7" s="1"/>
  <c r="AE51" i="7"/>
  <c r="AH51" i="7" s="1"/>
  <c r="AF51" i="7"/>
  <c r="J52" i="7"/>
  <c r="K52" i="7"/>
  <c r="L52" i="7"/>
  <c r="M52" i="7"/>
  <c r="N52" i="7"/>
  <c r="O52" i="7"/>
  <c r="T52" i="7"/>
  <c r="U52" i="7"/>
  <c r="X52" i="7" s="1"/>
  <c r="V52" i="7"/>
  <c r="W52" i="7"/>
  <c r="AA52" i="7"/>
  <c r="AB52" i="7"/>
  <c r="AC52" i="7"/>
  <c r="AD52" i="7"/>
  <c r="AE52" i="7"/>
  <c r="AH52" i="7" s="1"/>
  <c r="AG52" i="7" l="1"/>
  <c r="Z52" i="7"/>
  <c r="Z51" i="7"/>
  <c r="AG48" i="7"/>
  <c r="Z48" i="7"/>
  <c r="Z47" i="7"/>
  <c r="AF52" i="7"/>
  <c r="Y52" i="7"/>
  <c r="Y51" i="7"/>
  <c r="AF50" i="7"/>
  <c r="AG49" i="7"/>
  <c r="AF48" i="7"/>
  <c r="Y48" i="7"/>
  <c r="Y47" i="7"/>
  <c r="AF46" i="7"/>
  <c r="AF44" i="7"/>
  <c r="J34" i="7"/>
  <c r="K34" i="7"/>
  <c r="L34" i="7"/>
  <c r="M34" i="7"/>
  <c r="N34" i="7"/>
  <c r="O34" i="7"/>
  <c r="T34" i="7"/>
  <c r="U34" i="7"/>
  <c r="V34" i="7"/>
  <c r="Y34" i="7" s="1"/>
  <c r="W34" i="7"/>
  <c r="Z34" i="7" s="1"/>
  <c r="X34" i="7"/>
  <c r="AA34" i="7"/>
  <c r="AB34" i="7"/>
  <c r="AC34" i="7"/>
  <c r="AF34" i="7" s="1"/>
  <c r="AD34" i="7"/>
  <c r="AG34" i="7" s="1"/>
  <c r="AE34" i="7"/>
  <c r="AH34" i="7" s="1"/>
  <c r="J35" i="7"/>
  <c r="K35" i="7"/>
  <c r="L35" i="7"/>
  <c r="M35" i="7"/>
  <c r="N35" i="7"/>
  <c r="O35" i="7"/>
  <c r="T35" i="7"/>
  <c r="U35" i="7"/>
  <c r="V35" i="7"/>
  <c r="W35" i="7"/>
  <c r="Z35" i="7" s="1"/>
  <c r="Y35" i="7"/>
  <c r="AA35" i="7"/>
  <c r="AB35" i="7"/>
  <c r="AC35" i="7"/>
  <c r="AF35" i="7" s="1"/>
  <c r="AD35" i="7"/>
  <c r="AE35" i="7"/>
  <c r="AG35" i="7"/>
  <c r="AH35" i="7"/>
  <c r="J36" i="7"/>
  <c r="K36" i="7"/>
  <c r="L36" i="7"/>
  <c r="M36" i="7"/>
  <c r="N36" i="7"/>
  <c r="O36" i="7"/>
  <c r="T36" i="7"/>
  <c r="U36" i="7"/>
  <c r="X36" i="7" s="1"/>
  <c r="V36" i="7"/>
  <c r="W36" i="7"/>
  <c r="Y36" i="7"/>
  <c r="AA36" i="7"/>
  <c r="AB36" i="7"/>
  <c r="AC36" i="7"/>
  <c r="AD36" i="7"/>
  <c r="AG36" i="7" s="1"/>
  <c r="AE36" i="7"/>
  <c r="AF36" i="7"/>
  <c r="AH36" i="7"/>
  <c r="J37" i="7"/>
  <c r="K37" i="7"/>
  <c r="L37" i="7"/>
  <c r="M37" i="7"/>
  <c r="N37" i="7"/>
  <c r="O37" i="7"/>
  <c r="T37" i="7"/>
  <c r="U37" i="7"/>
  <c r="X37" i="7" s="1"/>
  <c r="V37" i="7"/>
  <c r="W37" i="7"/>
  <c r="Z37" i="7" s="1"/>
  <c r="AA37" i="7"/>
  <c r="AB37" i="7"/>
  <c r="AG37" i="7" s="1"/>
  <c r="AC37" i="7"/>
  <c r="AF37" i="7" s="1"/>
  <c r="AD37" i="7"/>
  <c r="AE37" i="7"/>
  <c r="AH37" i="7" s="1"/>
  <c r="J38" i="7"/>
  <c r="K38" i="7"/>
  <c r="L38" i="7"/>
  <c r="M38" i="7"/>
  <c r="N38" i="7"/>
  <c r="O38" i="7"/>
  <c r="T38" i="7"/>
  <c r="U38" i="7"/>
  <c r="X38" i="7" s="1"/>
  <c r="V38" i="7"/>
  <c r="Y38" i="7" s="1"/>
  <c r="W38" i="7"/>
  <c r="Z38" i="7" s="1"/>
  <c r="AA38" i="7"/>
  <c r="AB38" i="7"/>
  <c r="AC38" i="7"/>
  <c r="AF38" i="7" s="1"/>
  <c r="AD38" i="7"/>
  <c r="AE38" i="7"/>
  <c r="AH38" i="7" s="1"/>
  <c r="J39" i="7"/>
  <c r="K39" i="7"/>
  <c r="L39" i="7"/>
  <c r="M39" i="7"/>
  <c r="N39" i="7"/>
  <c r="O39" i="7"/>
  <c r="T39" i="7"/>
  <c r="U39" i="7"/>
  <c r="V39" i="7"/>
  <c r="W39" i="7"/>
  <c r="Z39" i="7"/>
  <c r="AA39" i="7"/>
  <c r="AB39" i="7"/>
  <c r="AC39" i="7"/>
  <c r="AD39" i="7"/>
  <c r="AG39" i="7" s="1"/>
  <c r="AE39" i="7"/>
  <c r="AH39" i="7"/>
  <c r="J40" i="7"/>
  <c r="K40" i="7"/>
  <c r="L40" i="7"/>
  <c r="M40" i="7"/>
  <c r="N40" i="7"/>
  <c r="O40" i="7"/>
  <c r="T40" i="7"/>
  <c r="U40" i="7"/>
  <c r="X40" i="7" s="1"/>
  <c r="V40" i="7"/>
  <c r="W40" i="7"/>
  <c r="Y40" i="7"/>
  <c r="AA40" i="7"/>
  <c r="AB40" i="7"/>
  <c r="AC40" i="7"/>
  <c r="AF40" i="7" s="1"/>
  <c r="AD40" i="7"/>
  <c r="AG40" i="7" s="1"/>
  <c r="AE40" i="7"/>
  <c r="AH40" i="7"/>
  <c r="J41" i="7"/>
  <c r="K41" i="7"/>
  <c r="L41" i="7"/>
  <c r="M41" i="7"/>
  <c r="N41" i="7"/>
  <c r="O41" i="7"/>
  <c r="T41" i="7"/>
  <c r="U41" i="7"/>
  <c r="X41" i="7" s="1"/>
  <c r="V41" i="7"/>
  <c r="W41" i="7"/>
  <c r="Z41" i="7" s="1"/>
  <c r="AA41" i="7"/>
  <c r="AB41" i="7"/>
  <c r="AG41" i="7" s="1"/>
  <c r="AC41" i="7"/>
  <c r="AF41" i="7" s="1"/>
  <c r="AD41" i="7"/>
  <c r="AE41" i="7"/>
  <c r="AH41" i="7" s="1"/>
  <c r="J42" i="7"/>
  <c r="K42" i="7"/>
  <c r="L42" i="7"/>
  <c r="M42" i="7"/>
  <c r="N42" i="7"/>
  <c r="O42" i="7"/>
  <c r="T42" i="7"/>
  <c r="U42" i="7"/>
  <c r="X42" i="7" s="1"/>
  <c r="V42" i="7"/>
  <c r="Y42" i="7" s="1"/>
  <c r="W42" i="7"/>
  <c r="Z42" i="7" s="1"/>
  <c r="AA42" i="7"/>
  <c r="AB42" i="7"/>
  <c r="AC42" i="7"/>
  <c r="AF42" i="7" s="1"/>
  <c r="AD42" i="7"/>
  <c r="AE42" i="7"/>
  <c r="AH42" i="7" s="1"/>
  <c r="J43" i="7"/>
  <c r="K43" i="7"/>
  <c r="L43" i="7"/>
  <c r="M43" i="7"/>
  <c r="N43" i="7"/>
  <c r="O43" i="7"/>
  <c r="T43" i="7"/>
  <c r="U43" i="7"/>
  <c r="V43" i="7"/>
  <c r="Y43" i="7" s="1"/>
  <c r="W43" i="7"/>
  <c r="Z43" i="7"/>
  <c r="AA43" i="7"/>
  <c r="AB43" i="7"/>
  <c r="AC43" i="7"/>
  <c r="AD43" i="7"/>
  <c r="AE43" i="7"/>
  <c r="AH43" i="7"/>
  <c r="J25" i="7"/>
  <c r="K25" i="7"/>
  <c r="L25" i="7"/>
  <c r="M25" i="7"/>
  <c r="N25" i="7"/>
  <c r="O25" i="7"/>
  <c r="T25" i="7"/>
  <c r="U25" i="7"/>
  <c r="X25" i="7" s="1"/>
  <c r="V25" i="7"/>
  <c r="W25" i="7"/>
  <c r="Y25" i="7"/>
  <c r="Z25" i="7"/>
  <c r="AA25" i="7"/>
  <c r="AB25" i="7"/>
  <c r="AC25" i="7"/>
  <c r="AD25" i="7"/>
  <c r="AG25" i="7" s="1"/>
  <c r="AE25" i="7"/>
  <c r="AH25" i="7"/>
  <c r="J26" i="7"/>
  <c r="K26" i="7"/>
  <c r="L26" i="7"/>
  <c r="M26" i="7"/>
  <c r="N26" i="7"/>
  <c r="O26" i="7"/>
  <c r="T26" i="7"/>
  <c r="U26" i="7"/>
  <c r="V26" i="7"/>
  <c r="Y26" i="7" s="1"/>
  <c r="W26" i="7"/>
  <c r="AA26" i="7"/>
  <c r="AB26" i="7"/>
  <c r="AC26" i="7"/>
  <c r="AD26" i="7"/>
  <c r="AE26" i="7"/>
  <c r="AH26" i="7" s="1"/>
  <c r="AG26" i="7"/>
  <c r="J27" i="7"/>
  <c r="K27" i="7"/>
  <c r="L27" i="7"/>
  <c r="M27" i="7"/>
  <c r="N27" i="7"/>
  <c r="O27" i="7"/>
  <c r="T27" i="7"/>
  <c r="Y27" i="7" s="1"/>
  <c r="U27" i="7"/>
  <c r="V27" i="7"/>
  <c r="W27" i="7"/>
  <c r="X27" i="7"/>
  <c r="AA27" i="7"/>
  <c r="AB27" i="7"/>
  <c r="AC27" i="7"/>
  <c r="AD27" i="7"/>
  <c r="AE27" i="7"/>
  <c r="AF27" i="7"/>
  <c r="AH27" i="7"/>
  <c r="J28" i="7"/>
  <c r="K28" i="7"/>
  <c r="L28" i="7"/>
  <c r="M28" i="7"/>
  <c r="N28" i="7"/>
  <c r="O28" i="7"/>
  <c r="T28" i="7"/>
  <c r="U28" i="7"/>
  <c r="V28" i="7"/>
  <c r="W28" i="7"/>
  <c r="X28" i="7"/>
  <c r="AA28" i="7"/>
  <c r="AB28" i="7"/>
  <c r="AG28" i="7" s="1"/>
  <c r="AC28" i="7"/>
  <c r="AD28" i="7"/>
  <c r="AE28" i="7"/>
  <c r="AH28" i="7" s="1"/>
  <c r="AF28" i="7"/>
  <c r="J29" i="7"/>
  <c r="K29" i="7"/>
  <c r="L29" i="7"/>
  <c r="M29" i="7"/>
  <c r="N29" i="7"/>
  <c r="O29" i="7"/>
  <c r="T29" i="7"/>
  <c r="Z29" i="7" s="1"/>
  <c r="U29" i="7"/>
  <c r="V29" i="7"/>
  <c r="Y29" i="7" s="1"/>
  <c r="W29" i="7"/>
  <c r="X29" i="7"/>
  <c r="AA29" i="7"/>
  <c r="AB29" i="7"/>
  <c r="AC29" i="7"/>
  <c r="AF29" i="7" s="1"/>
  <c r="AD29" i="7"/>
  <c r="AG29" i="7" s="1"/>
  <c r="AE29" i="7"/>
  <c r="AH29" i="7" s="1"/>
  <c r="J30" i="7"/>
  <c r="K30" i="7"/>
  <c r="L30" i="7"/>
  <c r="M30" i="7"/>
  <c r="N30" i="7"/>
  <c r="O30" i="7"/>
  <c r="T30" i="7"/>
  <c r="U30" i="7"/>
  <c r="V30" i="7"/>
  <c r="W30" i="7"/>
  <c r="Z30" i="7" s="1"/>
  <c r="Y30" i="7"/>
  <c r="AA30" i="7"/>
  <c r="AB30" i="7"/>
  <c r="AC30" i="7"/>
  <c r="AF30" i="7" s="1"/>
  <c r="AD30" i="7"/>
  <c r="AE30" i="7"/>
  <c r="AG30" i="7"/>
  <c r="AH30" i="7"/>
  <c r="J31" i="7"/>
  <c r="K31" i="7"/>
  <c r="L31" i="7"/>
  <c r="M31" i="7"/>
  <c r="N31" i="7"/>
  <c r="O31" i="7"/>
  <c r="T31" i="7"/>
  <c r="Y31" i="7" s="1"/>
  <c r="U31" i="7"/>
  <c r="X31" i="7" s="1"/>
  <c r="V31" i="7"/>
  <c r="W31" i="7"/>
  <c r="AA31" i="7"/>
  <c r="AB31" i="7"/>
  <c r="AC31" i="7"/>
  <c r="AF31" i="7" s="1"/>
  <c r="AD31" i="7"/>
  <c r="AE31" i="7"/>
  <c r="AH31" i="7" s="1"/>
  <c r="J32" i="7"/>
  <c r="K32" i="7"/>
  <c r="L32" i="7"/>
  <c r="M32" i="7"/>
  <c r="N32" i="7"/>
  <c r="O32" i="7"/>
  <c r="T32" i="7"/>
  <c r="U32" i="7"/>
  <c r="X32" i="7" s="1"/>
  <c r="V32" i="7"/>
  <c r="W32" i="7"/>
  <c r="Z32" i="7" s="1"/>
  <c r="AA32" i="7"/>
  <c r="AB32" i="7"/>
  <c r="AG32" i="7" s="1"/>
  <c r="AC32" i="7"/>
  <c r="AF32" i="7" s="1"/>
  <c r="AD32" i="7"/>
  <c r="AE32" i="7"/>
  <c r="AH32" i="7" s="1"/>
  <c r="J33" i="7"/>
  <c r="K33" i="7"/>
  <c r="L33" i="7"/>
  <c r="M33" i="7"/>
  <c r="N33" i="7"/>
  <c r="O33" i="7"/>
  <c r="T33" i="7"/>
  <c r="U33" i="7"/>
  <c r="V33" i="7"/>
  <c r="W33" i="7"/>
  <c r="AA33" i="7"/>
  <c r="AB33" i="7"/>
  <c r="AC33" i="7"/>
  <c r="AF33" i="7" s="1"/>
  <c r="AD33" i="7"/>
  <c r="AG33" i="7" s="1"/>
  <c r="AE33" i="7"/>
  <c r="AH33" i="7" s="1"/>
  <c r="X33" i="7" l="1"/>
  <c r="Y32" i="7"/>
  <c r="AG31" i="7"/>
  <c r="X30" i="7"/>
  <c r="Z28" i="7"/>
  <c r="AF26" i="7"/>
  <c r="Z26" i="7"/>
  <c r="AF43" i="7"/>
  <c r="Z40" i="7"/>
  <c r="X39" i="7"/>
  <c r="X35" i="7"/>
  <c r="Z33" i="7"/>
  <c r="X26" i="7"/>
  <c r="AF25" i="7"/>
  <c r="X43" i="7"/>
  <c r="AG42" i="7"/>
  <c r="Y41" i="7"/>
  <c r="AF39" i="7"/>
  <c r="AG38" i="7"/>
  <c r="Y37" i="7"/>
  <c r="Z36" i="7"/>
  <c r="Y33" i="7"/>
  <c r="Y28" i="7"/>
  <c r="AG27" i="7"/>
  <c r="AG43" i="7"/>
  <c r="Y39" i="7"/>
  <c r="Z31" i="7"/>
  <c r="Z27" i="7"/>
  <c r="I45" i="7"/>
  <c r="I46" i="7"/>
  <c r="I47" i="7"/>
  <c r="I48" i="7"/>
  <c r="I49" i="7"/>
  <c r="I50" i="7"/>
  <c r="I51" i="7"/>
  <c r="I52" i="7"/>
  <c r="I44" i="7"/>
  <c r="I35" i="7"/>
  <c r="Q35" i="7" s="1"/>
  <c r="I36" i="7"/>
  <c r="I37" i="7"/>
  <c r="I38" i="7"/>
  <c r="I39" i="7"/>
  <c r="Q39" i="7" s="1"/>
  <c r="I40" i="7"/>
  <c r="I41" i="7"/>
  <c r="I42" i="7"/>
  <c r="I43" i="7"/>
  <c r="Q43" i="7" s="1"/>
  <c r="I34" i="7"/>
  <c r="Q34" i="7" s="1"/>
  <c r="I26" i="7"/>
  <c r="I27" i="7"/>
  <c r="I28" i="7"/>
  <c r="P28" i="7" s="1"/>
  <c r="I29" i="7"/>
  <c r="S29" i="7" s="1"/>
  <c r="I30" i="7"/>
  <c r="I31" i="7"/>
  <c r="I33" i="7"/>
  <c r="P33" i="7" s="1"/>
  <c r="I32" i="7"/>
  <c r="I25" i="7"/>
  <c r="G25" i="7"/>
  <c r="G26" i="7"/>
  <c r="G27" i="7"/>
  <c r="G28" i="7"/>
  <c r="G29" i="7"/>
  <c r="G30" i="7"/>
  <c r="G31" i="7"/>
  <c r="G33" i="7"/>
  <c r="G32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F25" i="7"/>
  <c r="F26" i="7"/>
  <c r="H26" i="7" s="1"/>
  <c r="F27" i="7"/>
  <c r="F28" i="7"/>
  <c r="F29" i="7"/>
  <c r="H29" i="7" s="1"/>
  <c r="F30" i="7"/>
  <c r="F31" i="7"/>
  <c r="F33" i="7"/>
  <c r="F32" i="7"/>
  <c r="H32" i="7" s="1"/>
  <c r="F34" i="7"/>
  <c r="H34" i="7" s="1"/>
  <c r="F35" i="7"/>
  <c r="H35" i="7" s="1"/>
  <c r="F36" i="7"/>
  <c r="H36" i="7" s="1"/>
  <c r="F37" i="7"/>
  <c r="H37" i="7" s="1"/>
  <c r="F38" i="7"/>
  <c r="H38" i="7" s="1"/>
  <c r="F39" i="7"/>
  <c r="H39" i="7" s="1"/>
  <c r="F40" i="7"/>
  <c r="H40" i="7" s="1"/>
  <c r="F41" i="7"/>
  <c r="H41" i="7" s="1"/>
  <c r="F42" i="7"/>
  <c r="H42" i="7" s="1"/>
  <c r="F43" i="7"/>
  <c r="H43" i="7" s="1"/>
  <c r="F44" i="7"/>
  <c r="H44" i="7" s="1"/>
  <c r="F45" i="7"/>
  <c r="H45" i="7" s="1"/>
  <c r="F46" i="7"/>
  <c r="H46" i="7" s="1"/>
  <c r="F47" i="7"/>
  <c r="H47" i="7" s="1"/>
  <c r="F48" i="7"/>
  <c r="H48" i="7" s="1"/>
  <c r="F49" i="7"/>
  <c r="H49" i="7" s="1"/>
  <c r="F50" i="7"/>
  <c r="H50" i="7" s="1"/>
  <c r="F51" i="7"/>
  <c r="H51" i="7" s="1"/>
  <c r="F52" i="7"/>
  <c r="H52" i="7" s="1"/>
  <c r="B45" i="7"/>
  <c r="B46" i="7"/>
  <c r="B47" i="7"/>
  <c r="B48" i="7"/>
  <c r="B49" i="7"/>
  <c r="B50" i="7"/>
  <c r="B51" i="7"/>
  <c r="B52" i="7"/>
  <c r="B44" i="7"/>
  <c r="B35" i="7"/>
  <c r="B36" i="7"/>
  <c r="B37" i="7"/>
  <c r="B38" i="7"/>
  <c r="B39" i="7"/>
  <c r="B40" i="7"/>
  <c r="B41" i="7"/>
  <c r="B42" i="7"/>
  <c r="B43" i="7"/>
  <c r="B34" i="7"/>
  <c r="B26" i="7"/>
  <c r="B27" i="7"/>
  <c r="B28" i="7"/>
  <c r="B29" i="7"/>
  <c r="B30" i="7"/>
  <c r="B31" i="7"/>
  <c r="B33" i="7"/>
  <c r="B32" i="7"/>
  <c r="B25" i="7"/>
  <c r="O14" i="11"/>
  <c r="O15" i="11"/>
  <c r="O16" i="11"/>
  <c r="O17" i="11"/>
  <c r="O18" i="11"/>
  <c r="O19" i="11"/>
  <c r="O20" i="11"/>
  <c r="O21" i="11"/>
  <c r="O22" i="11"/>
  <c r="O23" i="11"/>
  <c r="O13" i="11"/>
  <c r="P31" i="7" l="1"/>
  <c r="P27" i="7"/>
  <c r="S42" i="7"/>
  <c r="Q42" i="7"/>
  <c r="S38" i="7"/>
  <c r="Q38" i="7"/>
  <c r="R44" i="7"/>
  <c r="S44" i="7"/>
  <c r="Q44" i="7"/>
  <c r="P44" i="7"/>
  <c r="S49" i="7"/>
  <c r="Q49" i="7"/>
  <c r="R49" i="7"/>
  <c r="P49" i="7"/>
  <c r="P45" i="7"/>
  <c r="Q45" i="7"/>
  <c r="R45" i="7"/>
  <c r="S45" i="7"/>
  <c r="P35" i="7"/>
  <c r="P39" i="7"/>
  <c r="S34" i="7"/>
  <c r="R42" i="7"/>
  <c r="S25" i="7"/>
  <c r="P25" i="7"/>
  <c r="Q25" i="7"/>
  <c r="R25" i="7"/>
  <c r="Q26" i="7"/>
  <c r="R26" i="7"/>
  <c r="S26" i="7"/>
  <c r="S41" i="7"/>
  <c r="P41" i="7"/>
  <c r="Q41" i="7"/>
  <c r="R41" i="7"/>
  <c r="S37" i="7"/>
  <c r="Q37" i="7"/>
  <c r="R37" i="7"/>
  <c r="R52" i="7"/>
  <c r="Q52" i="7"/>
  <c r="P52" i="7"/>
  <c r="S52" i="7"/>
  <c r="Q48" i="7"/>
  <c r="R48" i="7"/>
  <c r="P48" i="7"/>
  <c r="S48" i="7"/>
  <c r="P42" i="7"/>
  <c r="S35" i="7"/>
  <c r="S30" i="7"/>
  <c r="P37" i="7"/>
  <c r="R32" i="7"/>
  <c r="R29" i="7"/>
  <c r="R34" i="7"/>
  <c r="Q40" i="7"/>
  <c r="R40" i="7"/>
  <c r="S40" i="7"/>
  <c r="P40" i="7"/>
  <c r="S36" i="7"/>
  <c r="P36" i="7"/>
  <c r="Q36" i="7"/>
  <c r="R36" i="7"/>
  <c r="P51" i="7"/>
  <c r="R51" i="7"/>
  <c r="S51" i="7"/>
  <c r="Q51" i="7"/>
  <c r="Q47" i="7"/>
  <c r="R47" i="7"/>
  <c r="S47" i="7"/>
  <c r="P47" i="7"/>
  <c r="P43" i="7"/>
  <c r="P34" i="7"/>
  <c r="R38" i="7"/>
  <c r="Q29" i="7"/>
  <c r="Q32" i="7"/>
  <c r="R43" i="7"/>
  <c r="S43" i="7"/>
  <c r="R39" i="7"/>
  <c r="R35" i="7"/>
  <c r="Q50" i="7"/>
  <c r="S50" i="7"/>
  <c r="R50" i="7"/>
  <c r="P50" i="7"/>
  <c r="R46" i="7"/>
  <c r="S46" i="7"/>
  <c r="P46" i="7"/>
  <c r="Q46" i="7"/>
  <c r="P38" i="7"/>
  <c r="R33" i="7"/>
  <c r="P30" i="7"/>
  <c r="P29" i="7"/>
  <c r="P26" i="7"/>
  <c r="P32" i="7"/>
  <c r="S39" i="7"/>
  <c r="S32" i="7"/>
  <c r="H28" i="7"/>
  <c r="R28" i="7" s="1"/>
  <c r="H31" i="7"/>
  <c r="R31" i="7" s="1"/>
  <c r="H30" i="7"/>
  <c r="R30" i="7" s="1"/>
  <c r="H33" i="7"/>
  <c r="S33" i="7" s="1"/>
  <c r="H27" i="7"/>
  <c r="Q27" i="7" s="1"/>
  <c r="O27" i="10"/>
  <c r="O26" i="10"/>
  <c r="O25" i="10"/>
  <c r="O24" i="10"/>
  <c r="O23" i="10"/>
  <c r="O22" i="10"/>
  <c r="O21" i="10"/>
  <c r="O20" i="10"/>
  <c r="O19" i="10"/>
  <c r="O18" i="10"/>
  <c r="O17" i="10"/>
  <c r="O15" i="10"/>
  <c r="O14" i="10"/>
  <c r="O13" i="10"/>
  <c r="Q30" i="7" l="1"/>
  <c r="S28" i="7"/>
  <c r="Q33" i="7"/>
  <c r="Q31" i="7"/>
  <c r="S27" i="7"/>
  <c r="Q28" i="7"/>
  <c r="S31" i="7"/>
  <c r="R27" i="7"/>
  <c r="O30" i="9"/>
  <c r="O29" i="9"/>
  <c r="O28" i="9"/>
  <c r="O27" i="9"/>
  <c r="O26" i="9"/>
  <c r="O25" i="9"/>
  <c r="O24" i="9"/>
  <c r="O23" i="9"/>
  <c r="O22" i="9"/>
  <c r="O21" i="9"/>
  <c r="N15" i="9"/>
  <c r="AE5" i="7" l="1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4" i="7"/>
  <c r="X24" i="7" l="1"/>
  <c r="X20" i="7"/>
  <c r="X16" i="7"/>
  <c r="X12" i="7"/>
  <c r="X8" i="7"/>
  <c r="Y21" i="7"/>
  <c r="Y17" i="7"/>
  <c r="Y13" i="7"/>
  <c r="Y9" i="7"/>
  <c r="Y5" i="7"/>
  <c r="X23" i="7"/>
  <c r="X19" i="7"/>
  <c r="X15" i="7"/>
  <c r="Z22" i="7"/>
  <c r="Z18" i="7"/>
  <c r="Z14" i="7"/>
  <c r="Z10" i="7"/>
  <c r="Z6" i="7"/>
  <c r="X11" i="7"/>
  <c r="X22" i="7"/>
  <c r="X18" i="7"/>
  <c r="X14" i="7"/>
  <c r="X10" i="7"/>
  <c r="X6" i="7"/>
  <c r="Y23" i="7"/>
  <c r="Y19" i="7"/>
  <c r="Y15" i="7"/>
  <c r="Y11" i="7"/>
  <c r="Y7" i="7"/>
  <c r="Z24" i="7"/>
  <c r="Z20" i="7"/>
  <c r="Z16" i="7"/>
  <c r="Z12" i="7"/>
  <c r="Z8" i="7"/>
  <c r="AF22" i="7"/>
  <c r="AF18" i="7"/>
  <c r="AF14" i="7"/>
  <c r="AF10" i="7"/>
  <c r="AF6" i="7"/>
  <c r="AG23" i="7"/>
  <c r="AG19" i="7"/>
  <c r="AG15" i="7"/>
  <c r="AG11" i="7"/>
  <c r="AG7" i="7"/>
  <c r="AH24" i="7"/>
  <c r="AH20" i="7"/>
  <c r="AH16" i="7"/>
  <c r="AH12" i="7"/>
  <c r="AH8" i="7"/>
  <c r="X17" i="7"/>
  <c r="X13" i="7"/>
  <c r="X9" i="7"/>
  <c r="X5" i="7"/>
  <c r="Y22" i="7"/>
  <c r="Y18" i="7"/>
  <c r="Y14" i="7"/>
  <c r="Y10" i="7"/>
  <c r="Y6" i="7"/>
  <c r="Z23" i="7"/>
  <c r="Z19" i="7"/>
  <c r="Z15" i="7"/>
  <c r="Z11" i="7"/>
  <c r="Z7" i="7"/>
  <c r="AF21" i="7"/>
  <c r="AF17" i="7"/>
  <c r="AF13" i="7"/>
  <c r="AF9" i="7"/>
  <c r="AF5" i="7"/>
  <c r="AG22" i="7"/>
  <c r="AG18" i="7"/>
  <c r="AG14" i="7"/>
  <c r="AG10" i="7"/>
  <c r="AG6" i="7"/>
  <c r="AH23" i="7"/>
  <c r="AH19" i="7"/>
  <c r="AH15" i="7"/>
  <c r="AH11" i="7"/>
  <c r="AH7" i="7"/>
  <c r="X21" i="7"/>
  <c r="AF24" i="7"/>
  <c r="AF20" i="7"/>
  <c r="AF16" i="7"/>
  <c r="AF12" i="7"/>
  <c r="AF8" i="7"/>
  <c r="AG21" i="7"/>
  <c r="AG17" i="7"/>
  <c r="AG13" i="7"/>
  <c r="AG9" i="7"/>
  <c r="AG5" i="7"/>
  <c r="AH22" i="7"/>
  <c r="AH18" i="7"/>
  <c r="AH14" i="7"/>
  <c r="AH10" i="7"/>
  <c r="AH6" i="7"/>
  <c r="X7" i="7"/>
  <c r="Y24" i="7"/>
  <c r="Y20" i="7"/>
  <c r="Y16" i="7"/>
  <c r="Y12" i="7"/>
  <c r="Y8" i="7"/>
  <c r="Z21" i="7"/>
  <c r="Z17" i="7"/>
  <c r="Z13" i="7"/>
  <c r="Z9" i="7"/>
  <c r="Z5" i="7"/>
  <c r="AF23" i="7"/>
  <c r="AF19" i="7"/>
  <c r="AF15" i="7"/>
  <c r="AF11" i="7"/>
  <c r="AF7" i="7"/>
  <c r="AG24" i="7"/>
  <c r="AG20" i="7"/>
  <c r="AG16" i="7"/>
  <c r="AG12" i="7"/>
  <c r="AG8" i="7"/>
  <c r="AH21" i="7"/>
  <c r="AH17" i="7"/>
  <c r="AH13" i="7"/>
  <c r="AH9" i="7"/>
  <c r="AH5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4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4" i="7"/>
  <c r="F5" i="7"/>
  <c r="H5" i="7" s="1"/>
  <c r="F6" i="7"/>
  <c r="H6" i="7" s="1"/>
  <c r="F7" i="7"/>
  <c r="H7" i="7" s="1"/>
  <c r="F8" i="7"/>
  <c r="F9" i="7"/>
  <c r="H9" i="7" s="1"/>
  <c r="F10" i="7"/>
  <c r="H10" i="7" s="1"/>
  <c r="F11" i="7"/>
  <c r="H11" i="7" s="1"/>
  <c r="F12" i="7"/>
  <c r="F13" i="7"/>
  <c r="H13" i="7" s="1"/>
  <c r="F14" i="7"/>
  <c r="H14" i="7" s="1"/>
  <c r="F15" i="7"/>
  <c r="H15" i="7" s="1"/>
  <c r="F16" i="7"/>
  <c r="F17" i="7"/>
  <c r="H17" i="7" s="1"/>
  <c r="F18" i="7"/>
  <c r="H18" i="7" s="1"/>
  <c r="F19" i="7"/>
  <c r="H19" i="7" s="1"/>
  <c r="F20" i="7"/>
  <c r="F21" i="7"/>
  <c r="H21" i="7" s="1"/>
  <c r="F22" i="7"/>
  <c r="H22" i="7" s="1"/>
  <c r="F23" i="7"/>
  <c r="H23" i="7" s="1"/>
  <c r="F24" i="7"/>
  <c r="F4" i="7"/>
  <c r="H4" i="7" s="1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H24" i="7" l="1"/>
  <c r="Q24" i="7" s="1"/>
  <c r="H12" i="7"/>
  <c r="S12" i="7" s="1"/>
  <c r="H20" i="7"/>
  <c r="H16" i="7"/>
  <c r="H8" i="7"/>
  <c r="R8" i="7" s="1"/>
  <c r="Q23" i="7"/>
  <c r="Q19" i="7"/>
  <c r="Q15" i="7"/>
  <c r="Q11" i="7"/>
  <c r="Q7" i="7"/>
  <c r="S21" i="7"/>
  <c r="P22" i="7"/>
  <c r="P18" i="7"/>
  <c r="P14" i="7"/>
  <c r="P10" i="7"/>
  <c r="P6" i="7"/>
  <c r="Q21" i="7"/>
  <c r="Q17" i="7"/>
  <c r="Q13" i="7"/>
  <c r="Q9" i="7"/>
  <c r="Q5" i="7"/>
  <c r="R22" i="7"/>
  <c r="R18" i="7"/>
  <c r="R14" i="7"/>
  <c r="R10" i="7"/>
  <c r="R6" i="7"/>
  <c r="S23" i="7"/>
  <c r="S19" i="7"/>
  <c r="S15" i="7"/>
  <c r="S11" i="7"/>
  <c r="S7" i="7"/>
  <c r="P24" i="7"/>
  <c r="P20" i="7"/>
  <c r="P16" i="7"/>
  <c r="P12" i="7"/>
  <c r="P8" i="7"/>
  <c r="R24" i="7"/>
  <c r="R20" i="7"/>
  <c r="R16" i="7"/>
  <c r="S17" i="7"/>
  <c r="S13" i="7"/>
  <c r="S9" i="7"/>
  <c r="S5" i="7"/>
  <c r="P23" i="7"/>
  <c r="P19" i="7"/>
  <c r="P15" i="7"/>
  <c r="P11" i="7"/>
  <c r="P7" i="7"/>
  <c r="Q22" i="7"/>
  <c r="Q18" i="7"/>
  <c r="Q14" i="7"/>
  <c r="Q10" i="7"/>
  <c r="Q6" i="7"/>
  <c r="R23" i="7"/>
  <c r="R19" i="7"/>
  <c r="R15" i="7"/>
  <c r="R11" i="7"/>
  <c r="R7" i="7"/>
  <c r="S24" i="7"/>
  <c r="S20" i="7"/>
  <c r="S16" i="7"/>
  <c r="P21" i="7"/>
  <c r="P17" i="7"/>
  <c r="P13" i="7"/>
  <c r="P9" i="7"/>
  <c r="P5" i="7"/>
  <c r="Q20" i="7"/>
  <c r="Q16" i="7"/>
  <c r="Q8" i="7"/>
  <c r="R21" i="7"/>
  <c r="R17" i="7"/>
  <c r="R13" i="7"/>
  <c r="R9" i="7"/>
  <c r="R5" i="7"/>
  <c r="S22" i="7"/>
  <c r="S18" i="7"/>
  <c r="S14" i="7"/>
  <c r="S10" i="7"/>
  <c r="S6" i="7"/>
  <c r="N85" i="3"/>
  <c r="N78" i="3"/>
  <c r="N71" i="3"/>
  <c r="N64" i="3"/>
  <c r="N57" i="3"/>
  <c r="N50" i="3"/>
  <c r="N42" i="3"/>
  <c r="N35" i="3"/>
  <c r="N28" i="3"/>
  <c r="N20" i="3"/>
  <c r="S8" i="7" l="1"/>
  <c r="Q12" i="7"/>
  <c r="R12" i="7"/>
  <c r="N63" i="2"/>
  <c r="N56" i="2"/>
  <c r="N49" i="2"/>
  <c r="N42" i="2"/>
  <c r="N35" i="2"/>
  <c r="N28" i="2"/>
  <c r="N20" i="2"/>
  <c r="N70" i="1" l="1"/>
  <c r="N63" i="1"/>
  <c r="N56" i="1"/>
  <c r="N49" i="1"/>
  <c r="N42" i="1"/>
  <c r="N25" i="1"/>
  <c r="N35" i="1"/>
  <c r="N20" i="1"/>
</calcChain>
</file>

<file path=xl/sharedStrings.xml><?xml version="1.0" encoding="utf-8"?>
<sst xmlns="http://schemas.openxmlformats.org/spreadsheetml/2006/main" count="1851" uniqueCount="448">
  <si>
    <t>date</t>
  </si>
  <si>
    <t>experiment</t>
  </si>
  <si>
    <t>QC (quality control)</t>
  </si>
  <si>
    <t>laser</t>
  </si>
  <si>
    <t>nm</t>
  </si>
  <si>
    <t>alignment</t>
  </si>
  <si>
    <t>sample</t>
  </si>
  <si>
    <t>YG for alignment 22. Jan 20</t>
  </si>
  <si>
    <t>PMT [%]</t>
  </si>
  <si>
    <t>GeoMean</t>
  </si>
  <si>
    <t>RCV</t>
  </si>
  <si>
    <t>T-FSC</t>
  </si>
  <si>
    <t>P-FSC</t>
  </si>
  <si>
    <t>SSC</t>
  </si>
  <si>
    <t>filename</t>
  </si>
  <si>
    <t>KOSMOS 2017</t>
  </si>
  <si>
    <t>sheath/sample psi</t>
  </si>
  <si>
    <t>sheath/sample evts [/s]</t>
  </si>
  <si>
    <t>20,0/21,6</t>
  </si>
  <si>
    <t>0/1000</t>
  </si>
  <si>
    <t>flowrate flowmeter
[µL/min.]</t>
  </si>
  <si>
    <t>control bead sample</t>
  </si>
  <si>
    <t>sample prep</t>
  </si>
  <si>
    <t>sample ID</t>
  </si>
  <si>
    <t>_001</t>
  </si>
  <si>
    <t>490 µL 1*PBS + 10 µL YG 3°stock 22. Jan 20</t>
  </si>
  <si>
    <t>0/10</t>
  </si>
  <si>
    <t>time
[min.]</t>
  </si>
  <si>
    <t>volume
[µL]</t>
  </si>
  <si>
    <t>start weight
[g]</t>
  </si>
  <si>
    <t>stop weight
[g]</t>
  </si>
  <si>
    <t>check
[µL]</t>
  </si>
  <si>
    <t>sample description</t>
  </si>
  <si>
    <t>_002</t>
  </si>
  <si>
    <t>5* higher conc. than _001</t>
  </si>
  <si>
    <t>0/20</t>
  </si>
  <si>
    <t>Samples</t>
  </si>
  <si>
    <t>27 Feb 17 KOSMOS 17 Pacific D2 surf FCMA</t>
  </si>
  <si>
    <t>_003</t>
  </si>
  <si>
    <t>490µL sample + 10 µL YG 3°stock 22. Jan 20</t>
  </si>
  <si>
    <r>
      <t>We don't see any Pro (</t>
    </r>
    <r>
      <rPr>
        <sz val="11"/>
        <color theme="1"/>
        <rFont val="Calibri"/>
        <family val="2"/>
      </rPr>
      <t>→ low voltages).</t>
    </r>
  </si>
  <si>
    <t>20,0/21,7</t>
  </si>
  <si>
    <t>0/500</t>
  </si>
  <si>
    <t>Kosmos 5 May 17 Pacific D8 surf FCMA</t>
  </si>
  <si>
    <t>_004</t>
  </si>
  <si>
    <t>KF071S D15 MPB</t>
  </si>
  <si>
    <t>_005</t>
  </si>
  <si>
    <t>0/425</t>
  </si>
  <si>
    <t>_006</t>
  </si>
  <si>
    <t>KF078S D22 MPA</t>
  </si>
  <si>
    <t>0/390</t>
  </si>
  <si>
    <t>_007</t>
  </si>
  <si>
    <t>KF081S D26 MPA</t>
  </si>
  <si>
    <t>0/289</t>
  </si>
  <si>
    <t>_008</t>
  </si>
  <si>
    <t>KF088S D32 MPA</t>
  </si>
  <si>
    <t>0/285</t>
  </si>
  <si>
    <t>GAI_47_22Jan20</t>
  </si>
  <si>
    <t>INFLUX DATA AQUISITION</t>
  </si>
  <si>
    <t>GAI_49_24Jan20</t>
  </si>
  <si>
    <t>20,1/21,8</t>
  </si>
  <si>
    <t>0/400</t>
  </si>
  <si>
    <t>0/24</t>
  </si>
  <si>
    <t>KF092S
D36 MPA</t>
  </si>
  <si>
    <t>20,0/21,8</t>
  </si>
  <si>
    <t>0/580</t>
  </si>
  <si>
    <t>KF098S
D42 MPA</t>
  </si>
  <si>
    <t>0/410</t>
  </si>
  <si>
    <t>realigned</t>
  </si>
  <si>
    <t>KF104S
D48 MPA</t>
  </si>
  <si>
    <t>0/364</t>
  </si>
  <si>
    <t>27 Feb 17 KOSMOS M1 D2
surf FCMA</t>
  </si>
  <si>
    <t>20,1/21,7</t>
  </si>
  <si>
    <t>0/589</t>
  </si>
  <si>
    <t>KOSMOS 5 Mar17 M1 D8
surf FCMA</t>
  </si>
  <si>
    <t>KF071S
D15 M1B</t>
  </si>
  <si>
    <t>0/334</t>
  </si>
  <si>
    <t>GAI_50_27Jan20</t>
  </si>
  <si>
    <t>0/1300</t>
  </si>
  <si>
    <t>0/12</t>
  </si>
  <si>
    <t>KF0789 D22 M1, A</t>
  </si>
  <si>
    <t>0/395</t>
  </si>
  <si>
    <t>KF081S D26 M1 A</t>
  </si>
  <si>
    <t>0/260</t>
  </si>
  <si>
    <t>KF088S D32 M1 A</t>
  </si>
  <si>
    <t>0/220</t>
  </si>
  <si>
    <t>KF092S D36 M1 A</t>
  </si>
  <si>
    <t>0/418</t>
  </si>
  <si>
    <t>KF098S D42 M1 A</t>
  </si>
  <si>
    <t>0/705</t>
  </si>
  <si>
    <t>KF104S D48 M1 A</t>
  </si>
  <si>
    <t>0/693</t>
  </si>
  <si>
    <t>KOSMOS 5 Mar 17 DW1 St. 3 70m m.
OM2 FCMA</t>
  </si>
  <si>
    <t>0/397</t>
  </si>
  <si>
    <t>KOSMOS 5 Mar 17 DW2 St. 1 70m strong OM2 FCMA</t>
  </si>
  <si>
    <t>_009</t>
  </si>
  <si>
    <t>0/553</t>
  </si>
  <si>
    <t>KF070 D15 DW2 B</t>
  </si>
  <si>
    <t>_010</t>
  </si>
  <si>
    <t>0/545</t>
  </si>
  <si>
    <t>GAI_47_22Jan20_003</t>
  </si>
  <si>
    <t>GAI_47_22Jan20_004</t>
  </si>
  <si>
    <t>GAI_47_22Jan20_005</t>
  </si>
  <si>
    <t>GAI_47_22Jan20_006</t>
  </si>
  <si>
    <t>GAI_47_22Jan20_007</t>
  </si>
  <si>
    <t>GAI_47_22Jan20_008</t>
  </si>
  <si>
    <t>GAI_49_24Jan20_002</t>
  </si>
  <si>
    <t>GAI_49_24Jan20_003</t>
  </si>
  <si>
    <t>GAI_49_24Jan20_004</t>
  </si>
  <si>
    <t>GAI_49_24Jan20_005</t>
  </si>
  <si>
    <t>GAI_49_24Jan20_006</t>
  </si>
  <si>
    <t>GAI_49_24Jan20_007</t>
  </si>
  <si>
    <t>GAI_50_27Jan20_002</t>
  </si>
  <si>
    <t>GAI_50_27Jan20_003</t>
  </si>
  <si>
    <t>GAI_50_27Jan20_004</t>
  </si>
  <si>
    <t>GAI_50_27Jan20_005</t>
  </si>
  <si>
    <t>GAI_50_27Jan20_006</t>
  </si>
  <si>
    <t>GAI_50_27Jan20_007</t>
  </si>
  <si>
    <t>GAI_50_27Jan20_008</t>
  </si>
  <si>
    <t>GAI_50_27Jan20_009</t>
  </si>
  <si>
    <t>GAI_50_27Jan20_010</t>
  </si>
  <si>
    <t>UserName</t>
  </si>
  <si>
    <t>CurrentDate</t>
  </si>
  <si>
    <t>DS1:FILENAME</t>
  </si>
  <si>
    <t>DS1:$DATE</t>
  </si>
  <si>
    <t>DS1:$TOT</t>
  </si>
  <si>
    <t>DS1.R2.Alias</t>
  </si>
  <si>
    <t>DS1.R2.Region</t>
  </si>
  <si>
    <t>DS1.R2.geoMeanX</t>
  </si>
  <si>
    <t>DS1.R2.StdDevX</t>
  </si>
  <si>
    <t>DS1.R2.geoMeanY</t>
  </si>
  <si>
    <t>DS1.R2.StdDevY</t>
  </si>
  <si>
    <t>DS1.R3.Alias</t>
  </si>
  <si>
    <t>DS1.R3.Region</t>
  </si>
  <si>
    <t>DS1.R3.geoMeanX</t>
  </si>
  <si>
    <t>DS1.R3.StdDevX</t>
  </si>
  <si>
    <t>DS1.R3.geoMeanY</t>
  </si>
  <si>
    <t>DS1.R3.StdDevY</t>
  </si>
  <si>
    <t>DS1.R4.Alias</t>
  </si>
  <si>
    <t>DS1.R4.Region</t>
  </si>
  <si>
    <t>DS1.R4.geoMeanX</t>
  </si>
  <si>
    <t>DS1.R4.StdDevX</t>
  </si>
  <si>
    <t>DS1.R4.geoMeanY</t>
  </si>
  <si>
    <t>DS1.R4.StdDevY</t>
  </si>
  <si>
    <t>DS1.R5.Alias</t>
  </si>
  <si>
    <t>DS1.R5.Region</t>
  </si>
  <si>
    <t>DS1.R5.geoMeanX</t>
  </si>
  <si>
    <t>DS1.R5.StdDevX</t>
  </si>
  <si>
    <t>DS1.R5.geoMeanY</t>
  </si>
  <si>
    <t>DS1.R5.StdDevY</t>
  </si>
  <si>
    <t>DS1.R6.Alias</t>
  </si>
  <si>
    <t>DS1.R6.Region</t>
  </si>
  <si>
    <t>DS1.R6.geoMeanX</t>
  </si>
  <si>
    <t>DS1.R6.StdDevX</t>
  </si>
  <si>
    <t>DS1.R6.geoMeanY</t>
  </si>
  <si>
    <t>DS1.R6.StdDevY</t>
  </si>
  <si>
    <t>DS1.R7.Alias</t>
  </si>
  <si>
    <t>DS1.R7.Region</t>
  </si>
  <si>
    <t>DS1.R7.geoMeanX</t>
  </si>
  <si>
    <t>DS1.R7.StdDevX</t>
  </si>
  <si>
    <t>DS1.R7.geoMeanY</t>
  </si>
  <si>
    <t>DS1.R7.StdDevY</t>
  </si>
  <si>
    <t>DS1.R8.Alias</t>
  </si>
  <si>
    <t>DS1.R8.Region</t>
  </si>
  <si>
    <t>DS1.R8.geoMeanX</t>
  </si>
  <si>
    <t>DS1.R8.StdDevX</t>
  </si>
  <si>
    <t>DS1.R8.geoMeanY</t>
  </si>
  <si>
    <t>DS1.R8.StdDevY</t>
  </si>
  <si>
    <t>bgardeler</t>
  </si>
  <si>
    <t>GAI_47_22Jan20_003.fcs</t>
  </si>
  <si>
    <t>All YG beads</t>
  </si>
  <si>
    <t>YG 520.572</t>
  </si>
  <si>
    <t>YG.FSC.692</t>
  </si>
  <si>
    <t>Syn.FSC.572</t>
  </si>
  <si>
    <t>Syn.FSC.692</t>
  </si>
  <si>
    <t>Euks.FSC.692</t>
  </si>
  <si>
    <t>Crypto.FSC.572</t>
  </si>
  <si>
    <t>INFLUX DATA ANALYSIS_Kosmos 2017</t>
  </si>
  <si>
    <t>R1</t>
  </si>
  <si>
    <t>R2</t>
  </si>
  <si>
    <t>R3</t>
  </si>
  <si>
    <t>R4</t>
  </si>
  <si>
    <t>R5</t>
  </si>
  <si>
    <t>R6</t>
  </si>
  <si>
    <t>R7</t>
  </si>
  <si>
    <t>R8</t>
  </si>
  <si>
    <t>not noise region</t>
  </si>
  <si>
    <t>all beads</t>
  </si>
  <si>
    <t>YG.520.572</t>
  </si>
  <si>
    <t>Euks</t>
  </si>
  <si>
    <t>Cryptophytes</t>
  </si>
  <si>
    <t>488nm</t>
  </si>
  <si>
    <t>trigger</t>
  </si>
  <si>
    <t>level</t>
  </si>
  <si>
    <t>GAI_47_22Jan20_004.fcs</t>
  </si>
  <si>
    <t>GAI_47_22Jan20_005.fcs</t>
  </si>
  <si>
    <t>GAI_47_22Jan20_006.fcs</t>
  </si>
  <si>
    <t>GAI_47_22Jan20_007.fcs</t>
  </si>
  <si>
    <t>GAI_47_22Jan20_008.fcs</t>
  </si>
  <si>
    <t>GAI_49_24Jan20_002.fcs</t>
  </si>
  <si>
    <t>GAI_49_24Jan20_003.fcs</t>
  </si>
  <si>
    <t>GAI_49_24Jan20_004.fcs</t>
  </si>
  <si>
    <t>GAI_49_24Jan20_005.fcs</t>
  </si>
  <si>
    <t>GAI_49_24Jan20_006.fcs</t>
  </si>
  <si>
    <t>GAI_49_24Jan20_007.fcs</t>
  </si>
  <si>
    <t>GAI_50_27Jan20_002.fcs</t>
  </si>
  <si>
    <t>GAI_50_27Jan20_003.fcs</t>
  </si>
  <si>
    <t>GAI_50_27Jan20_004.fcs</t>
  </si>
  <si>
    <t>GAI_50_27Jan20_005.fcs</t>
  </si>
  <si>
    <t>GAI_50_27Jan20_006.fcs</t>
  </si>
  <si>
    <t>GAI_50_27Jan20_007.fcs</t>
  </si>
  <si>
    <t>GAI_50_27Jan20_008.fcs</t>
  </si>
  <si>
    <t>GAI_50_27Jan20_010.fcs</t>
  </si>
  <si>
    <t>GAI_50_27Jan20_009.fcs</t>
  </si>
  <si>
    <t>Region</t>
  </si>
  <si>
    <t>Alias</t>
  </si>
  <si>
    <t>Syn</t>
  </si>
  <si>
    <t>x-axis</t>
  </si>
  <si>
    <t>y-axis</t>
  </si>
  <si>
    <t>histogramm</t>
  </si>
  <si>
    <t>all YG beads</t>
  </si>
  <si>
    <t>520/35</t>
  </si>
  <si>
    <t>692/40</t>
  </si>
  <si>
    <t>572/27</t>
  </si>
  <si>
    <t>Events per Region</t>
  </si>
  <si>
    <t>Cells/ml</t>
  </si>
  <si>
    <t>X-GeoMean (FSC geometric nean not normalized)</t>
  </si>
  <si>
    <r>
      <t xml:space="preserve">X-GeoMean (FSC geometric mean </t>
    </r>
    <r>
      <rPr>
        <b/>
        <i/>
        <sz val="11"/>
        <color rgb="FF0000FF"/>
        <rFont val="Calibri"/>
        <family val="2"/>
        <scheme val="minor"/>
      </rPr>
      <t>normalized</t>
    </r>
    <r>
      <rPr>
        <b/>
        <i/>
        <sz val="11"/>
        <color rgb="FF7F7F7F"/>
        <rFont val="Calibri"/>
        <family val="2"/>
        <scheme val="minor"/>
      </rPr>
      <t>)</t>
    </r>
  </si>
  <si>
    <t>Y-GeoMean (Fluorescence geometric mean not normalized)</t>
  </si>
  <si>
    <r>
      <t xml:space="preserve">Y-GeoMean (Fluorescence geometric mean </t>
    </r>
    <r>
      <rPr>
        <b/>
        <i/>
        <sz val="11"/>
        <color rgb="FFFF0000"/>
        <rFont val="Calibri"/>
        <family val="2"/>
        <scheme val="minor"/>
      </rPr>
      <t>normalized</t>
    </r>
    <r>
      <rPr>
        <b/>
        <i/>
        <sz val="11"/>
        <color rgb="FF7F7F7F"/>
        <rFont val="Calibri"/>
        <family val="2"/>
        <scheme val="minor"/>
      </rPr>
      <t>)</t>
    </r>
  </si>
  <si>
    <t>Listmode ID</t>
  </si>
  <si>
    <t>Sample</t>
  </si>
  <si>
    <t>WinList Database</t>
  </si>
  <si>
    <r>
      <t>Sample Vol (</t>
    </r>
    <r>
      <rPr>
        <b/>
        <sz val="11"/>
        <color theme="1"/>
        <rFont val="Times New Roman"/>
        <family val="1"/>
      </rPr>
      <t>µ</t>
    </r>
    <r>
      <rPr>
        <b/>
        <sz val="11"/>
        <color theme="1"/>
        <rFont val="Calibri"/>
        <family val="2"/>
      </rPr>
      <t>l)</t>
    </r>
  </si>
  <si>
    <t>YG Beads Vol (µl)</t>
  </si>
  <si>
    <t xml:space="preserve">Total Vol (µl) </t>
  </si>
  <si>
    <t>Glut correction</t>
  </si>
  <si>
    <t>Vol weighted (µl)</t>
  </si>
  <si>
    <t>KOSMOS_30Jan20</t>
  </si>
  <si>
    <t>Crypto</t>
  </si>
  <si>
    <t>R6*</t>
  </si>
  <si>
    <t>notes</t>
  </si>
  <si>
    <t>* We are choosing R6 for calculation of Syn, because in R5 it is hard to see if you are gating other populations which are not Syn as well.</t>
  </si>
  <si>
    <t>Cryptophytes: Maybe also Crypto in Pacific D15 &amp; D22</t>
  </si>
  <si>
    <t>Syn
[cells/mL]</t>
  </si>
  <si>
    <t>Euks
[cells/mL]</t>
  </si>
  <si>
    <t>Crypto
[cells/mL]</t>
  </si>
  <si>
    <t>Pacific control</t>
  </si>
  <si>
    <t>M1</t>
  </si>
  <si>
    <t>deep water</t>
  </si>
  <si>
    <t>important remarks</t>
  </si>
  <si>
    <t>maybe also Cryptophytes in there? - Hard to see.</t>
  </si>
  <si>
    <t>Exp day</t>
  </si>
  <si>
    <t>Julian day</t>
  </si>
  <si>
    <t>Mesocosm</t>
  </si>
  <si>
    <t>Layer</t>
  </si>
  <si>
    <t>Depth
[m]</t>
  </si>
  <si>
    <t>sampled in</t>
  </si>
  <si>
    <t>FCM replicates</t>
  </si>
  <si>
    <t>Pacific</t>
  </si>
  <si>
    <t>DW2</t>
  </si>
  <si>
    <t>surface</t>
  </si>
  <si>
    <t>0-5</t>
  </si>
  <si>
    <t>canisters</t>
  </si>
  <si>
    <t>ABC</t>
  </si>
  <si>
    <t>0-10</t>
  </si>
  <si>
    <t>amber bottles</t>
  </si>
  <si>
    <t>DW1</t>
  </si>
  <si>
    <t>vials say 081, actually 082</t>
  </si>
  <si>
    <t>one day after fish egg introduction</t>
  </si>
  <si>
    <t>YG for alignment 10. Feb 20</t>
  </si>
  <si>
    <t>sheath/
sample psi</t>
  </si>
  <si>
    <t>sheath/
sample evts [/s]</t>
  </si>
  <si>
    <t>19,9/21,9</t>
  </si>
  <si>
    <t>0/1190</t>
  </si>
  <si>
    <t>490 µL 1*PBS + 10 µL YG 3°stock 12. Feb 20</t>
  </si>
  <si>
    <t>490µL sample + 10µL 3° YG beads stock 12. Feb 20</t>
  </si>
  <si>
    <t>Listmode</t>
  </si>
  <si>
    <t>T-FSC
PMT [%]</t>
  </si>
  <si>
    <t>P-FSC
PMT [%]</t>
  </si>
  <si>
    <t>SSC
PMT [%]</t>
  </si>
  <si>
    <t>520
PMT [%]</t>
  </si>
  <si>
    <t>572
PMT [%]</t>
  </si>
  <si>
    <t>692
PMT [%]</t>
  </si>
  <si>
    <t>comment</t>
  </si>
  <si>
    <t>KOSMOS 1 Mar 17 Pacific D4 surf FCM A</t>
  </si>
  <si>
    <t>20,0/21,9</t>
  </si>
  <si>
    <t>0/354</t>
  </si>
  <si>
    <t>realigned
realigned</t>
  </si>
  <si>
    <t>KOSMOS 3 Mar 17 Pacific D6 surf FCM A</t>
  </si>
  <si>
    <t>0/317</t>
  </si>
  <si>
    <t>Datenaufzeichnung mitten im Analysenlauf abgebrochen, Verbindung zum Zytometer verloren</t>
  </si>
  <si>
    <t>KOSMOS 7 Mar 17 Pacific D10 surf FCM A</t>
  </si>
  <si>
    <t>0/474</t>
  </si>
  <si>
    <t>KOSMOS 9 Mar 17 Pacific D12 surf FCM A</t>
  </si>
  <si>
    <t>KF072S D16 MPA</t>
  </si>
  <si>
    <t>0/348</t>
  </si>
  <si>
    <t>KF073S D17 MPA</t>
  </si>
  <si>
    <t>0/259</t>
  </si>
  <si>
    <r>
      <t xml:space="preserve">after run: error in aquisition </t>
    </r>
    <r>
      <rPr>
        <sz val="9"/>
        <color theme="1"/>
        <rFont val="Calibri"/>
        <family val="2"/>
      </rPr>
      <t>→ could not save pdf → computer restarted → realigned</t>
    </r>
  </si>
  <si>
    <t>KF086S D30 MPA</t>
  </si>
  <si>
    <t>0/235</t>
  </si>
  <si>
    <t>KF090S D34 MPA</t>
  </si>
  <si>
    <t>0/230</t>
  </si>
  <si>
    <r>
      <t xml:space="preserve">evts. rate kurz vor Analysenende abgebrochen </t>
    </r>
    <r>
      <rPr>
        <sz val="9"/>
        <color theme="1"/>
        <rFont val="Calibri"/>
        <family val="2"/>
      </rPr>
      <t>→ s. beads, computer restarted</t>
    </r>
  </si>
  <si>
    <t>KF094S D38 MPA</t>
  </si>
  <si>
    <t>0/185</t>
  </si>
  <si>
    <t>_011</t>
  </si>
  <si>
    <t>0/215</t>
  </si>
  <si>
    <t>repetition</t>
  </si>
  <si>
    <t>Watch out the beads!</t>
  </si>
  <si>
    <t>Check cables tomorrow!</t>
  </si>
  <si>
    <t>Kosmos 2017</t>
  </si>
  <si>
    <t>0.3</t>
  </si>
  <si>
    <t>sheath/
sample evts 
[/s]</t>
  </si>
  <si>
    <t>490µL sample + 10µL 3° YG beads stock 25. Feb 20</t>
  </si>
  <si>
    <t>control bead sample: 490 µL 1xPBS + 10 µL YG 3° stock 25. Feb 20</t>
  </si>
  <si>
    <t>GAII_9_25Feb20</t>
  </si>
  <si>
    <t>Cable connections checked</t>
  </si>
  <si>
    <t>0/1171</t>
  </si>
  <si>
    <t>control bead sample: 490 µL 1xPBS + 10 µL YG 3° stock 12. Feb 20</t>
  </si>
  <si>
    <t>after run realigned &amp; new 3° YG beads stock</t>
  </si>
  <si>
    <t>0/8</t>
  </si>
  <si>
    <t>0/6</t>
  </si>
  <si>
    <t>RCVs for forward scatter too high!; realigned</t>
  </si>
  <si>
    <t>Can't restore Kosmos2017_workspace; Shut down of old computer and restart:</t>
  </si>
  <si>
    <t>KF096S D40 MPA</t>
  </si>
  <si>
    <t>0/224</t>
  </si>
  <si>
    <t>after run realigned</t>
  </si>
  <si>
    <t>KF100S D44 MPA</t>
  </si>
  <si>
    <t>0/192</t>
  </si>
  <si>
    <t>KF102S D46 MPA</t>
  </si>
  <si>
    <t>0/159</t>
  </si>
  <si>
    <t>KF106S D50 MPA</t>
  </si>
  <si>
    <t>0/200</t>
  </si>
  <si>
    <t>KOSMOS 1 Mar 17 M1 D4 surf FCM A</t>
  </si>
  <si>
    <t>0/150</t>
  </si>
  <si>
    <t>0/177</t>
  </si>
  <si>
    <t>KOSMOS 3 Mar 17 M1 D6 surf FCM A</t>
  </si>
  <si>
    <t>KOSMOS 7 Mar 17 M1 D10 surf FCM A</t>
  </si>
  <si>
    <t>0/174</t>
  </si>
  <si>
    <t>_012</t>
  </si>
  <si>
    <t>KOSMOS 9 Mar 17 M1 D12 surf FCM A</t>
  </si>
  <si>
    <t>0/265</t>
  </si>
  <si>
    <t>_013</t>
  </si>
  <si>
    <t>KF070S D14 M1 A</t>
  </si>
  <si>
    <t>_014</t>
  </si>
  <si>
    <t>KF072S D16 M1 A</t>
  </si>
  <si>
    <t>0/291</t>
  </si>
  <si>
    <t>M1 D13 surf A: Filter</t>
  </si>
  <si>
    <t>GAII_10_26Feb20</t>
  </si>
  <si>
    <t>0/1234</t>
  </si>
  <si>
    <t>0/249</t>
  </si>
  <si>
    <t>0/310</t>
  </si>
  <si>
    <t>0/225</t>
  </si>
  <si>
    <t>0/169</t>
  </si>
  <si>
    <t>0/532</t>
  </si>
  <si>
    <t>0/518</t>
  </si>
  <si>
    <t>0/530</t>
  </si>
  <si>
    <t>KF073S D17 M1 A</t>
  </si>
  <si>
    <t>KF086S D30 M1 A</t>
  </si>
  <si>
    <t>KF090S D34 M1 A</t>
  </si>
  <si>
    <t>KF096S D38 M1 A</t>
  </si>
  <si>
    <t>KF096S D40 M1 A</t>
  </si>
  <si>
    <t>KF100S D44 M1 A</t>
  </si>
  <si>
    <t>KF102S D46 M1 A</t>
  </si>
  <si>
    <t>KF106S D50 M1 A</t>
  </si>
  <si>
    <t>repitition because of RCVs 1st run, realigned</t>
  </si>
  <si>
    <t>GAII_8_24Feb20_002</t>
  </si>
  <si>
    <t>GAII_8_24Feb20_003</t>
  </si>
  <si>
    <t>GAII_8_24Feb20_004</t>
  </si>
  <si>
    <t>GAII_8_24Feb20_005</t>
  </si>
  <si>
    <t>GAII_8_24Feb20_006</t>
  </si>
  <si>
    <t>GAII_8_24Feb20_007</t>
  </si>
  <si>
    <t>GAII_8_24Feb20_008</t>
  </si>
  <si>
    <t>GAII_8_24Feb20_010</t>
  </si>
  <si>
    <t>GAII_8_24Feb20_011</t>
  </si>
  <si>
    <t>GAII_9_25Feb20_005</t>
  </si>
  <si>
    <t>GAII_9_25Feb20_006</t>
  </si>
  <si>
    <t>GAII_9_25Feb20_007</t>
  </si>
  <si>
    <t>GAII_9_25Feb20_008</t>
  </si>
  <si>
    <t>GAII_9_25Feb20_009</t>
  </si>
  <si>
    <t>GAII_9_25Feb20_010</t>
  </si>
  <si>
    <t>GAII_9_25Feb20_011</t>
  </si>
  <si>
    <t>GAII_9_25Feb20_012</t>
  </si>
  <si>
    <t>GAII_9_25Feb20_013</t>
  </si>
  <si>
    <t>GAII_9_25Feb20_014</t>
  </si>
  <si>
    <t>GAII_10_26Feb20_003</t>
  </si>
  <si>
    <t>GAII_10_26Feb20_004</t>
  </si>
  <si>
    <t>GAII_10_26Feb20_005</t>
  </si>
  <si>
    <t>GAII_10_26Feb20_006</t>
  </si>
  <si>
    <t>GAII_10_26Feb20_007</t>
  </si>
  <si>
    <t>GAII_10_26Feb20_008</t>
  </si>
  <si>
    <t>GAII_10_26Feb20_009</t>
  </si>
  <si>
    <t>GAII_10_26Feb20_010</t>
  </si>
  <si>
    <t>GAII_10_26Feb20_011</t>
  </si>
  <si>
    <t>KOSMOS 1 Mar 17 Pacific D4 surf FCMA</t>
  </si>
  <si>
    <t>KOSMOS 3 Mar 17 Pacific D6 surf FCMA</t>
  </si>
  <si>
    <t>Kosmos 5 Mar 17 Pacific D8 surf FCMA</t>
  </si>
  <si>
    <t>KOSMOS 7 Mar 17 Pacific D10 surf FCMA</t>
  </si>
  <si>
    <t>KOSMOS 9 Mar 17 Pacific D12 surf FCMA</t>
  </si>
  <si>
    <t>KF072S D16</t>
  </si>
  <si>
    <t>KF073S D17</t>
  </si>
  <si>
    <t>KF086S D30</t>
  </si>
  <si>
    <t>KF090S D34</t>
  </si>
  <si>
    <t>KF094S D38</t>
  </si>
  <si>
    <t>KF104S D48 MPA</t>
  </si>
  <si>
    <t>KOSMOS 1 Mar 17 M1 D4 surf FCMA</t>
  </si>
  <si>
    <t>KOSMOS 3 Mar 17 M1 D6 surf FCMA</t>
  </si>
  <si>
    <t>KOSMOS 7 Mar 17 M1 D10 surf FCMA</t>
  </si>
  <si>
    <t>KOSMOS 9 Mar 17 M1 D12 surf FCMA</t>
  </si>
  <si>
    <t>GAII_8_24Feb20_002.fcs</t>
  </si>
  <si>
    <t>GAII_8_24Feb20_003.fcs</t>
  </si>
  <si>
    <t>GAII_8_24Feb20_004.fcs</t>
  </si>
  <si>
    <t>GAII_8_24Feb20_005.fcs</t>
  </si>
  <si>
    <t>GAII_8_24Feb20_006.fcs</t>
  </si>
  <si>
    <t>GAII_8_24Feb20_007.fcs</t>
  </si>
  <si>
    <t>GAII_8_24Feb20_008.fcs</t>
  </si>
  <si>
    <t>GAII_8_24Feb20_011.fcs</t>
  </si>
  <si>
    <t>GAII_8_24Feb20_010.fcs</t>
  </si>
  <si>
    <t>FCM put at -40°C</t>
  </si>
  <si>
    <t>?</t>
  </si>
  <si>
    <t>used glut from Martin Fisher after running out</t>
  </si>
  <si>
    <t>forgot to send Pacific bottle so sampled from canister</t>
  </si>
  <si>
    <t>GAII_9_25Feb20_005.fcs</t>
  </si>
  <si>
    <t>GAII_9_25Feb20_006.fcs</t>
  </si>
  <si>
    <t>GAII_9_25Feb20_007.fcs</t>
  </si>
  <si>
    <t>GAII_9_25Feb20_008.fcs</t>
  </si>
  <si>
    <t>GAII_9_25Feb20_009.fcs</t>
  </si>
  <si>
    <t>GAII_9_25Feb20_010.fcs</t>
  </si>
  <si>
    <t>GAII_9_25Feb20_011.fcs</t>
  </si>
  <si>
    <t>GAII_9_25Feb20_012.fcs</t>
  </si>
  <si>
    <t>GAII_9_25Feb20_013.fcs</t>
  </si>
  <si>
    <t>GAII_9_25Feb20_014.fcs</t>
  </si>
  <si>
    <t>Cryptophytes?</t>
  </si>
  <si>
    <t>FCMC lost; Cryptophytes?</t>
  </si>
  <si>
    <t>FCM log unclear; Cryptophytes?</t>
  </si>
  <si>
    <t>GAII_10_26Feb20_003.fcs</t>
  </si>
  <si>
    <t>GAII_10_26Feb20_004.fcs</t>
  </si>
  <si>
    <t>GAII_10_26Feb20_005.fcs</t>
  </si>
  <si>
    <t>GAII_10_26Feb20_006.fcs</t>
  </si>
  <si>
    <t>GAII_10_26Feb20_007.fcs</t>
  </si>
  <si>
    <t>GAII_10_26Feb20_008.fcs</t>
  </si>
  <si>
    <t>GAII_10_26Feb20_009.fcs</t>
  </si>
  <si>
    <t>GAII_10_26Feb20_010.fcs</t>
  </si>
  <si>
    <t>GAII_10_26Feb20_011.fcs</t>
  </si>
  <si>
    <t>Are there any Prochlorococcus?: 
Email from David, 4.Mar20: 
Hi Bente,
Looks like on average about 0.1% of all bacteria (so pretty low) across all samples and only up to 1% in one of the Pacific samples (day 8). I'm on a faculty interview so I might be slow to respond.
Best,
David</t>
  </si>
  <si>
    <t>Dilution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</si>
</sst>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[$-409]d\-mmm\-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rgb="FF0066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0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2" fillId="3" borderId="0" xfId="0" applyFont="1" applyFill="1" applyBorder="1"/>
    <xf numFmtId="164" fontId="0" fillId="0" borderId="1" xfId="0" applyNumberFormat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3" xfId="0" applyBorder="1"/>
    <xf numFmtId="0" fontId="0" fillId="0" borderId="0" xfId="0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1" xfId="0" applyFont="1" applyBorder="1"/>
    <xf numFmtId="15" fontId="0" fillId="0" borderId="0" xfId="0" applyNumberFormat="1"/>
    <xf numFmtId="0" fontId="1" fillId="0" borderId="1" xfId="0" applyFont="1" applyBorder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0" fillId="4" borderId="4" xfId="0" applyFill="1" applyBorder="1"/>
    <xf numFmtId="0" fontId="5" fillId="4" borderId="5" xfId="1" applyFont="1" applyFill="1" applyBorder="1"/>
    <xf numFmtId="0" fontId="5" fillId="4" borderId="6" xfId="1" applyFont="1" applyFill="1" applyBorder="1"/>
    <xf numFmtId="0" fontId="0" fillId="4" borderId="5" xfId="0" applyFill="1" applyBorder="1"/>
    <xf numFmtId="0" fontId="0" fillId="4" borderId="6" xfId="0" applyFill="1" applyBorder="1"/>
    <xf numFmtId="0" fontId="5" fillId="4" borderId="7" xfId="1" applyFont="1" applyFill="1" applyBorder="1"/>
    <xf numFmtId="0" fontId="0" fillId="4" borderId="5" xfId="0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1" fontId="5" fillId="4" borderId="0" xfId="1" applyNumberFormat="1" applyFont="1" applyFill="1" applyBorder="1"/>
    <xf numFmtId="1" fontId="5" fillId="4" borderId="4" xfId="1" applyNumberFormat="1" applyFont="1" applyFill="1" applyBorder="1"/>
    <xf numFmtId="0" fontId="5" fillId="4" borderId="0" xfId="1" applyFont="1" applyFill="1" applyBorder="1"/>
    <xf numFmtId="0" fontId="0" fillId="4" borderId="0" xfId="0" applyFill="1" applyBorder="1"/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left" wrapText="1"/>
    </xf>
    <xf numFmtId="1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Font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1" xfId="0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15" fontId="0" fillId="0" borderId="0" xfId="0" applyNumberFormat="1" applyBorder="1" applyAlignment="1"/>
    <xf numFmtId="0" fontId="0" fillId="0" borderId="1" xfId="0" applyBorder="1" applyAlignment="1"/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0" fillId="2" borderId="1" xfId="0" applyFill="1" applyBorder="1" applyAlignment="1">
      <alignment horizontal="center" vertical="top" wrapText="1"/>
    </xf>
    <xf numFmtId="0" fontId="14" fillId="3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15" fillId="0" borderId="0" xfId="0" applyFont="1"/>
    <xf numFmtId="0" fontId="15" fillId="0" borderId="1" xfId="0" applyFont="1" applyBorder="1"/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14" fillId="3" borderId="1" xfId="0" applyFont="1" applyFill="1" applyBorder="1" applyAlignment="1">
      <alignment vertical="top" wrapText="1"/>
    </xf>
    <xf numFmtId="165" fontId="0" fillId="0" borderId="1" xfId="0" applyNumberFormat="1" applyBorder="1" applyAlignment="1">
      <alignment horizontal="center" vertical="top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15" fontId="0" fillId="0" borderId="0" xfId="0" applyNumberForma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0" fontId="0" fillId="0" borderId="3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3" xfId="0" applyFont="1" applyBorder="1" applyAlignment="1">
      <alignment horizontal="left" wrapText="1"/>
    </xf>
    <xf numFmtId="0" fontId="0" fillId="0" borderId="13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0" fillId="0" borderId="3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2" fillId="0" borderId="3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0" borderId="0" xfId="0" applyAlignment="1">
      <alignment horizontal="left" wrapText="1"/>
    </xf>
  </cellXfs>
  <cellStyles count="2">
    <cellStyle name="Erklärender Text" xfId="1" builtinId="53"/>
    <cellStyle name="Standard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 concentration Kosmos 2017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Syn Kosmos 2017 Pacific control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concentrations!$C$4:$C$25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22</c:v>
                </c:pt>
                <c:pt idx="10">
                  <c:v>26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42</c:v>
                </c:pt>
                <c:pt idx="18">
                  <c:v>44</c:v>
                </c:pt>
                <c:pt idx="19">
                  <c:v>46</c:v>
                </c:pt>
                <c:pt idx="20">
                  <c:v>48</c:v>
                </c:pt>
                <c:pt idx="21">
                  <c:v>50</c:v>
                </c:pt>
              </c:numCache>
            </c:numRef>
          </c:xVal>
          <c:yVal>
            <c:numRef>
              <c:f>concentrations!$J$4:$J$25</c:f>
              <c:numCache>
                <c:formatCode>0.00</c:formatCode>
                <c:ptCount val="22"/>
                <c:pt idx="0">
                  <c:v>123509.24821884326</c:v>
                </c:pt>
                <c:pt idx="1">
                  <c:v>53323.437208046969</c:v>
                </c:pt>
                <c:pt idx="2">
                  <c:v>45775.061056059436</c:v>
                </c:pt>
                <c:pt idx="3">
                  <c:v>110804.52790695372</c:v>
                </c:pt>
                <c:pt idx="4">
                  <c:v>80045.096299389319</c:v>
                </c:pt>
                <c:pt idx="5">
                  <c:v>67140.89680361528</c:v>
                </c:pt>
                <c:pt idx="6">
                  <c:v>48244.109702288835</c:v>
                </c:pt>
                <c:pt idx="7">
                  <c:v>34095.090284724269</c:v>
                </c:pt>
                <c:pt idx="8">
                  <c:v>37111.353577575639</c:v>
                </c:pt>
                <c:pt idx="9">
                  <c:v>2416.6774672741603</c:v>
                </c:pt>
                <c:pt idx="10">
                  <c:v>9629.6588133322912</c:v>
                </c:pt>
                <c:pt idx="11">
                  <c:v>4610.3564125036455</c:v>
                </c:pt>
                <c:pt idx="12">
                  <c:v>8918.9524206183924</c:v>
                </c:pt>
                <c:pt idx="13">
                  <c:v>24869.009257838523</c:v>
                </c:pt>
                <c:pt idx="14">
                  <c:v>38675.827263058651</c:v>
                </c:pt>
                <c:pt idx="15">
                  <c:v>12144.65183058149</c:v>
                </c:pt>
                <c:pt idx="16">
                  <c:v>3354.3760918001226</c:v>
                </c:pt>
                <c:pt idx="17">
                  <c:v>11459.291192643665</c:v>
                </c:pt>
                <c:pt idx="18">
                  <c:v>6644.6005537893598</c:v>
                </c:pt>
                <c:pt idx="19">
                  <c:v>5829.9353964031479</c:v>
                </c:pt>
                <c:pt idx="20">
                  <c:v>13011.7992606472</c:v>
                </c:pt>
                <c:pt idx="21">
                  <c:v>9101.6467562634753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41-4928-9A98-3999B948C3EA}"/>
            </c:ext>
          </c:extLst>
        </c:ser>
        <c:ser>
          <c:idx val="1"/>
          <c:order val="1"/>
          <c:tx>
            <c:v>Syn Kosmos 2017 M1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concentrations!$C$27:$C$49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22</c:v>
                </c:pt>
                <c:pt idx="11">
                  <c:v>26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xVal>
          <c:yVal>
            <c:numRef>
              <c:f>concentrations!$J$27:$J$49</c:f>
              <c:numCache>
                <c:formatCode>0.00</c:formatCode>
                <c:ptCount val="23"/>
                <c:pt idx="0">
                  <c:v>344091.67363249045</c:v>
                </c:pt>
                <c:pt idx="1">
                  <c:v>112517.46302097575</c:v>
                </c:pt>
                <c:pt idx="2">
                  <c:v>51077.822042446547</c:v>
                </c:pt>
                <c:pt idx="3">
                  <c:v>8841.8367346938776</c:v>
                </c:pt>
                <c:pt idx="4">
                  <c:v>3152.4609843937574</c:v>
                </c:pt>
                <c:pt idx="5">
                  <c:v>7304.2394014962629</c:v>
                </c:pt>
                <c:pt idx="6">
                  <c:v>6797.3282752464784</c:v>
                </c:pt>
                <c:pt idx="7">
                  <c:v>6144.1320256582703</c:v>
                </c:pt>
                <c:pt idx="8">
                  <c:v>5032.5067807112928</c:v>
                </c:pt>
                <c:pt idx="9">
                  <c:v>3169.9212550047605</c:v>
                </c:pt>
                <c:pt idx="10">
                  <c:v>2605.2837437740723</c:v>
                </c:pt>
                <c:pt idx="11">
                  <c:v>3389.5691609977303</c:v>
                </c:pt>
                <c:pt idx="12">
                  <c:v>3038.2511409409844</c:v>
                </c:pt>
                <c:pt idx="13">
                  <c:v>1317.6311158754881</c:v>
                </c:pt>
                <c:pt idx="14">
                  <c:v>1489.9796837194108</c:v>
                </c:pt>
                <c:pt idx="15">
                  <c:v>2382.5712898078095</c:v>
                </c:pt>
                <c:pt idx="16">
                  <c:v>825.31511102939771</c:v>
                </c:pt>
                <c:pt idx="17">
                  <c:v>500.84863604760488</c:v>
                </c:pt>
                <c:pt idx="18">
                  <c:v>1482.7450737133756</c:v>
                </c:pt>
                <c:pt idx="19">
                  <c:v>3199.356078309188</c:v>
                </c:pt>
                <c:pt idx="20">
                  <c:v>2820.238869447624</c:v>
                </c:pt>
                <c:pt idx="21">
                  <c:v>3140.0252408655751</c:v>
                </c:pt>
                <c:pt idx="22">
                  <c:v>5150.5013331711152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941-4928-9A98-3999B948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97472"/>
        <c:axId val="99917824"/>
      </c:scatterChart>
      <c:valAx>
        <c:axId val="9949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</a:t>
                </a:r>
                <a:r>
                  <a:rPr lang="en-US" baseline="0"/>
                  <a:t> </a:t>
                </a: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917824"/>
        <c:crosses val="autoZero"/>
        <c:crossBetween val="midCat"/>
      </c:valAx>
      <c:valAx>
        <c:axId val="999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 cells/mL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49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Euks concentration Kosmos 2017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Euks Kosmos 2017 Pacific control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concentrations!$C$4:$C$25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22</c:v>
                </c:pt>
                <c:pt idx="10">
                  <c:v>26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42</c:v>
                </c:pt>
                <c:pt idx="18">
                  <c:v>44</c:v>
                </c:pt>
                <c:pt idx="19">
                  <c:v>46</c:v>
                </c:pt>
                <c:pt idx="20">
                  <c:v>48</c:v>
                </c:pt>
                <c:pt idx="21">
                  <c:v>50</c:v>
                </c:pt>
              </c:numCache>
            </c:numRef>
          </c:xVal>
          <c:yVal>
            <c:numRef>
              <c:f>concentrations!$K$4:$K$25</c:f>
              <c:numCache>
                <c:formatCode>0.00</c:formatCode>
                <c:ptCount val="22"/>
                <c:pt idx="0">
                  <c:v>8494.7131918919167</c:v>
                </c:pt>
                <c:pt idx="1">
                  <c:v>4345.7657732472417</c:v>
                </c:pt>
                <c:pt idx="2">
                  <c:v>3487.3536759958565</c:v>
                </c:pt>
                <c:pt idx="3">
                  <c:v>4921.2108646070883</c:v>
                </c:pt>
                <c:pt idx="4">
                  <c:v>3922.1253718878856</c:v>
                </c:pt>
                <c:pt idx="5">
                  <c:v>3959.885268566476</c:v>
                </c:pt>
                <c:pt idx="6">
                  <c:v>11388.677939381125</c:v>
                </c:pt>
                <c:pt idx="7">
                  <c:v>7332.501469511496</c:v>
                </c:pt>
                <c:pt idx="8">
                  <c:v>6503.4116056061039</c:v>
                </c:pt>
                <c:pt idx="9">
                  <c:v>2905.0477054524804</c:v>
                </c:pt>
                <c:pt idx="10">
                  <c:v>6575.6244582775244</c:v>
                </c:pt>
                <c:pt idx="11">
                  <c:v>5321.6685447184955</c:v>
                </c:pt>
                <c:pt idx="12">
                  <c:v>5148.0533904523909</c:v>
                </c:pt>
                <c:pt idx="13">
                  <c:v>10207.968901846474</c:v>
                </c:pt>
                <c:pt idx="14">
                  <c:v>9966.6385728332716</c:v>
                </c:pt>
                <c:pt idx="15">
                  <c:v>3205.7737667931519</c:v>
                </c:pt>
                <c:pt idx="16">
                  <c:v>2551.4388225818252</c:v>
                </c:pt>
                <c:pt idx="17">
                  <c:v>7979.1003205095549</c:v>
                </c:pt>
                <c:pt idx="18">
                  <c:v>13190.800943492985</c:v>
                </c:pt>
                <c:pt idx="19">
                  <c:v>5233.4562410772032</c:v>
                </c:pt>
                <c:pt idx="20">
                  <c:v>16310.781384514119</c:v>
                </c:pt>
                <c:pt idx="21">
                  <c:v>9373.9629998340733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30-4A05-AB2C-D253A14A610B}"/>
            </c:ext>
          </c:extLst>
        </c:ser>
        <c:ser>
          <c:idx val="1"/>
          <c:order val="1"/>
          <c:tx>
            <c:v>Euks Kosmos 2017 M1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concentrations!$C$27:$C$49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22</c:v>
                </c:pt>
                <c:pt idx="11">
                  <c:v>26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xVal>
          <c:yVal>
            <c:numRef>
              <c:f>concentrations!$K$27:$K$49</c:f>
              <c:numCache>
                <c:formatCode>0.00</c:formatCode>
                <c:ptCount val="23"/>
                <c:pt idx="0">
                  <c:v>14239.128218720074</c:v>
                </c:pt>
                <c:pt idx="1">
                  <c:v>6425.3272098705265</c:v>
                </c:pt>
                <c:pt idx="2">
                  <c:v>6493.4231306102092</c:v>
                </c:pt>
                <c:pt idx="3">
                  <c:v>3525.5102040816332</c:v>
                </c:pt>
                <c:pt idx="4">
                  <c:v>1539.3287749882561</c:v>
                </c:pt>
                <c:pt idx="5">
                  <c:v>1948.1398544455196</c:v>
                </c:pt>
                <c:pt idx="6">
                  <c:v>3467.8155556457164</c:v>
                </c:pt>
                <c:pt idx="7">
                  <c:v>5023.791119989558</c:v>
                </c:pt>
                <c:pt idx="8">
                  <c:v>6730.5289462723904</c:v>
                </c:pt>
                <c:pt idx="9">
                  <c:v>5636.5647111830167</c:v>
                </c:pt>
                <c:pt idx="10">
                  <c:v>5405.5887274851666</c:v>
                </c:pt>
                <c:pt idx="11">
                  <c:v>9120.2821869488489</c:v>
                </c:pt>
                <c:pt idx="12">
                  <c:v>8807.8068178306276</c:v>
                </c:pt>
                <c:pt idx="13">
                  <c:v>3947.786250278109</c:v>
                </c:pt>
                <c:pt idx="14">
                  <c:v>2438.6172678175822</c:v>
                </c:pt>
                <c:pt idx="15">
                  <c:v>6411.9197946298409</c:v>
                </c:pt>
                <c:pt idx="16">
                  <c:v>3507.58922187494</c:v>
                </c:pt>
                <c:pt idx="17">
                  <c:v>3991.2989243793663</c:v>
                </c:pt>
                <c:pt idx="18">
                  <c:v>9429.0056448111136</c:v>
                </c:pt>
                <c:pt idx="19">
                  <c:v>21183.933115230837</c:v>
                </c:pt>
                <c:pt idx="20">
                  <c:v>27060.739318489126</c:v>
                </c:pt>
                <c:pt idx="21">
                  <c:v>6140.1483670391199</c:v>
                </c:pt>
                <c:pt idx="22">
                  <c:v>1320.9039204355345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30-4A05-AB2C-D253A14A6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52832"/>
        <c:axId val="100167680"/>
      </c:scatterChart>
      <c:valAx>
        <c:axId val="10015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67680"/>
        <c:crosses val="autoZero"/>
        <c:crossBetween val="midCat"/>
      </c:valAx>
      <c:valAx>
        <c:axId val="1001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Euks cells/mL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5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Crypto concentration Kosmos 2017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Crypto Kosmos 2017 Pacific control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concentrations!$C$14:$C$25</c:f>
              <c:numCache>
                <c:formatCode>General</c:formatCode>
                <c:ptCount val="12"/>
                <c:pt idx="0">
                  <c:v>26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40</c:v>
                </c:pt>
                <c:pt idx="7">
                  <c:v>42</c:v>
                </c:pt>
                <c:pt idx="8">
                  <c:v>44</c:v>
                </c:pt>
                <c:pt idx="9">
                  <c:v>46</c:v>
                </c:pt>
                <c:pt idx="10">
                  <c:v>48</c:v>
                </c:pt>
                <c:pt idx="11">
                  <c:v>50</c:v>
                </c:pt>
              </c:numCache>
            </c:numRef>
          </c:xVal>
          <c:yVal>
            <c:numRef>
              <c:f>concentrations!$L$14:$L$25</c:f>
              <c:numCache>
                <c:formatCode>0.00</c:formatCode>
                <c:ptCount val="12"/>
                <c:pt idx="0">
                  <c:v>382.99779371207973</c:v>
                </c:pt>
                <c:pt idx="1">
                  <c:v>569.04970577187862</c:v>
                </c:pt>
                <c:pt idx="2">
                  <c:v>185.28985938398685</c:v>
                </c:pt>
                <c:pt idx="3">
                  <c:v>340.95442688353603</c:v>
                </c:pt>
                <c:pt idx="4">
                  <c:v>471.22388778520303</c:v>
                </c:pt>
                <c:pt idx="5">
                  <c:v>155.36868013537085</c:v>
                </c:pt>
                <c:pt idx="6">
                  <c:v>47.54233830897811</c:v>
                </c:pt>
                <c:pt idx="7">
                  <c:v>155.13480856467055</c:v>
                </c:pt>
                <c:pt idx="8">
                  <c:v>77.684340067685426</c:v>
                </c:pt>
                <c:pt idx="9">
                  <c:v>88.17517948296576</c:v>
                </c:pt>
                <c:pt idx="10">
                  <c:v>209.70273965665689</c:v>
                </c:pt>
                <c:pt idx="11">
                  <c:v>235.6582877053259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DA-4D10-BF46-CD49D7EBECA9}"/>
            </c:ext>
          </c:extLst>
        </c:ser>
        <c:ser>
          <c:idx val="1"/>
          <c:order val="1"/>
          <c:tx>
            <c:v>Crypto Kosmos 2017 M1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concentrations!$C$33:$C$49</c:f>
              <c:numCache>
                <c:formatCode>General</c:formatCode>
                <c:ptCount val="1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</c:numCache>
            </c:numRef>
          </c:xVal>
          <c:yVal>
            <c:numRef>
              <c:f>concentrations!$L$33:$L$49</c:f>
              <c:numCache>
                <c:formatCode>0.00</c:formatCode>
                <c:ptCount val="17"/>
                <c:pt idx="0">
                  <c:v>558.33367144074305</c:v>
                </c:pt>
                <c:pt idx="1">
                  <c:v>856.73128080548474</c:v>
                </c:pt>
                <c:pt idx="2">
                  <c:v>1636.4624495890948</c:v>
                </c:pt>
                <c:pt idx="3">
                  <c:v>1670.2847722129488</c:v>
                </c:pt>
                <c:pt idx="4">
                  <c:v>760.08278129301141</c:v>
                </c:pt>
                <c:pt idx="5">
                  <c:v>340.99269337364552</c:v>
                </c:pt>
                <c:pt idx="6">
                  <c:v>104.04969660756795</c:v>
                </c:pt>
                <c:pt idx="7">
                  <c:v>76.606460225319069</c:v>
                </c:pt>
                <c:pt idx="8">
                  <c:v>128.89097610029503</c:v>
                </c:pt>
                <c:pt idx="9">
                  <c:v>70.075626170817927</c:v>
                </c:pt>
                <c:pt idx="10">
                  <c:v>211.48699720128317</c:v>
                </c:pt>
                <c:pt idx="11">
                  <c:v>185.88196801766776</c:v>
                </c:pt>
                <c:pt idx="12">
                  <c:v>804.02373715443605</c:v>
                </c:pt>
                <c:pt idx="13">
                  <c:v>561.19852521161158</c:v>
                </c:pt>
                <c:pt idx="14">
                  <c:v>234.58548821653065</c:v>
                </c:pt>
                <c:pt idx="15">
                  <c:v>274.6226695806526</c:v>
                </c:pt>
                <c:pt idx="16">
                  <c:v>163.83304439510505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DA-4D10-BF46-CD49D7EBE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07072"/>
        <c:axId val="101509376"/>
      </c:scatterChart>
      <c:valAx>
        <c:axId val="1015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509376"/>
        <c:crosses val="autoZero"/>
        <c:crossBetween val="midCat"/>
      </c:valAx>
      <c:valAx>
        <c:axId val="1015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Crypto cells/mL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50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 concentration Kosmos 2017 - Log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Syn Kosmos 2017 Pacific control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concentrations!$C$4:$C$25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22</c:v>
                </c:pt>
                <c:pt idx="10">
                  <c:v>26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42</c:v>
                </c:pt>
                <c:pt idx="18">
                  <c:v>44</c:v>
                </c:pt>
                <c:pt idx="19">
                  <c:v>46</c:v>
                </c:pt>
                <c:pt idx="20">
                  <c:v>48</c:v>
                </c:pt>
                <c:pt idx="21">
                  <c:v>50</c:v>
                </c:pt>
              </c:numCache>
            </c:numRef>
          </c:xVal>
          <c:yVal>
            <c:numRef>
              <c:f>concentrations!$J$4:$J$25</c:f>
              <c:numCache>
                <c:formatCode>0.00</c:formatCode>
                <c:ptCount val="22"/>
                <c:pt idx="0">
                  <c:v>123509.24821884326</c:v>
                </c:pt>
                <c:pt idx="1">
                  <c:v>53323.437208046969</c:v>
                </c:pt>
                <c:pt idx="2">
                  <c:v>45775.061056059436</c:v>
                </c:pt>
                <c:pt idx="3">
                  <c:v>110804.52790695372</c:v>
                </c:pt>
                <c:pt idx="4">
                  <c:v>80045.096299389319</c:v>
                </c:pt>
                <c:pt idx="5">
                  <c:v>67140.89680361528</c:v>
                </c:pt>
                <c:pt idx="6">
                  <c:v>48244.109702288835</c:v>
                </c:pt>
                <c:pt idx="7">
                  <c:v>34095.090284724269</c:v>
                </c:pt>
                <c:pt idx="8">
                  <c:v>37111.353577575639</c:v>
                </c:pt>
                <c:pt idx="9">
                  <c:v>2416.6774672741603</c:v>
                </c:pt>
                <c:pt idx="10">
                  <c:v>9629.6588133322912</c:v>
                </c:pt>
                <c:pt idx="11">
                  <c:v>4610.3564125036455</c:v>
                </c:pt>
                <c:pt idx="12">
                  <c:v>8918.9524206183924</c:v>
                </c:pt>
                <c:pt idx="13">
                  <c:v>24869.009257838523</c:v>
                </c:pt>
                <c:pt idx="14">
                  <c:v>38675.827263058651</c:v>
                </c:pt>
                <c:pt idx="15">
                  <c:v>12144.65183058149</c:v>
                </c:pt>
                <c:pt idx="16">
                  <c:v>3354.3760918001226</c:v>
                </c:pt>
                <c:pt idx="17">
                  <c:v>11459.291192643665</c:v>
                </c:pt>
                <c:pt idx="18">
                  <c:v>6644.6005537893598</c:v>
                </c:pt>
                <c:pt idx="19">
                  <c:v>5829.9353964031479</c:v>
                </c:pt>
                <c:pt idx="20">
                  <c:v>13011.7992606472</c:v>
                </c:pt>
                <c:pt idx="21">
                  <c:v>9101.6467562634753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0C-4EA6-A190-178136BD9A07}"/>
            </c:ext>
          </c:extLst>
        </c:ser>
        <c:ser>
          <c:idx val="1"/>
          <c:order val="1"/>
          <c:tx>
            <c:v>Syn Kosmos 2017 M1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concentrations!$C$27:$C$49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22</c:v>
                </c:pt>
                <c:pt idx="11">
                  <c:v>26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xVal>
          <c:yVal>
            <c:numRef>
              <c:f>concentrations!$J$27:$J$49</c:f>
              <c:numCache>
                <c:formatCode>0.00</c:formatCode>
                <c:ptCount val="23"/>
                <c:pt idx="0">
                  <c:v>344091.67363249045</c:v>
                </c:pt>
                <c:pt idx="1">
                  <c:v>112517.46302097575</c:v>
                </c:pt>
                <c:pt idx="2">
                  <c:v>51077.822042446547</c:v>
                </c:pt>
                <c:pt idx="3">
                  <c:v>8841.8367346938776</c:v>
                </c:pt>
                <c:pt idx="4">
                  <c:v>3152.4609843937574</c:v>
                </c:pt>
                <c:pt idx="5">
                  <c:v>7304.2394014962629</c:v>
                </c:pt>
                <c:pt idx="6">
                  <c:v>6797.3282752464784</c:v>
                </c:pt>
                <c:pt idx="7">
                  <c:v>6144.1320256582703</c:v>
                </c:pt>
                <c:pt idx="8">
                  <c:v>5032.5067807112928</c:v>
                </c:pt>
                <c:pt idx="9">
                  <c:v>3169.9212550047605</c:v>
                </c:pt>
                <c:pt idx="10">
                  <c:v>2605.2837437740723</c:v>
                </c:pt>
                <c:pt idx="11">
                  <c:v>3389.5691609977303</c:v>
                </c:pt>
                <c:pt idx="12">
                  <c:v>3038.2511409409844</c:v>
                </c:pt>
                <c:pt idx="13">
                  <c:v>1317.6311158754881</c:v>
                </c:pt>
                <c:pt idx="14">
                  <c:v>1489.9796837194108</c:v>
                </c:pt>
                <c:pt idx="15">
                  <c:v>2382.5712898078095</c:v>
                </c:pt>
                <c:pt idx="16">
                  <c:v>825.31511102939771</c:v>
                </c:pt>
                <c:pt idx="17">
                  <c:v>500.84863604760488</c:v>
                </c:pt>
                <c:pt idx="18">
                  <c:v>1482.7450737133756</c:v>
                </c:pt>
                <c:pt idx="19">
                  <c:v>3199.356078309188</c:v>
                </c:pt>
                <c:pt idx="20">
                  <c:v>2820.238869447624</c:v>
                </c:pt>
                <c:pt idx="21">
                  <c:v>3140.0252408655751</c:v>
                </c:pt>
                <c:pt idx="22">
                  <c:v>5150.5013331711152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0C-4EA6-A190-178136BD9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49568"/>
        <c:axId val="101556224"/>
      </c:scatterChart>
      <c:valAx>
        <c:axId val="1015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</a:t>
                </a:r>
                <a:r>
                  <a:rPr lang="en-US" baseline="0"/>
                  <a:t> </a:t>
                </a: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556224"/>
        <c:crosses val="autoZero"/>
        <c:crossBetween val="midCat"/>
      </c:valAx>
      <c:valAx>
        <c:axId val="1015562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 cells/mL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54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34290</xdr:rowOff>
    </xdr:from>
    <xdr:to>
      <xdr:col>3</xdr:col>
      <xdr:colOff>472440</xdr:colOff>
      <xdr:row>82</xdr:row>
      <xdr:rowOff>176530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601980</xdr:colOff>
      <xdr:row>64</xdr:row>
      <xdr:rowOff>163830</xdr:rowOff>
    </xdr:from>
    <xdr:to>
      <xdr:col>12</xdr:col>
      <xdr:colOff>1211580</xdr:colOff>
      <xdr:row>82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577850</xdr:colOff>
      <xdr:row>83</xdr:row>
      <xdr:rowOff>25400</xdr:rowOff>
    </xdr:from>
    <xdr:to>
      <xdr:col>12</xdr:col>
      <xdr:colOff>1262380</xdr:colOff>
      <xdr:row>100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83</xdr:row>
      <xdr:rowOff>38100</xdr:rowOff>
    </xdr:from>
    <xdr:to>
      <xdr:col>3</xdr:col>
      <xdr:colOff>472440</xdr:colOff>
      <xdr:row>101</xdr:row>
      <xdr:rowOff>180340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zoomScaleNormal="100" zoomScalePageLayoutView="52" workbookViewId="0">
      <selection activeCell="B46" sqref="B46:H46"/>
    </sheetView>
  </sheetViews>
  <sheetFormatPr baseColWidth="10" defaultColWidth="11.54296875" defaultRowHeight="14.5" x14ac:dyDescent="0.35"/>
  <cols>
    <col min="2" max="7" width="5.81640625" customWidth="1"/>
    <col min="8" max="9" width="13.36328125" customWidth="1"/>
  </cols>
  <sheetData>
    <row r="1" spans="1:10" ht="14.4" x14ac:dyDescent="0.3">
      <c r="A1" s="2" t="s">
        <v>58</v>
      </c>
    </row>
    <row r="2" spans="1:10" ht="14.4" x14ac:dyDescent="0.3">
      <c r="A2" s="1" t="s">
        <v>0</v>
      </c>
      <c r="B2" s="110">
        <v>43852</v>
      </c>
      <c r="C2" s="110"/>
      <c r="D2" s="110"/>
      <c r="E2" s="110"/>
      <c r="H2" s="1" t="s">
        <v>3</v>
      </c>
      <c r="I2" s="1" t="s">
        <v>191</v>
      </c>
    </row>
    <row r="3" spans="1:10" ht="14.4" x14ac:dyDescent="0.3">
      <c r="A3" s="1" t="s">
        <v>1</v>
      </c>
      <c r="B3" s="109" t="s">
        <v>15</v>
      </c>
      <c r="C3" s="109"/>
      <c r="D3" s="109"/>
      <c r="E3" s="109"/>
      <c r="H3" s="1" t="s">
        <v>192</v>
      </c>
      <c r="I3" s="1" t="s">
        <v>11</v>
      </c>
    </row>
    <row r="4" spans="1:10" ht="14.4" x14ac:dyDescent="0.3">
      <c r="A4" s="1" t="s">
        <v>14</v>
      </c>
      <c r="B4" s="109" t="s">
        <v>57</v>
      </c>
      <c r="C4" s="109"/>
      <c r="D4" s="109"/>
      <c r="E4" s="109"/>
      <c r="H4" s="1" t="s">
        <v>193</v>
      </c>
      <c r="I4" s="18">
        <v>0.3</v>
      </c>
    </row>
    <row r="6" spans="1:10" ht="14.4" x14ac:dyDescent="0.3">
      <c r="A6" s="2" t="s">
        <v>2</v>
      </c>
    </row>
    <row r="7" spans="1:10" ht="14.4" x14ac:dyDescent="0.3">
      <c r="A7" s="13" t="s">
        <v>3</v>
      </c>
      <c r="B7" s="15">
        <v>488</v>
      </c>
      <c r="C7" s="14" t="s">
        <v>4</v>
      </c>
      <c r="D7" s="14"/>
      <c r="E7" s="14"/>
    </row>
    <row r="9" spans="1:10" ht="14.4" x14ac:dyDescent="0.3">
      <c r="A9" s="3" t="s">
        <v>5</v>
      </c>
    </row>
    <row r="10" spans="1:10" ht="14.4" x14ac:dyDescent="0.3">
      <c r="A10" s="4" t="s">
        <v>6</v>
      </c>
      <c r="B10" s="109" t="s">
        <v>7</v>
      </c>
      <c r="C10" s="109"/>
      <c r="D10" s="109"/>
      <c r="E10" s="109"/>
      <c r="F10" s="109"/>
      <c r="G10" s="109"/>
      <c r="H10" s="109"/>
    </row>
    <row r="11" spans="1:10" ht="43.5" x14ac:dyDescent="0.35">
      <c r="A11" s="6"/>
      <c r="B11" s="7" t="s">
        <v>11</v>
      </c>
      <c r="C11" s="7" t="s">
        <v>12</v>
      </c>
      <c r="D11" s="7" t="s">
        <v>13</v>
      </c>
      <c r="E11" s="7">
        <v>520</v>
      </c>
      <c r="F11" s="7">
        <v>572</v>
      </c>
      <c r="G11" s="7">
        <v>692</v>
      </c>
      <c r="H11" s="8" t="s">
        <v>16</v>
      </c>
      <c r="I11" s="8" t="s">
        <v>17</v>
      </c>
      <c r="J11" s="8" t="s">
        <v>20</v>
      </c>
    </row>
    <row r="12" spans="1:10" ht="14.4" x14ac:dyDescent="0.3">
      <c r="A12" s="6" t="s">
        <v>8</v>
      </c>
      <c r="B12" s="5">
        <v>27</v>
      </c>
      <c r="C12" s="5">
        <v>19</v>
      </c>
      <c r="D12" s="5">
        <v>35</v>
      </c>
      <c r="E12" s="5">
        <v>35</v>
      </c>
      <c r="F12" s="5">
        <v>35</v>
      </c>
      <c r="G12" s="5">
        <v>40</v>
      </c>
      <c r="H12" s="5" t="s">
        <v>18</v>
      </c>
      <c r="I12" s="5" t="s">
        <v>19</v>
      </c>
      <c r="J12" s="5">
        <v>22.92</v>
      </c>
    </row>
    <row r="13" spans="1:10" x14ac:dyDescent="0.35">
      <c r="A13" s="6" t="s">
        <v>9</v>
      </c>
      <c r="B13" s="5">
        <v>219</v>
      </c>
      <c r="C13" s="5">
        <v>252</v>
      </c>
      <c r="D13" s="5">
        <v>171</v>
      </c>
      <c r="E13" s="5">
        <v>333</v>
      </c>
      <c r="F13" s="5">
        <v>84</v>
      </c>
      <c r="G13" s="5">
        <v>6</v>
      </c>
      <c r="H13" s="111"/>
      <c r="I13" s="111"/>
      <c r="J13" s="111"/>
    </row>
    <row r="14" spans="1:10" x14ac:dyDescent="0.35">
      <c r="A14" s="6" t="s">
        <v>10</v>
      </c>
      <c r="B14" s="5">
        <v>2.95</v>
      </c>
      <c r="C14" s="5">
        <v>3.01</v>
      </c>
      <c r="D14" s="5">
        <v>9.52</v>
      </c>
      <c r="E14" s="5">
        <v>3.62</v>
      </c>
      <c r="F14" s="5">
        <v>4.74</v>
      </c>
      <c r="G14" s="5">
        <v>27.33</v>
      </c>
      <c r="H14" s="111"/>
      <c r="I14" s="111"/>
      <c r="J14" s="111"/>
    </row>
    <row r="16" spans="1:10" ht="14.4" x14ac:dyDescent="0.3">
      <c r="A16" s="9" t="s">
        <v>21</v>
      </c>
    </row>
    <row r="17" spans="1:15" ht="14.4" x14ac:dyDescent="0.3">
      <c r="A17" s="12" t="s">
        <v>23</v>
      </c>
      <c r="B17" s="109" t="s">
        <v>24</v>
      </c>
      <c r="C17" s="109"/>
      <c r="D17" s="109"/>
      <c r="E17" s="109"/>
      <c r="F17" s="109"/>
      <c r="G17" s="109"/>
      <c r="H17" s="109"/>
    </row>
    <row r="18" spans="1:15" x14ac:dyDescent="0.35">
      <c r="A18" s="11" t="s">
        <v>22</v>
      </c>
      <c r="B18" s="109" t="s">
        <v>25</v>
      </c>
      <c r="C18" s="109"/>
      <c r="D18" s="109"/>
      <c r="E18" s="109"/>
      <c r="F18" s="109"/>
      <c r="G18" s="109"/>
      <c r="H18" s="109"/>
    </row>
    <row r="19" spans="1:15" ht="43.5" x14ac:dyDescent="0.35">
      <c r="A19" s="6"/>
      <c r="B19" s="7" t="s">
        <v>11</v>
      </c>
      <c r="C19" s="7" t="s">
        <v>12</v>
      </c>
      <c r="D19" s="7" t="s">
        <v>13</v>
      </c>
      <c r="E19" s="7">
        <v>520</v>
      </c>
      <c r="F19" s="7">
        <v>572</v>
      </c>
      <c r="G19" s="7">
        <v>692</v>
      </c>
      <c r="H19" s="8" t="s">
        <v>16</v>
      </c>
      <c r="I19" s="8" t="s">
        <v>17</v>
      </c>
      <c r="J19" s="8" t="s">
        <v>20</v>
      </c>
      <c r="K19" s="8" t="s">
        <v>28</v>
      </c>
      <c r="L19" s="8" t="s">
        <v>29</v>
      </c>
      <c r="M19" s="8" t="s">
        <v>30</v>
      </c>
      <c r="N19" s="8" t="s">
        <v>31</v>
      </c>
      <c r="O19" s="8" t="s">
        <v>27</v>
      </c>
    </row>
    <row r="20" spans="1:15" x14ac:dyDescent="0.35">
      <c r="A20" s="6" t="s">
        <v>8</v>
      </c>
      <c r="B20" s="5">
        <v>27</v>
      </c>
      <c r="C20" s="5">
        <v>19</v>
      </c>
      <c r="D20" s="5">
        <v>35</v>
      </c>
      <c r="E20" s="5">
        <v>35</v>
      </c>
      <c r="F20" s="5">
        <v>35</v>
      </c>
      <c r="G20" s="5">
        <v>40</v>
      </c>
      <c r="H20" s="5" t="s">
        <v>18</v>
      </c>
      <c r="I20" s="5" t="s">
        <v>26</v>
      </c>
      <c r="J20" s="5">
        <v>22.53</v>
      </c>
      <c r="K20" s="5">
        <v>90.76</v>
      </c>
      <c r="L20" s="5">
        <v>2.4167000000000001</v>
      </c>
      <c r="M20" s="5">
        <v>2.3226</v>
      </c>
      <c r="N20" s="10">
        <f>(L20-M20)*1000</f>
        <v>94.10000000000008</v>
      </c>
      <c r="O20" s="5">
        <v>4</v>
      </c>
    </row>
    <row r="22" spans="1:15" x14ac:dyDescent="0.35">
      <c r="A22" s="12" t="s">
        <v>23</v>
      </c>
      <c r="B22" s="109" t="s">
        <v>33</v>
      </c>
      <c r="C22" s="109"/>
      <c r="D22" s="109"/>
      <c r="E22" s="109"/>
      <c r="F22" s="109"/>
      <c r="G22" s="109"/>
      <c r="H22" s="109"/>
    </row>
    <row r="23" spans="1:15" x14ac:dyDescent="0.35">
      <c r="A23" s="11" t="s">
        <v>22</v>
      </c>
      <c r="B23" s="109" t="s">
        <v>25</v>
      </c>
      <c r="C23" s="109"/>
      <c r="D23" s="109"/>
      <c r="E23" s="109"/>
      <c r="F23" s="109"/>
      <c r="G23" s="109"/>
      <c r="H23" s="109"/>
      <c r="I23" t="s">
        <v>34</v>
      </c>
    </row>
    <row r="24" spans="1:15" ht="43.5" x14ac:dyDescent="0.35">
      <c r="A24" s="6"/>
      <c r="B24" s="7" t="s">
        <v>11</v>
      </c>
      <c r="C24" s="7" t="s">
        <v>12</v>
      </c>
      <c r="D24" s="7" t="s">
        <v>13</v>
      </c>
      <c r="E24" s="7">
        <v>520</v>
      </c>
      <c r="F24" s="7">
        <v>572</v>
      </c>
      <c r="G24" s="7">
        <v>692</v>
      </c>
      <c r="H24" s="8" t="s">
        <v>16</v>
      </c>
      <c r="I24" s="8" t="s">
        <v>17</v>
      </c>
      <c r="J24" s="8" t="s">
        <v>20</v>
      </c>
      <c r="K24" s="8" t="s">
        <v>28</v>
      </c>
      <c r="L24" s="8" t="s">
        <v>29</v>
      </c>
      <c r="M24" s="8" t="s">
        <v>30</v>
      </c>
      <c r="N24" s="8" t="s">
        <v>31</v>
      </c>
      <c r="O24" s="8" t="s">
        <v>27</v>
      </c>
    </row>
    <row r="25" spans="1:15" x14ac:dyDescent="0.35">
      <c r="A25" s="6" t="s">
        <v>8</v>
      </c>
      <c r="B25" s="5">
        <v>27</v>
      </c>
      <c r="C25" s="5">
        <v>19</v>
      </c>
      <c r="D25" s="5">
        <v>35</v>
      </c>
      <c r="E25" s="5">
        <v>35</v>
      </c>
      <c r="F25" s="5">
        <v>35</v>
      </c>
      <c r="G25" s="5">
        <v>40</v>
      </c>
      <c r="H25" s="5" t="s">
        <v>18</v>
      </c>
      <c r="I25" s="5" t="s">
        <v>35</v>
      </c>
      <c r="J25" s="5">
        <v>24.28</v>
      </c>
      <c r="K25" s="5">
        <v>98.54</v>
      </c>
      <c r="L25" s="5">
        <v>2.3955000000000002</v>
      </c>
      <c r="M25" s="5">
        <v>2.2936000000000001</v>
      </c>
      <c r="N25" s="10">
        <f>(L25-M25)*1000</f>
        <v>101.90000000000011</v>
      </c>
      <c r="O25" s="5">
        <v>4</v>
      </c>
    </row>
    <row r="30" spans="1:15" x14ac:dyDescent="0.35">
      <c r="A30" s="2" t="s">
        <v>36</v>
      </c>
    </row>
    <row r="31" spans="1:15" ht="29" x14ac:dyDescent="0.35">
      <c r="A31" s="16" t="s">
        <v>32</v>
      </c>
      <c r="B31" s="109" t="s">
        <v>37</v>
      </c>
      <c r="C31" s="109"/>
      <c r="D31" s="109"/>
      <c r="E31" s="109"/>
      <c r="F31" s="109"/>
      <c r="G31" s="109"/>
      <c r="H31" s="109"/>
    </row>
    <row r="32" spans="1:15" x14ac:dyDescent="0.35">
      <c r="A32" s="1" t="s">
        <v>23</v>
      </c>
      <c r="B32" s="109" t="s">
        <v>38</v>
      </c>
      <c r="C32" s="109"/>
      <c r="D32" s="109"/>
      <c r="E32" s="109"/>
      <c r="F32" s="109"/>
      <c r="G32" s="109"/>
      <c r="H32" s="109"/>
    </row>
    <row r="33" spans="1:15" x14ac:dyDescent="0.35">
      <c r="A33" s="11" t="s">
        <v>22</v>
      </c>
      <c r="B33" s="109" t="s">
        <v>39</v>
      </c>
      <c r="C33" s="109"/>
      <c r="D33" s="109"/>
      <c r="E33" s="109"/>
      <c r="F33" s="109"/>
      <c r="G33" s="109"/>
      <c r="H33" s="109"/>
    </row>
    <row r="34" spans="1:15" ht="43.5" x14ac:dyDescent="0.35">
      <c r="A34" s="6"/>
      <c r="B34" s="7" t="s">
        <v>11</v>
      </c>
      <c r="C34" s="7" t="s">
        <v>12</v>
      </c>
      <c r="D34" s="7" t="s">
        <v>13</v>
      </c>
      <c r="E34" s="7">
        <v>520</v>
      </c>
      <c r="F34" s="7">
        <v>572</v>
      </c>
      <c r="G34" s="7">
        <v>692</v>
      </c>
      <c r="H34" s="8" t="s">
        <v>16</v>
      </c>
      <c r="I34" s="8" t="s">
        <v>17</v>
      </c>
      <c r="J34" s="8" t="s">
        <v>20</v>
      </c>
      <c r="K34" s="8" t="s">
        <v>28</v>
      </c>
      <c r="L34" s="8" t="s">
        <v>29</v>
      </c>
      <c r="M34" s="8" t="s">
        <v>30</v>
      </c>
      <c r="N34" s="8" t="s">
        <v>31</v>
      </c>
      <c r="O34" s="8" t="s">
        <v>27</v>
      </c>
    </row>
    <row r="35" spans="1:15" x14ac:dyDescent="0.35">
      <c r="A35" s="6" t="s">
        <v>8</v>
      </c>
      <c r="B35" s="5">
        <v>25</v>
      </c>
      <c r="C35" s="5">
        <v>17</v>
      </c>
      <c r="D35" s="5">
        <v>35</v>
      </c>
      <c r="E35" s="5">
        <v>35</v>
      </c>
      <c r="F35" s="5">
        <v>35</v>
      </c>
      <c r="G35" s="5">
        <v>36</v>
      </c>
      <c r="H35" s="5" t="s">
        <v>41</v>
      </c>
      <c r="I35" s="5" t="s">
        <v>42</v>
      </c>
      <c r="J35" s="5">
        <v>24.37</v>
      </c>
      <c r="K35" s="5">
        <v>193.49</v>
      </c>
      <c r="L35" s="5">
        <v>2.3618000000000001</v>
      </c>
      <c r="M35" s="5">
        <v>2.1547000000000001</v>
      </c>
      <c r="N35" s="10">
        <f>(L35-M35)*1000</f>
        <v>207.10000000000005</v>
      </c>
      <c r="O35" s="5">
        <v>8</v>
      </c>
    </row>
    <row r="36" spans="1:15" x14ac:dyDescent="0.35">
      <c r="B36" s="109" t="s">
        <v>40</v>
      </c>
      <c r="C36" s="109"/>
      <c r="D36" s="109"/>
      <c r="E36" s="109"/>
      <c r="F36" s="109"/>
      <c r="G36" s="109"/>
    </row>
    <row r="38" spans="1:15" ht="29" x14ac:dyDescent="0.35">
      <c r="A38" s="16" t="s">
        <v>32</v>
      </c>
      <c r="B38" s="109" t="s">
        <v>43</v>
      </c>
      <c r="C38" s="109"/>
      <c r="D38" s="109"/>
      <c r="E38" s="109"/>
      <c r="F38" s="109"/>
      <c r="G38" s="109"/>
      <c r="H38" s="109"/>
    </row>
    <row r="39" spans="1:15" x14ac:dyDescent="0.35">
      <c r="A39" s="1" t="s">
        <v>23</v>
      </c>
      <c r="B39" s="109" t="s">
        <v>44</v>
      </c>
      <c r="C39" s="109"/>
      <c r="D39" s="109"/>
      <c r="E39" s="109"/>
      <c r="F39" s="109"/>
      <c r="G39" s="109"/>
      <c r="H39" s="109"/>
    </row>
    <row r="40" spans="1:15" x14ac:dyDescent="0.35">
      <c r="A40" s="11" t="s">
        <v>22</v>
      </c>
      <c r="B40" s="109" t="s">
        <v>39</v>
      </c>
      <c r="C40" s="109"/>
      <c r="D40" s="109"/>
      <c r="E40" s="109"/>
      <c r="F40" s="109"/>
      <c r="G40" s="109"/>
      <c r="H40" s="109"/>
    </row>
    <row r="41" spans="1:15" ht="43.5" x14ac:dyDescent="0.35">
      <c r="A41" s="6"/>
      <c r="B41" s="7" t="s">
        <v>11</v>
      </c>
      <c r="C41" s="7" t="s">
        <v>12</v>
      </c>
      <c r="D41" s="7" t="s">
        <v>13</v>
      </c>
      <c r="E41" s="7">
        <v>520</v>
      </c>
      <c r="F41" s="7">
        <v>572</v>
      </c>
      <c r="G41" s="7">
        <v>692</v>
      </c>
      <c r="H41" s="8" t="s">
        <v>16</v>
      </c>
      <c r="I41" s="8" t="s">
        <v>17</v>
      </c>
      <c r="J41" s="8" t="s">
        <v>20</v>
      </c>
      <c r="K41" s="8" t="s">
        <v>28</v>
      </c>
      <c r="L41" s="8" t="s">
        <v>29</v>
      </c>
      <c r="M41" s="8" t="s">
        <v>30</v>
      </c>
      <c r="N41" s="8" t="s">
        <v>31</v>
      </c>
      <c r="O41" s="8" t="s">
        <v>27</v>
      </c>
    </row>
    <row r="42" spans="1:15" x14ac:dyDescent="0.35">
      <c r="A42" s="6" t="s">
        <v>8</v>
      </c>
      <c r="B42" s="5">
        <v>25</v>
      </c>
      <c r="C42" s="5">
        <v>17</v>
      </c>
      <c r="D42" s="5">
        <v>35</v>
      </c>
      <c r="E42" s="5">
        <v>35</v>
      </c>
      <c r="F42" s="5">
        <v>35</v>
      </c>
      <c r="G42" s="5">
        <v>34</v>
      </c>
      <c r="H42" s="5" t="s">
        <v>18</v>
      </c>
      <c r="I42" s="5" t="s">
        <v>42</v>
      </c>
      <c r="J42" s="5">
        <v>24.46</v>
      </c>
      <c r="K42" s="5">
        <v>194.22</v>
      </c>
      <c r="L42" s="5">
        <v>2.3197000000000001</v>
      </c>
      <c r="M42" s="5">
        <v>2.113</v>
      </c>
      <c r="N42" s="10">
        <f>(L42-M42)*1000</f>
        <v>206.7000000000001</v>
      </c>
      <c r="O42" s="5">
        <v>8</v>
      </c>
    </row>
    <row r="43" spans="1:15" x14ac:dyDescent="0.35">
      <c r="B43" s="109"/>
      <c r="C43" s="109"/>
      <c r="D43" s="109"/>
      <c r="E43" s="109"/>
      <c r="F43" s="109"/>
      <c r="G43" s="109"/>
    </row>
    <row r="45" spans="1:15" ht="29" x14ac:dyDescent="0.35">
      <c r="A45" s="16" t="s">
        <v>32</v>
      </c>
      <c r="B45" s="109" t="s">
        <v>45</v>
      </c>
      <c r="C45" s="109"/>
      <c r="D45" s="109"/>
      <c r="E45" s="109"/>
      <c r="F45" s="109"/>
      <c r="G45" s="109"/>
      <c r="H45" s="109"/>
    </row>
    <row r="46" spans="1:15" x14ac:dyDescent="0.35">
      <c r="A46" s="1" t="s">
        <v>23</v>
      </c>
      <c r="B46" s="109" t="s">
        <v>46</v>
      </c>
      <c r="C46" s="109"/>
      <c r="D46" s="109"/>
      <c r="E46" s="109"/>
      <c r="F46" s="109"/>
      <c r="G46" s="109"/>
      <c r="H46" s="109"/>
    </row>
    <row r="47" spans="1:15" x14ac:dyDescent="0.35">
      <c r="A47" s="11" t="s">
        <v>22</v>
      </c>
      <c r="B47" s="109" t="s">
        <v>39</v>
      </c>
      <c r="C47" s="109"/>
      <c r="D47" s="109"/>
      <c r="E47" s="109"/>
      <c r="F47" s="109"/>
      <c r="G47" s="109"/>
      <c r="H47" s="109"/>
    </row>
    <row r="48" spans="1:15" ht="43.5" x14ac:dyDescent="0.35">
      <c r="A48" s="6"/>
      <c r="B48" s="7" t="s">
        <v>11</v>
      </c>
      <c r="C48" s="7" t="s">
        <v>12</v>
      </c>
      <c r="D48" s="7" t="s">
        <v>13</v>
      </c>
      <c r="E48" s="7">
        <v>520</v>
      </c>
      <c r="F48" s="7">
        <v>572</v>
      </c>
      <c r="G48" s="7">
        <v>692</v>
      </c>
      <c r="H48" s="8" t="s">
        <v>16</v>
      </c>
      <c r="I48" s="8" t="s">
        <v>17</v>
      </c>
      <c r="J48" s="8" t="s">
        <v>20</v>
      </c>
      <c r="K48" s="8" t="s">
        <v>28</v>
      </c>
      <c r="L48" s="8" t="s">
        <v>29</v>
      </c>
      <c r="M48" s="8" t="s">
        <v>30</v>
      </c>
      <c r="N48" s="8" t="s">
        <v>31</v>
      </c>
      <c r="O48" s="8" t="s">
        <v>27</v>
      </c>
    </row>
    <row r="49" spans="1:15" x14ac:dyDescent="0.35">
      <c r="A49" s="6" t="s">
        <v>8</v>
      </c>
      <c r="B49" s="5">
        <v>25</v>
      </c>
      <c r="C49" s="5">
        <v>17</v>
      </c>
      <c r="D49" s="5">
        <v>35</v>
      </c>
      <c r="E49" s="5">
        <v>35</v>
      </c>
      <c r="F49" s="5">
        <v>35</v>
      </c>
      <c r="G49" s="5">
        <v>36</v>
      </c>
      <c r="H49" s="5" t="s">
        <v>41</v>
      </c>
      <c r="I49" s="5" t="s">
        <v>47</v>
      </c>
      <c r="J49" s="5">
        <v>24.65</v>
      </c>
      <c r="K49" s="5">
        <v>198.62</v>
      </c>
      <c r="L49" s="5">
        <v>2.3942000000000001</v>
      </c>
      <c r="M49" s="5">
        <v>2.1819000000000002</v>
      </c>
      <c r="N49" s="10">
        <f>(L49-M49)*1000</f>
        <v>212.29999999999993</v>
      </c>
      <c r="O49" s="5">
        <v>8</v>
      </c>
    </row>
    <row r="50" spans="1:15" x14ac:dyDescent="0.35">
      <c r="B50" s="109"/>
      <c r="C50" s="109"/>
      <c r="D50" s="109"/>
      <c r="E50" s="109"/>
      <c r="F50" s="109"/>
      <c r="G50" s="109"/>
    </row>
    <row r="52" spans="1:15" ht="29" x14ac:dyDescent="0.35">
      <c r="A52" s="16" t="s">
        <v>32</v>
      </c>
      <c r="B52" s="109" t="s">
        <v>49</v>
      </c>
      <c r="C52" s="109"/>
      <c r="D52" s="109"/>
      <c r="E52" s="109"/>
      <c r="F52" s="109"/>
      <c r="G52" s="109"/>
      <c r="H52" s="109"/>
    </row>
    <row r="53" spans="1:15" x14ac:dyDescent="0.35">
      <c r="A53" s="1" t="s">
        <v>23</v>
      </c>
      <c r="B53" s="109" t="s">
        <v>48</v>
      </c>
      <c r="C53" s="109"/>
      <c r="D53" s="109"/>
      <c r="E53" s="109"/>
      <c r="F53" s="109"/>
      <c r="G53" s="109"/>
      <c r="H53" s="109"/>
    </row>
    <row r="54" spans="1:15" x14ac:dyDescent="0.35">
      <c r="A54" s="11" t="s">
        <v>22</v>
      </c>
      <c r="B54" s="109" t="s">
        <v>39</v>
      </c>
      <c r="C54" s="109"/>
      <c r="D54" s="109"/>
      <c r="E54" s="109"/>
      <c r="F54" s="109"/>
      <c r="G54" s="109"/>
      <c r="H54" s="109"/>
    </row>
    <row r="55" spans="1:15" ht="43.5" x14ac:dyDescent="0.35">
      <c r="A55" s="6"/>
      <c r="B55" s="7" t="s">
        <v>11</v>
      </c>
      <c r="C55" s="7" t="s">
        <v>12</v>
      </c>
      <c r="D55" s="7" t="s">
        <v>13</v>
      </c>
      <c r="E55" s="7">
        <v>520</v>
      </c>
      <c r="F55" s="7">
        <v>572</v>
      </c>
      <c r="G55" s="7">
        <v>692</v>
      </c>
      <c r="H55" s="8" t="s">
        <v>16</v>
      </c>
      <c r="I55" s="8" t="s">
        <v>17</v>
      </c>
      <c r="J55" s="8" t="s">
        <v>20</v>
      </c>
      <c r="K55" s="8" t="s">
        <v>28</v>
      </c>
      <c r="L55" s="8" t="s">
        <v>29</v>
      </c>
      <c r="M55" s="8" t="s">
        <v>30</v>
      </c>
      <c r="N55" s="8" t="s">
        <v>31</v>
      </c>
      <c r="O55" s="8" t="s">
        <v>27</v>
      </c>
    </row>
    <row r="56" spans="1:15" x14ac:dyDescent="0.35">
      <c r="A56" s="6" t="s">
        <v>8</v>
      </c>
      <c r="B56" s="5">
        <v>25</v>
      </c>
      <c r="C56" s="5">
        <v>17</v>
      </c>
      <c r="D56" s="5">
        <v>35</v>
      </c>
      <c r="E56" s="5">
        <v>35</v>
      </c>
      <c r="F56" s="5">
        <v>35</v>
      </c>
      <c r="G56" s="5">
        <v>36</v>
      </c>
      <c r="H56" s="5" t="s">
        <v>18</v>
      </c>
      <c r="I56" s="5" t="s">
        <v>50</v>
      </c>
      <c r="J56" s="5">
        <v>23.46</v>
      </c>
      <c r="K56" s="5">
        <v>190.64</v>
      </c>
      <c r="L56" s="5">
        <v>2.3742999999999999</v>
      </c>
      <c r="M56" s="5">
        <v>2.1696</v>
      </c>
      <c r="N56" s="10">
        <f>(L56-M56)*1000</f>
        <v>204.69999999999987</v>
      </c>
      <c r="O56" s="5">
        <v>8</v>
      </c>
    </row>
    <row r="57" spans="1:15" x14ac:dyDescent="0.35">
      <c r="B57" s="109"/>
      <c r="C57" s="109"/>
      <c r="D57" s="109"/>
      <c r="E57" s="109"/>
      <c r="F57" s="109"/>
      <c r="G57" s="109"/>
    </row>
    <row r="59" spans="1:15" ht="29" x14ac:dyDescent="0.35">
      <c r="A59" s="16" t="s">
        <v>32</v>
      </c>
      <c r="B59" s="109" t="s">
        <v>52</v>
      </c>
      <c r="C59" s="109"/>
      <c r="D59" s="109"/>
      <c r="E59" s="109"/>
      <c r="F59" s="109"/>
      <c r="G59" s="109"/>
      <c r="H59" s="109"/>
    </row>
    <row r="60" spans="1:15" x14ac:dyDescent="0.35">
      <c r="A60" s="1" t="s">
        <v>23</v>
      </c>
      <c r="B60" s="109" t="s">
        <v>51</v>
      </c>
      <c r="C60" s="109"/>
      <c r="D60" s="109"/>
      <c r="E60" s="109"/>
      <c r="F60" s="109"/>
      <c r="G60" s="109"/>
      <c r="H60" s="109"/>
    </row>
    <row r="61" spans="1:15" x14ac:dyDescent="0.35">
      <c r="A61" s="11" t="s">
        <v>22</v>
      </c>
      <c r="B61" s="109" t="s">
        <v>39</v>
      </c>
      <c r="C61" s="109"/>
      <c r="D61" s="109"/>
      <c r="E61" s="109"/>
      <c r="F61" s="109"/>
      <c r="G61" s="109"/>
      <c r="H61" s="109"/>
    </row>
    <row r="62" spans="1:15" ht="43.5" x14ac:dyDescent="0.35">
      <c r="A62" s="6"/>
      <c r="B62" s="7" t="s">
        <v>11</v>
      </c>
      <c r="C62" s="7" t="s">
        <v>12</v>
      </c>
      <c r="D62" s="7" t="s">
        <v>13</v>
      </c>
      <c r="E62" s="7">
        <v>520</v>
      </c>
      <c r="F62" s="7">
        <v>572</v>
      </c>
      <c r="G62" s="7">
        <v>692</v>
      </c>
      <c r="H62" s="8" t="s">
        <v>16</v>
      </c>
      <c r="I62" s="8" t="s">
        <v>17</v>
      </c>
      <c r="J62" s="8" t="s">
        <v>20</v>
      </c>
      <c r="K62" s="8" t="s">
        <v>28</v>
      </c>
      <c r="L62" s="8" t="s">
        <v>29</v>
      </c>
      <c r="M62" s="8" t="s">
        <v>30</v>
      </c>
      <c r="N62" s="8" t="s">
        <v>31</v>
      </c>
      <c r="O62" s="8" t="s">
        <v>27</v>
      </c>
    </row>
    <row r="63" spans="1:15" x14ac:dyDescent="0.35">
      <c r="A63" s="6" t="s">
        <v>8</v>
      </c>
      <c r="B63" s="5">
        <v>25</v>
      </c>
      <c r="C63" s="5">
        <v>17</v>
      </c>
      <c r="D63" s="5">
        <v>35</v>
      </c>
      <c r="E63" s="5">
        <v>35</v>
      </c>
      <c r="F63" s="5">
        <v>35</v>
      </c>
      <c r="G63" s="5">
        <v>36</v>
      </c>
      <c r="H63" s="5" t="s">
        <v>18</v>
      </c>
      <c r="I63" s="5" t="s">
        <v>53</v>
      </c>
      <c r="J63" s="5">
        <v>23.92</v>
      </c>
      <c r="K63" s="5">
        <v>192.38</v>
      </c>
      <c r="L63" s="5">
        <v>2.4152999999999998</v>
      </c>
      <c r="M63" s="5">
        <v>2.2081</v>
      </c>
      <c r="N63" s="10">
        <f>(L63-M63)*1000</f>
        <v>207.19999999999982</v>
      </c>
      <c r="O63" s="5">
        <v>8</v>
      </c>
    </row>
    <row r="64" spans="1:15" x14ac:dyDescent="0.35">
      <c r="B64" s="109"/>
      <c r="C64" s="109"/>
      <c r="D64" s="109"/>
      <c r="E64" s="109"/>
      <c r="F64" s="109"/>
      <c r="G64" s="109"/>
    </row>
    <row r="66" spans="1:15" ht="29" x14ac:dyDescent="0.35">
      <c r="A66" s="16" t="s">
        <v>32</v>
      </c>
      <c r="B66" s="109" t="s">
        <v>55</v>
      </c>
      <c r="C66" s="109"/>
      <c r="D66" s="109"/>
      <c r="E66" s="109"/>
      <c r="F66" s="109"/>
      <c r="G66" s="109"/>
      <c r="H66" s="109"/>
    </row>
    <row r="67" spans="1:15" x14ac:dyDescent="0.35">
      <c r="A67" s="1" t="s">
        <v>23</v>
      </c>
      <c r="B67" s="109" t="s">
        <v>54</v>
      </c>
      <c r="C67" s="109"/>
      <c r="D67" s="109"/>
      <c r="E67" s="109"/>
      <c r="F67" s="109"/>
      <c r="G67" s="109"/>
      <c r="H67" s="109"/>
    </row>
    <row r="68" spans="1:15" x14ac:dyDescent="0.35">
      <c r="A68" s="11" t="s">
        <v>22</v>
      </c>
      <c r="B68" s="109" t="s">
        <v>39</v>
      </c>
      <c r="C68" s="109"/>
      <c r="D68" s="109"/>
      <c r="E68" s="109"/>
      <c r="F68" s="109"/>
      <c r="G68" s="109"/>
      <c r="H68" s="109"/>
    </row>
    <row r="69" spans="1:15" ht="43.5" x14ac:dyDescent="0.35">
      <c r="A69" s="6"/>
      <c r="B69" s="7" t="s">
        <v>11</v>
      </c>
      <c r="C69" s="7" t="s">
        <v>12</v>
      </c>
      <c r="D69" s="7" t="s">
        <v>13</v>
      </c>
      <c r="E69" s="7">
        <v>520</v>
      </c>
      <c r="F69" s="7">
        <v>572</v>
      </c>
      <c r="G69" s="7">
        <v>692</v>
      </c>
      <c r="H69" s="8" t="s">
        <v>16</v>
      </c>
      <c r="I69" s="8" t="s">
        <v>17</v>
      </c>
      <c r="J69" s="8" t="s">
        <v>20</v>
      </c>
      <c r="K69" s="8" t="s">
        <v>28</v>
      </c>
      <c r="L69" s="8" t="s">
        <v>29</v>
      </c>
      <c r="M69" s="8" t="s">
        <v>30</v>
      </c>
      <c r="N69" s="8" t="s">
        <v>31</v>
      </c>
      <c r="O69" s="8" t="s">
        <v>27</v>
      </c>
    </row>
    <row r="70" spans="1:15" x14ac:dyDescent="0.35">
      <c r="A70" s="6" t="s">
        <v>8</v>
      </c>
      <c r="B70" s="5">
        <v>25</v>
      </c>
      <c r="C70" s="5">
        <v>17</v>
      </c>
      <c r="D70" s="5">
        <v>35</v>
      </c>
      <c r="E70" s="5">
        <v>35</v>
      </c>
      <c r="F70" s="5">
        <v>35</v>
      </c>
      <c r="G70" s="5">
        <v>36</v>
      </c>
      <c r="H70" s="5" t="s">
        <v>18</v>
      </c>
      <c r="I70" s="5" t="s">
        <v>56</v>
      </c>
      <c r="J70" s="5">
        <v>23.65</v>
      </c>
      <c r="K70" s="5">
        <v>192.04</v>
      </c>
      <c r="L70" s="5">
        <v>2.3565</v>
      </c>
      <c r="M70" s="5">
        <v>2.1507000000000001</v>
      </c>
      <c r="N70" s="10">
        <f>(L70-M70)*1000</f>
        <v>205.79999999999998</v>
      </c>
      <c r="O70" s="5">
        <v>8</v>
      </c>
    </row>
    <row r="71" spans="1:15" x14ac:dyDescent="0.35">
      <c r="B71" s="109"/>
      <c r="C71" s="109"/>
      <c r="D71" s="109"/>
      <c r="E71" s="109"/>
      <c r="F71" s="109"/>
      <c r="G71" s="109"/>
    </row>
  </sheetData>
  <mergeCells count="33">
    <mergeCell ref="B68:H68"/>
    <mergeCell ref="B71:G71"/>
    <mergeCell ref="B59:H59"/>
    <mergeCell ref="B60:H60"/>
    <mergeCell ref="B61:H61"/>
    <mergeCell ref="B64:G64"/>
    <mergeCell ref="B66:H66"/>
    <mergeCell ref="B67:H67"/>
    <mergeCell ref="B57:G57"/>
    <mergeCell ref="B38:H38"/>
    <mergeCell ref="B39:H39"/>
    <mergeCell ref="B40:H40"/>
    <mergeCell ref="B43:G43"/>
    <mergeCell ref="B45:H45"/>
    <mergeCell ref="B46:H46"/>
    <mergeCell ref="B47:H47"/>
    <mergeCell ref="B50:G50"/>
    <mergeCell ref="B52:H52"/>
    <mergeCell ref="B53:H53"/>
    <mergeCell ref="B54:H54"/>
    <mergeCell ref="B36:G36"/>
    <mergeCell ref="B2:E2"/>
    <mergeCell ref="B3:E3"/>
    <mergeCell ref="B4:E4"/>
    <mergeCell ref="H13:J14"/>
    <mergeCell ref="B18:H18"/>
    <mergeCell ref="B17:H17"/>
    <mergeCell ref="B10:H10"/>
    <mergeCell ref="B31:H31"/>
    <mergeCell ref="B32:H32"/>
    <mergeCell ref="B33:H33"/>
    <mergeCell ref="B22:H22"/>
    <mergeCell ref="B23:H23"/>
  </mergeCells>
  <pageMargins left="0.7" right="0.7" top="0.78740157499999996" bottom="0.78740157499999996" header="0.3" footer="0.3"/>
  <pageSetup paperSize="9" scale="9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9"/>
  <sheetViews>
    <sheetView workbookViewId="0">
      <selection activeCell="M7" sqref="M7"/>
    </sheetView>
  </sheetViews>
  <sheetFormatPr baseColWidth="10" defaultColWidth="8.7265625" defaultRowHeight="14.5" x14ac:dyDescent="0.35"/>
  <cols>
    <col min="1" max="1" width="44.36328125" bestFit="1" customWidth="1"/>
    <col min="2" max="2" width="11.36328125" bestFit="1" customWidth="1"/>
    <col min="5" max="5" width="10.453125" customWidth="1"/>
    <col min="6" max="6" width="10.1796875" bestFit="1" customWidth="1"/>
    <col min="10" max="10" width="9.81640625" customWidth="1"/>
    <col min="11" max="11" width="9.36328125" customWidth="1"/>
    <col min="12" max="12" width="9.1796875" customWidth="1"/>
    <col min="13" max="13" width="41.1796875" bestFit="1" customWidth="1"/>
  </cols>
  <sheetData>
    <row r="2" spans="1:13" ht="32.4" customHeight="1" x14ac:dyDescent="0.3">
      <c r="A2" s="62" t="s">
        <v>231</v>
      </c>
      <c r="B2" s="62" t="s">
        <v>0</v>
      </c>
      <c r="C2" s="61" t="s">
        <v>252</v>
      </c>
      <c r="D2" s="61" t="s">
        <v>253</v>
      </c>
      <c r="E2" s="61" t="s">
        <v>254</v>
      </c>
      <c r="F2" s="61" t="s">
        <v>255</v>
      </c>
      <c r="G2" s="61" t="s">
        <v>256</v>
      </c>
      <c r="H2" s="61" t="s">
        <v>257</v>
      </c>
      <c r="I2" s="61" t="s">
        <v>258</v>
      </c>
      <c r="J2" s="61" t="s">
        <v>244</v>
      </c>
      <c r="K2" s="61" t="s">
        <v>245</v>
      </c>
      <c r="L2" s="61" t="s">
        <v>246</v>
      </c>
      <c r="M2" s="62" t="s">
        <v>250</v>
      </c>
    </row>
    <row r="3" spans="1:13" ht="14.4" x14ac:dyDescent="0.3">
      <c r="A3" s="137" t="s">
        <v>247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1:13" x14ac:dyDescent="0.35">
      <c r="A4" s="1" t="s">
        <v>37</v>
      </c>
      <c r="B4" s="63">
        <v>42793</v>
      </c>
      <c r="C4" s="5">
        <v>2</v>
      </c>
      <c r="D4" s="5">
        <v>58</v>
      </c>
      <c r="E4" s="5" t="s">
        <v>259</v>
      </c>
      <c r="F4" s="5" t="s">
        <v>261</v>
      </c>
      <c r="G4" s="5" t="s">
        <v>262</v>
      </c>
      <c r="H4" s="5" t="s">
        <v>263</v>
      </c>
      <c r="I4" s="5" t="s">
        <v>264</v>
      </c>
      <c r="J4" s="19">
        <v>123509.24821884326</v>
      </c>
      <c r="K4" s="19">
        <v>8494.7131918919167</v>
      </c>
      <c r="L4" s="19">
        <v>0</v>
      </c>
      <c r="M4" s="1"/>
    </row>
    <row r="5" spans="1:13" ht="29" x14ac:dyDescent="0.35">
      <c r="A5" s="1" t="s">
        <v>396</v>
      </c>
      <c r="B5" s="63">
        <v>42795</v>
      </c>
      <c r="C5" s="91">
        <v>4</v>
      </c>
      <c r="D5" s="91">
        <v>60</v>
      </c>
      <c r="E5" s="91" t="s">
        <v>259</v>
      </c>
      <c r="F5" s="91" t="s">
        <v>261</v>
      </c>
      <c r="G5" s="91" t="s">
        <v>265</v>
      </c>
      <c r="H5" s="92" t="s">
        <v>266</v>
      </c>
      <c r="I5" s="91" t="s">
        <v>264</v>
      </c>
      <c r="J5" s="19">
        <v>53323.437208046969</v>
      </c>
      <c r="K5" s="19">
        <v>4345.7657732472417</v>
      </c>
      <c r="L5" s="108">
        <v>0</v>
      </c>
      <c r="M5" s="1" t="s">
        <v>420</v>
      </c>
    </row>
    <row r="6" spans="1:13" ht="29" x14ac:dyDescent="0.35">
      <c r="A6" s="1" t="s">
        <v>397</v>
      </c>
      <c r="B6" s="63">
        <v>42797</v>
      </c>
      <c r="C6" s="91">
        <v>6</v>
      </c>
      <c r="D6" s="91">
        <v>62</v>
      </c>
      <c r="E6" s="91" t="s">
        <v>259</v>
      </c>
      <c r="F6" s="91" t="s">
        <v>261</v>
      </c>
      <c r="G6" s="91" t="s">
        <v>265</v>
      </c>
      <c r="H6" s="92" t="s">
        <v>266</v>
      </c>
      <c r="I6" s="91" t="s">
        <v>264</v>
      </c>
      <c r="J6" s="19">
        <v>45775.061056059436</v>
      </c>
      <c r="K6" s="19">
        <v>3487.3536759958565</v>
      </c>
      <c r="L6" s="108">
        <v>0</v>
      </c>
      <c r="M6" s="1" t="s">
        <v>434</v>
      </c>
    </row>
    <row r="7" spans="1:13" ht="29" x14ac:dyDescent="0.35">
      <c r="A7" s="1" t="s">
        <v>398</v>
      </c>
      <c r="B7" s="63">
        <v>42799</v>
      </c>
      <c r="C7" s="5">
        <v>8</v>
      </c>
      <c r="D7" s="5">
        <v>64</v>
      </c>
      <c r="E7" s="91" t="s">
        <v>259</v>
      </c>
      <c r="F7" s="5" t="s">
        <v>261</v>
      </c>
      <c r="G7" s="5" t="s">
        <v>265</v>
      </c>
      <c r="H7" s="65" t="s">
        <v>266</v>
      </c>
      <c r="I7" s="5" t="s">
        <v>264</v>
      </c>
      <c r="J7" s="19">
        <v>110804.52790695372</v>
      </c>
      <c r="K7" s="19">
        <v>4921.2108646070883</v>
      </c>
      <c r="L7" s="19">
        <v>0</v>
      </c>
      <c r="M7" s="1"/>
    </row>
    <row r="8" spans="1:13" x14ac:dyDescent="0.35">
      <c r="A8" s="1" t="s">
        <v>399</v>
      </c>
      <c r="B8" s="63">
        <v>42801</v>
      </c>
      <c r="C8" s="91">
        <v>10</v>
      </c>
      <c r="D8" s="91">
        <v>66</v>
      </c>
      <c r="E8" s="91" t="s">
        <v>259</v>
      </c>
      <c r="F8" s="91" t="s">
        <v>261</v>
      </c>
      <c r="G8" s="91"/>
      <c r="H8" s="92"/>
      <c r="I8" s="91" t="s">
        <v>264</v>
      </c>
      <c r="J8" s="19">
        <v>80045.096299389319</v>
      </c>
      <c r="K8" s="19">
        <v>3922.1253718878856</v>
      </c>
      <c r="L8" s="19">
        <v>0</v>
      </c>
      <c r="M8" s="1"/>
    </row>
    <row r="9" spans="1:13" x14ac:dyDescent="0.35">
      <c r="A9" s="1" t="s">
        <v>400</v>
      </c>
      <c r="B9" s="63">
        <v>42803</v>
      </c>
      <c r="C9" s="91">
        <v>12</v>
      </c>
      <c r="D9" s="91">
        <v>68</v>
      </c>
      <c r="E9" s="91" t="s">
        <v>259</v>
      </c>
      <c r="F9" s="91" t="s">
        <v>261</v>
      </c>
      <c r="G9" s="91"/>
      <c r="H9" s="92"/>
      <c r="I9" s="91" t="s">
        <v>264</v>
      </c>
      <c r="J9" s="19">
        <v>67140.89680361528</v>
      </c>
      <c r="K9" s="19">
        <v>3959.885268566476</v>
      </c>
      <c r="L9" s="19">
        <v>0</v>
      </c>
      <c r="M9" s="1" t="s">
        <v>435</v>
      </c>
    </row>
    <row r="10" spans="1:13" ht="14.4" x14ac:dyDescent="0.3">
      <c r="A10" s="1" t="s">
        <v>45</v>
      </c>
      <c r="B10" s="63">
        <v>42806</v>
      </c>
      <c r="C10" s="5">
        <v>15</v>
      </c>
      <c r="D10" s="5">
        <v>71</v>
      </c>
      <c r="E10" s="91" t="s">
        <v>259</v>
      </c>
      <c r="F10" s="5" t="s">
        <v>261</v>
      </c>
      <c r="G10" s="5"/>
      <c r="H10" s="5"/>
      <c r="I10" s="5" t="s">
        <v>264</v>
      </c>
      <c r="J10" s="19">
        <v>48244.109702288835</v>
      </c>
      <c r="K10" s="19">
        <v>11388.677939381125</v>
      </c>
      <c r="L10" s="19">
        <v>0</v>
      </c>
      <c r="M10" s="1" t="s">
        <v>251</v>
      </c>
    </row>
    <row r="11" spans="1:13" x14ac:dyDescent="0.35">
      <c r="A11" s="1" t="s">
        <v>401</v>
      </c>
      <c r="B11" s="63">
        <v>42807</v>
      </c>
      <c r="C11" s="91">
        <v>16</v>
      </c>
      <c r="D11" s="91">
        <v>72</v>
      </c>
      <c r="E11" s="91" t="s">
        <v>259</v>
      </c>
      <c r="F11" s="91" t="s">
        <v>261</v>
      </c>
      <c r="G11" s="91"/>
      <c r="H11" s="91"/>
      <c r="I11" s="91" t="s">
        <v>421</v>
      </c>
      <c r="J11" s="19">
        <v>34095.090284724269</v>
      </c>
      <c r="K11" s="19">
        <v>7332.501469511496</v>
      </c>
      <c r="L11" s="108">
        <v>0</v>
      </c>
      <c r="M11" s="1" t="s">
        <v>436</v>
      </c>
    </row>
    <row r="12" spans="1:13" x14ac:dyDescent="0.35">
      <c r="A12" s="1" t="s">
        <v>402</v>
      </c>
      <c r="B12" s="63">
        <v>42808</v>
      </c>
      <c r="C12" s="91">
        <v>17</v>
      </c>
      <c r="D12" s="91">
        <v>73</v>
      </c>
      <c r="E12" s="91" t="s">
        <v>259</v>
      </c>
      <c r="F12" s="91" t="s">
        <v>261</v>
      </c>
      <c r="G12" s="91"/>
      <c r="H12" s="91"/>
      <c r="I12" s="91" t="s">
        <v>264</v>
      </c>
      <c r="J12" s="19">
        <v>37111.353577575639</v>
      </c>
      <c r="K12" s="19">
        <v>6503.4116056061039</v>
      </c>
      <c r="L12" s="108">
        <v>0</v>
      </c>
      <c r="M12" s="1" t="s">
        <v>434</v>
      </c>
    </row>
    <row r="13" spans="1:13" ht="14.4" x14ac:dyDescent="0.3">
      <c r="A13" s="1" t="s">
        <v>49</v>
      </c>
      <c r="B13" s="63">
        <v>42813</v>
      </c>
      <c r="C13" s="5">
        <v>22</v>
      </c>
      <c r="D13" s="5">
        <v>78</v>
      </c>
      <c r="E13" s="91" t="s">
        <v>259</v>
      </c>
      <c r="F13" s="5" t="s">
        <v>261</v>
      </c>
      <c r="G13" s="5"/>
      <c r="H13" s="5"/>
      <c r="I13" s="5" t="s">
        <v>264</v>
      </c>
      <c r="J13" s="19">
        <v>2416.6774672741603</v>
      </c>
      <c r="K13" s="19">
        <v>2905.0477054524804</v>
      </c>
      <c r="L13" s="19">
        <v>0</v>
      </c>
      <c r="M13" s="1" t="s">
        <v>251</v>
      </c>
    </row>
    <row r="14" spans="1:13" ht="14.4" x14ac:dyDescent="0.3">
      <c r="A14" s="1" t="s">
        <v>52</v>
      </c>
      <c r="B14" s="63">
        <v>42817</v>
      </c>
      <c r="C14" s="5">
        <v>26</v>
      </c>
      <c r="D14" s="5">
        <v>82</v>
      </c>
      <c r="E14" s="91" t="s">
        <v>259</v>
      </c>
      <c r="F14" s="5" t="s">
        <v>261</v>
      </c>
      <c r="G14" s="5"/>
      <c r="H14" s="5"/>
      <c r="I14" s="5" t="s">
        <v>264</v>
      </c>
      <c r="J14" s="19">
        <v>9629.6588133322912</v>
      </c>
      <c r="K14" s="19">
        <v>6575.6244582775244</v>
      </c>
      <c r="L14" s="19">
        <v>382.99779371207973</v>
      </c>
      <c r="M14" s="66" t="s">
        <v>268</v>
      </c>
    </row>
    <row r="15" spans="1:13" ht="14.4" x14ac:dyDescent="0.3">
      <c r="A15" s="1" t="s">
        <v>403</v>
      </c>
      <c r="B15" s="63">
        <v>42821</v>
      </c>
      <c r="C15" s="91">
        <v>30</v>
      </c>
      <c r="D15" s="91">
        <v>86</v>
      </c>
      <c r="E15" s="91" t="s">
        <v>259</v>
      </c>
      <c r="F15" s="91" t="s">
        <v>261</v>
      </c>
      <c r="G15" s="91"/>
      <c r="H15" s="91"/>
      <c r="I15" s="91" t="s">
        <v>264</v>
      </c>
      <c r="J15" s="19">
        <v>4610.3564125036455</v>
      </c>
      <c r="K15" s="19">
        <v>5321.6685447184955</v>
      </c>
      <c r="L15" s="19">
        <v>569.04970577187862</v>
      </c>
      <c r="M15" s="66"/>
    </row>
    <row r="16" spans="1:13" ht="14.4" x14ac:dyDescent="0.3">
      <c r="A16" s="1" t="s">
        <v>55</v>
      </c>
      <c r="B16" s="63">
        <v>42823</v>
      </c>
      <c r="C16" s="5">
        <v>32</v>
      </c>
      <c r="D16" s="5">
        <v>88</v>
      </c>
      <c r="E16" s="91" t="s">
        <v>259</v>
      </c>
      <c r="F16" s="5" t="s">
        <v>261</v>
      </c>
      <c r="G16" s="5"/>
      <c r="H16" s="5"/>
      <c r="I16" s="5" t="s">
        <v>264</v>
      </c>
      <c r="J16" s="19">
        <v>8918.9524206183924</v>
      </c>
      <c r="K16" s="19">
        <v>5148.0533904523909</v>
      </c>
      <c r="L16" s="19">
        <v>185.28985938398685</v>
      </c>
      <c r="M16" s="1" t="s">
        <v>269</v>
      </c>
    </row>
    <row r="17" spans="1:13" ht="14.4" x14ac:dyDescent="0.3">
      <c r="A17" s="1" t="s">
        <v>404</v>
      </c>
      <c r="B17" s="63">
        <v>42825</v>
      </c>
      <c r="C17" s="91">
        <v>34</v>
      </c>
      <c r="D17" s="91">
        <v>90</v>
      </c>
      <c r="E17" s="91" t="s">
        <v>259</v>
      </c>
      <c r="F17" s="91" t="s">
        <v>261</v>
      </c>
      <c r="G17" s="91"/>
      <c r="H17" s="91"/>
      <c r="I17" s="91" t="s">
        <v>264</v>
      </c>
      <c r="J17" s="19">
        <v>24869.009257838523</v>
      </c>
      <c r="K17" s="19">
        <v>10207.968901846474</v>
      </c>
      <c r="L17" s="19">
        <v>340.95442688353603</v>
      </c>
      <c r="M17" s="1"/>
    </row>
    <row r="18" spans="1:13" ht="14.4" x14ac:dyDescent="0.3">
      <c r="A18" s="1" t="s">
        <v>63</v>
      </c>
      <c r="B18" s="63">
        <v>42827</v>
      </c>
      <c r="C18" s="5">
        <v>36</v>
      </c>
      <c r="D18" s="5">
        <v>92</v>
      </c>
      <c r="E18" s="91" t="s">
        <v>259</v>
      </c>
      <c r="F18" s="5" t="s">
        <v>261</v>
      </c>
      <c r="G18" s="5"/>
      <c r="H18" s="5"/>
      <c r="I18" s="5" t="s">
        <v>264</v>
      </c>
      <c r="J18" s="19">
        <v>38675.827263058651</v>
      </c>
      <c r="K18" s="19">
        <v>9966.6385728332716</v>
      </c>
      <c r="L18" s="19">
        <v>471.22388778520303</v>
      </c>
      <c r="M18" s="1"/>
    </row>
    <row r="19" spans="1:13" x14ac:dyDescent="0.35">
      <c r="A19" s="1" t="s">
        <v>405</v>
      </c>
      <c r="B19" s="63">
        <v>42829</v>
      </c>
      <c r="C19" s="91">
        <v>38</v>
      </c>
      <c r="D19" s="91">
        <v>94</v>
      </c>
      <c r="E19" s="91" t="s">
        <v>259</v>
      </c>
      <c r="F19" s="91" t="s">
        <v>261</v>
      </c>
      <c r="G19" s="91"/>
      <c r="H19" s="91" t="s">
        <v>263</v>
      </c>
      <c r="I19" s="91" t="s">
        <v>264</v>
      </c>
      <c r="J19" s="19">
        <v>12144.65183058149</v>
      </c>
      <c r="K19" s="19">
        <v>3205.7737667931519</v>
      </c>
      <c r="L19" s="19">
        <v>155.36868013537085</v>
      </c>
      <c r="M19" s="1"/>
    </row>
    <row r="20" spans="1:13" x14ac:dyDescent="0.35">
      <c r="A20" s="1" t="s">
        <v>326</v>
      </c>
      <c r="B20" s="63">
        <v>42831</v>
      </c>
      <c r="C20" s="91">
        <v>40</v>
      </c>
      <c r="D20" s="91">
        <v>96</v>
      </c>
      <c r="E20" s="91" t="s">
        <v>259</v>
      </c>
      <c r="F20" s="91" t="s">
        <v>261</v>
      </c>
      <c r="G20" s="91"/>
      <c r="H20" s="91" t="s">
        <v>263</v>
      </c>
      <c r="I20" s="91" t="s">
        <v>264</v>
      </c>
      <c r="J20" s="19">
        <v>3354.3760918001226</v>
      </c>
      <c r="K20" s="19">
        <v>2551.4388225818252</v>
      </c>
      <c r="L20" s="19">
        <v>47.54233830897811</v>
      </c>
      <c r="M20" s="1" t="s">
        <v>422</v>
      </c>
    </row>
    <row r="21" spans="1:13" x14ac:dyDescent="0.35">
      <c r="A21" s="1" t="s">
        <v>66</v>
      </c>
      <c r="B21" s="63">
        <v>42833</v>
      </c>
      <c r="C21" s="5">
        <v>42</v>
      </c>
      <c r="D21" s="5">
        <v>98</v>
      </c>
      <c r="E21" s="91" t="s">
        <v>259</v>
      </c>
      <c r="F21" s="5" t="s">
        <v>261</v>
      </c>
      <c r="G21" s="5"/>
      <c r="H21" s="5"/>
      <c r="I21" s="5" t="s">
        <v>264</v>
      </c>
      <c r="J21" s="19">
        <v>11459.291192643665</v>
      </c>
      <c r="K21" s="19">
        <v>7979.1003205095549</v>
      </c>
      <c r="L21" s="19">
        <v>155.13480856467055</v>
      </c>
      <c r="M21" s="1"/>
    </row>
    <row r="22" spans="1:13" ht="29" x14ac:dyDescent="0.35">
      <c r="A22" s="1" t="s">
        <v>329</v>
      </c>
      <c r="B22" s="63">
        <v>42835</v>
      </c>
      <c r="C22" s="91">
        <v>44</v>
      </c>
      <c r="D22" s="91">
        <v>100</v>
      </c>
      <c r="E22" s="91" t="s">
        <v>259</v>
      </c>
      <c r="F22" s="91" t="s">
        <v>261</v>
      </c>
      <c r="G22" s="91"/>
      <c r="H22" s="92" t="s">
        <v>266</v>
      </c>
      <c r="I22" s="91" t="s">
        <v>264</v>
      </c>
      <c r="J22" s="19">
        <v>6644.6005537893598</v>
      </c>
      <c r="K22" s="19">
        <v>13190.800943492985</v>
      </c>
      <c r="L22" s="19">
        <v>77.684340067685426</v>
      </c>
      <c r="M22" s="1"/>
    </row>
    <row r="23" spans="1:13" x14ac:dyDescent="0.35">
      <c r="A23" s="1" t="s">
        <v>331</v>
      </c>
      <c r="B23" s="63">
        <v>42837</v>
      </c>
      <c r="C23" s="91">
        <v>46</v>
      </c>
      <c r="D23" s="91">
        <v>102</v>
      </c>
      <c r="E23" s="91" t="s">
        <v>259</v>
      </c>
      <c r="F23" s="91" t="s">
        <v>261</v>
      </c>
      <c r="G23" s="91"/>
      <c r="H23" s="91"/>
      <c r="I23" s="91" t="s">
        <v>264</v>
      </c>
      <c r="J23" s="19">
        <v>5829.9353964031479</v>
      </c>
      <c r="K23" s="19">
        <v>5233.4562410772032</v>
      </c>
      <c r="L23" s="19">
        <v>88.17517948296576</v>
      </c>
      <c r="M23" s="1"/>
    </row>
    <row r="24" spans="1:13" x14ac:dyDescent="0.35">
      <c r="A24" s="1" t="s">
        <v>406</v>
      </c>
      <c r="B24" s="63">
        <v>42839</v>
      </c>
      <c r="C24" s="5">
        <v>48</v>
      </c>
      <c r="D24" s="5">
        <v>104</v>
      </c>
      <c r="E24" s="91" t="s">
        <v>259</v>
      </c>
      <c r="F24" s="5" t="s">
        <v>261</v>
      </c>
      <c r="G24" s="5"/>
      <c r="H24" s="5"/>
      <c r="I24" s="5" t="s">
        <v>264</v>
      </c>
      <c r="J24" s="19">
        <v>13011.7992606472</v>
      </c>
      <c r="K24" s="19">
        <v>16310.781384514119</v>
      </c>
      <c r="L24" s="19">
        <v>209.70273965665689</v>
      </c>
      <c r="M24" s="1"/>
    </row>
    <row r="25" spans="1:13" x14ac:dyDescent="0.35">
      <c r="A25" s="1" t="s">
        <v>333</v>
      </c>
      <c r="B25" s="63">
        <v>42841</v>
      </c>
      <c r="C25" s="91">
        <v>50</v>
      </c>
      <c r="D25" s="91">
        <v>106</v>
      </c>
      <c r="E25" s="91" t="s">
        <v>259</v>
      </c>
      <c r="F25" s="91" t="s">
        <v>261</v>
      </c>
      <c r="G25" s="91"/>
      <c r="H25" s="91" t="s">
        <v>263</v>
      </c>
      <c r="I25" s="91" t="s">
        <v>264</v>
      </c>
      <c r="J25" s="19">
        <v>9101.6467562634753</v>
      </c>
      <c r="K25" s="19">
        <v>9373.9629998340733</v>
      </c>
      <c r="L25" s="19">
        <v>235.6582877053259</v>
      </c>
      <c r="M25" s="1" t="s">
        <v>423</v>
      </c>
    </row>
    <row r="26" spans="1:13" x14ac:dyDescent="0.35">
      <c r="A26" s="114" t="s">
        <v>248</v>
      </c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</row>
    <row r="27" spans="1:13" x14ac:dyDescent="0.35">
      <c r="A27" s="1" t="s">
        <v>71</v>
      </c>
      <c r="B27" s="63">
        <v>42793</v>
      </c>
      <c r="C27" s="5">
        <v>2</v>
      </c>
      <c r="D27" s="5">
        <v>58</v>
      </c>
      <c r="E27" s="5" t="s">
        <v>248</v>
      </c>
      <c r="F27" s="5" t="s">
        <v>261</v>
      </c>
      <c r="G27" s="5" t="s">
        <v>262</v>
      </c>
      <c r="H27" s="5" t="s">
        <v>263</v>
      </c>
      <c r="I27" s="5" t="s">
        <v>264</v>
      </c>
      <c r="J27" s="19">
        <v>344091.67363249045</v>
      </c>
      <c r="K27" s="19">
        <v>14239.128218720074</v>
      </c>
      <c r="L27" s="19">
        <v>0</v>
      </c>
      <c r="M27" s="1"/>
    </row>
    <row r="28" spans="1:13" ht="29" x14ac:dyDescent="0.35">
      <c r="A28" s="1" t="s">
        <v>407</v>
      </c>
      <c r="B28" s="63">
        <v>42795</v>
      </c>
      <c r="C28" s="91">
        <v>4</v>
      </c>
      <c r="D28" s="91">
        <v>60</v>
      </c>
      <c r="E28" s="94" t="s">
        <v>248</v>
      </c>
      <c r="F28" s="91" t="s">
        <v>261</v>
      </c>
      <c r="G28" s="91" t="s">
        <v>265</v>
      </c>
      <c r="H28" s="92" t="s">
        <v>266</v>
      </c>
      <c r="I28" s="91" t="s">
        <v>264</v>
      </c>
      <c r="J28" s="19">
        <v>112517.46302097575</v>
      </c>
      <c r="K28" s="19">
        <v>6425.3272098705265</v>
      </c>
      <c r="L28" s="19">
        <v>0</v>
      </c>
      <c r="M28" s="1" t="s">
        <v>420</v>
      </c>
    </row>
    <row r="29" spans="1:13" ht="29" x14ac:dyDescent="0.35">
      <c r="A29" s="1" t="s">
        <v>408</v>
      </c>
      <c r="B29" s="63">
        <v>42797</v>
      </c>
      <c r="C29" s="91">
        <v>6</v>
      </c>
      <c r="D29" s="91">
        <v>62</v>
      </c>
      <c r="E29" s="94" t="s">
        <v>248</v>
      </c>
      <c r="F29" s="91" t="s">
        <v>261</v>
      </c>
      <c r="G29" s="91" t="s">
        <v>265</v>
      </c>
      <c r="H29" s="92" t="s">
        <v>266</v>
      </c>
      <c r="I29" s="91" t="s">
        <v>264</v>
      </c>
      <c r="J29" s="19">
        <v>51077.822042446547</v>
      </c>
      <c r="K29" s="19">
        <v>6493.4231306102092</v>
      </c>
      <c r="L29" s="19">
        <v>144.06960987090795</v>
      </c>
      <c r="M29" s="1"/>
    </row>
    <row r="30" spans="1:13" ht="29" x14ac:dyDescent="0.35">
      <c r="A30" s="1" t="s">
        <v>74</v>
      </c>
      <c r="B30" s="63">
        <v>42799</v>
      </c>
      <c r="C30" s="5">
        <v>8</v>
      </c>
      <c r="D30" s="5">
        <v>64</v>
      </c>
      <c r="E30" s="94" t="s">
        <v>248</v>
      </c>
      <c r="F30" s="5" t="s">
        <v>261</v>
      </c>
      <c r="G30" s="5" t="s">
        <v>265</v>
      </c>
      <c r="H30" s="65" t="s">
        <v>266</v>
      </c>
      <c r="I30" s="5" t="s">
        <v>264</v>
      </c>
      <c r="J30" s="19">
        <v>8841.8367346938776</v>
      </c>
      <c r="K30" s="19">
        <v>3525.5102040816332</v>
      </c>
      <c r="L30" s="19">
        <v>0</v>
      </c>
      <c r="M30" s="1"/>
    </row>
    <row r="31" spans="1:13" x14ac:dyDescent="0.35">
      <c r="A31" s="1" t="s">
        <v>409</v>
      </c>
      <c r="B31" s="63">
        <v>42801</v>
      </c>
      <c r="C31" s="91">
        <v>10</v>
      </c>
      <c r="D31" s="91">
        <v>66</v>
      </c>
      <c r="E31" s="94" t="s">
        <v>248</v>
      </c>
      <c r="F31" s="91" t="s">
        <v>261</v>
      </c>
      <c r="G31" s="91"/>
      <c r="H31" s="92"/>
      <c r="I31" s="91" t="s">
        <v>264</v>
      </c>
      <c r="J31" s="19">
        <v>3152.4609843937574</v>
      </c>
      <c r="K31" s="19">
        <v>1539.3287749882561</v>
      </c>
      <c r="L31" s="19">
        <v>57.988412756406909</v>
      </c>
      <c r="M31" s="1"/>
    </row>
    <row r="32" spans="1:13" x14ac:dyDescent="0.35">
      <c r="A32" s="1" t="s">
        <v>410</v>
      </c>
      <c r="B32" s="63">
        <v>42803</v>
      </c>
      <c r="C32" s="91">
        <v>12</v>
      </c>
      <c r="D32" s="91">
        <v>68</v>
      </c>
      <c r="E32" s="94" t="s">
        <v>248</v>
      </c>
      <c r="F32" s="91" t="s">
        <v>261</v>
      </c>
      <c r="G32" s="91"/>
      <c r="H32" s="92"/>
      <c r="I32" s="91" t="s">
        <v>264</v>
      </c>
      <c r="J32" s="19">
        <v>7304.2394014962629</v>
      </c>
      <c r="K32" s="19">
        <v>1948.1398544455196</v>
      </c>
      <c r="L32" s="19">
        <v>0</v>
      </c>
      <c r="M32" s="1"/>
    </row>
    <row r="33" spans="1:13" x14ac:dyDescent="0.35">
      <c r="A33" s="1" t="s">
        <v>345</v>
      </c>
      <c r="B33" s="63">
        <v>42805</v>
      </c>
      <c r="C33" s="91">
        <v>14</v>
      </c>
      <c r="D33" s="91">
        <v>70</v>
      </c>
      <c r="E33" s="94" t="s">
        <v>248</v>
      </c>
      <c r="F33" s="91" t="s">
        <v>261</v>
      </c>
      <c r="G33" s="91"/>
      <c r="H33" s="92"/>
      <c r="I33" s="91" t="s">
        <v>264</v>
      </c>
      <c r="J33" s="19">
        <v>6797.3282752464784</v>
      </c>
      <c r="K33" s="19">
        <v>3467.8155556457164</v>
      </c>
      <c r="L33" s="19">
        <v>558.33367144074305</v>
      </c>
      <c r="M33" s="1"/>
    </row>
    <row r="34" spans="1:13" x14ac:dyDescent="0.35">
      <c r="A34" s="1" t="s">
        <v>75</v>
      </c>
      <c r="B34" s="63">
        <v>42806</v>
      </c>
      <c r="C34" s="5">
        <v>15</v>
      </c>
      <c r="D34" s="5">
        <v>71</v>
      </c>
      <c r="E34" s="94" t="s">
        <v>248</v>
      </c>
      <c r="F34" s="5" t="s">
        <v>261</v>
      </c>
      <c r="G34" s="5"/>
      <c r="H34" s="5"/>
      <c r="I34" s="5" t="s">
        <v>264</v>
      </c>
      <c r="J34" s="19">
        <v>6144.1320256582703</v>
      </c>
      <c r="K34" s="19">
        <v>5023.791119989558</v>
      </c>
      <c r="L34" s="19">
        <v>856.73128080548474</v>
      </c>
      <c r="M34" s="1"/>
    </row>
    <row r="35" spans="1:13" x14ac:dyDescent="0.35">
      <c r="A35" s="1" t="s">
        <v>347</v>
      </c>
      <c r="B35" s="63">
        <v>42807</v>
      </c>
      <c r="C35" s="91">
        <v>16</v>
      </c>
      <c r="D35" s="91">
        <v>72</v>
      </c>
      <c r="E35" s="94" t="s">
        <v>248</v>
      </c>
      <c r="F35" s="91" t="s">
        <v>261</v>
      </c>
      <c r="G35" s="91"/>
      <c r="H35" s="91"/>
      <c r="I35" s="91" t="s">
        <v>264</v>
      </c>
      <c r="J35" s="19">
        <v>5032.5067807112928</v>
      </c>
      <c r="K35" s="19">
        <v>6730.5289462723904</v>
      </c>
      <c r="L35" s="19">
        <v>1636.4624495890948</v>
      </c>
      <c r="M35" s="1"/>
    </row>
    <row r="36" spans="1:13" x14ac:dyDescent="0.35">
      <c r="A36" s="1" t="s">
        <v>359</v>
      </c>
      <c r="B36" s="63">
        <v>42808</v>
      </c>
      <c r="C36" s="91">
        <v>17</v>
      </c>
      <c r="D36" s="91">
        <v>73</v>
      </c>
      <c r="E36" s="94" t="s">
        <v>248</v>
      </c>
      <c r="F36" s="91" t="s">
        <v>261</v>
      </c>
      <c r="G36" s="91"/>
      <c r="H36" s="91"/>
      <c r="I36" s="91" t="s">
        <v>264</v>
      </c>
      <c r="J36" s="19">
        <v>3169.9212550047605</v>
      </c>
      <c r="K36" s="19">
        <v>5636.5647111830167</v>
      </c>
      <c r="L36" s="19">
        <v>1670.2847722129488</v>
      </c>
      <c r="M36" s="1"/>
    </row>
    <row r="37" spans="1:13" x14ac:dyDescent="0.35">
      <c r="A37" s="1" t="s">
        <v>80</v>
      </c>
      <c r="B37" s="63">
        <v>42813</v>
      </c>
      <c r="C37" s="5">
        <v>22</v>
      </c>
      <c r="D37" s="5">
        <v>78</v>
      </c>
      <c r="E37" s="94" t="s">
        <v>248</v>
      </c>
      <c r="F37" s="5" t="s">
        <v>261</v>
      </c>
      <c r="G37" s="5"/>
      <c r="H37" s="5"/>
      <c r="I37" s="5" t="s">
        <v>264</v>
      </c>
      <c r="J37" s="19">
        <v>2605.2837437740723</v>
      </c>
      <c r="K37" s="19">
        <v>5405.5887274851666</v>
      </c>
      <c r="L37" s="19">
        <v>760.08278129301141</v>
      </c>
      <c r="M37" s="1"/>
    </row>
    <row r="38" spans="1:13" x14ac:dyDescent="0.35">
      <c r="A38" s="1" t="s">
        <v>82</v>
      </c>
      <c r="B38" s="63">
        <v>42817</v>
      </c>
      <c r="C38" s="5">
        <v>26</v>
      </c>
      <c r="D38" s="5">
        <v>82</v>
      </c>
      <c r="E38" s="94" t="s">
        <v>248</v>
      </c>
      <c r="F38" s="5" t="s">
        <v>261</v>
      </c>
      <c r="G38" s="5"/>
      <c r="H38" s="5"/>
      <c r="I38" s="5" t="s">
        <v>264</v>
      </c>
      <c r="J38" s="19">
        <v>3389.5691609977303</v>
      </c>
      <c r="K38" s="19">
        <v>9120.2821869488489</v>
      </c>
      <c r="L38" s="19">
        <v>340.99269337364552</v>
      </c>
      <c r="M38" s="66" t="s">
        <v>268</v>
      </c>
    </row>
    <row r="39" spans="1:13" x14ac:dyDescent="0.35">
      <c r="A39" s="1" t="s">
        <v>360</v>
      </c>
      <c r="B39" s="63">
        <v>42821</v>
      </c>
      <c r="C39" s="91">
        <v>30</v>
      </c>
      <c r="D39" s="91">
        <v>86</v>
      </c>
      <c r="E39" s="94" t="s">
        <v>248</v>
      </c>
      <c r="F39" s="91" t="s">
        <v>261</v>
      </c>
      <c r="G39" s="91"/>
      <c r="H39" s="91"/>
      <c r="I39" s="91" t="s">
        <v>264</v>
      </c>
      <c r="J39" s="19">
        <v>3038.2511409409844</v>
      </c>
      <c r="K39" s="19">
        <v>8807.8068178306276</v>
      </c>
      <c r="L39" s="19">
        <v>104.04969660756795</v>
      </c>
      <c r="M39" s="66"/>
    </row>
    <row r="40" spans="1:13" x14ac:dyDescent="0.35">
      <c r="A40" s="1" t="s">
        <v>84</v>
      </c>
      <c r="B40" s="63">
        <v>42823</v>
      </c>
      <c r="C40" s="5">
        <v>32</v>
      </c>
      <c r="D40" s="5">
        <v>88</v>
      </c>
      <c r="E40" s="94" t="s">
        <v>248</v>
      </c>
      <c r="F40" s="5" t="s">
        <v>261</v>
      </c>
      <c r="G40" s="5"/>
      <c r="H40" s="5"/>
      <c r="I40" s="5" t="s">
        <v>264</v>
      </c>
      <c r="J40" s="19">
        <v>1317.6311158754881</v>
      </c>
      <c r="K40" s="19">
        <v>3947.786250278109</v>
      </c>
      <c r="L40" s="19">
        <v>76.606460225319069</v>
      </c>
      <c r="M40" s="1" t="s">
        <v>269</v>
      </c>
    </row>
    <row r="41" spans="1:13" x14ac:dyDescent="0.35">
      <c r="A41" s="1" t="s">
        <v>361</v>
      </c>
      <c r="B41" s="63">
        <v>42825</v>
      </c>
      <c r="C41" s="91">
        <v>34</v>
      </c>
      <c r="D41" s="91">
        <v>90</v>
      </c>
      <c r="E41" s="94" t="s">
        <v>248</v>
      </c>
      <c r="F41" s="91" t="s">
        <v>261</v>
      </c>
      <c r="G41" s="91"/>
      <c r="H41" s="91"/>
      <c r="I41" s="91" t="s">
        <v>264</v>
      </c>
      <c r="J41" s="19">
        <v>1489.9796837194108</v>
      </c>
      <c r="K41" s="19">
        <v>2438.6172678175822</v>
      </c>
      <c r="L41" s="19">
        <v>128.89097610029503</v>
      </c>
      <c r="M41" s="1"/>
    </row>
    <row r="42" spans="1:13" x14ac:dyDescent="0.35">
      <c r="A42" s="1" t="s">
        <v>86</v>
      </c>
      <c r="B42" s="63">
        <v>42827</v>
      </c>
      <c r="C42" s="5">
        <v>36</v>
      </c>
      <c r="D42" s="5">
        <v>92</v>
      </c>
      <c r="E42" s="94" t="s">
        <v>248</v>
      </c>
      <c r="F42" s="5" t="s">
        <v>261</v>
      </c>
      <c r="G42" s="5"/>
      <c r="H42" s="5"/>
      <c r="I42" s="5" t="s">
        <v>264</v>
      </c>
      <c r="J42" s="19">
        <v>2382.5712898078095</v>
      </c>
      <c r="K42" s="19">
        <v>6411.9197946298409</v>
      </c>
      <c r="L42" s="19">
        <v>70.075626170817927</v>
      </c>
      <c r="M42" s="1"/>
    </row>
    <row r="43" spans="1:13" x14ac:dyDescent="0.35">
      <c r="A43" s="1" t="s">
        <v>362</v>
      </c>
      <c r="B43" s="63">
        <v>42829</v>
      </c>
      <c r="C43" s="91">
        <v>38</v>
      </c>
      <c r="D43" s="91">
        <v>94</v>
      </c>
      <c r="E43" s="94" t="s">
        <v>248</v>
      </c>
      <c r="F43" s="91" t="s">
        <v>261</v>
      </c>
      <c r="G43" s="91"/>
      <c r="H43" s="91" t="s">
        <v>263</v>
      </c>
      <c r="I43" s="91" t="s">
        <v>264</v>
      </c>
      <c r="J43" s="19">
        <v>825.31511102939771</v>
      </c>
      <c r="K43" s="19">
        <v>3507.58922187494</v>
      </c>
      <c r="L43" s="19">
        <v>211.48699720128317</v>
      </c>
      <c r="M43" s="1"/>
    </row>
    <row r="44" spans="1:13" x14ac:dyDescent="0.35">
      <c r="A44" s="1" t="s">
        <v>363</v>
      </c>
      <c r="B44" s="63">
        <v>42831</v>
      </c>
      <c r="C44" s="91">
        <v>40</v>
      </c>
      <c r="D44" s="91">
        <v>96</v>
      </c>
      <c r="E44" s="94" t="s">
        <v>248</v>
      </c>
      <c r="F44" s="91" t="s">
        <v>261</v>
      </c>
      <c r="G44" s="91"/>
      <c r="H44" s="91" t="s">
        <v>263</v>
      </c>
      <c r="I44" s="91" t="s">
        <v>264</v>
      </c>
      <c r="J44" s="19">
        <v>500.84863604760488</v>
      </c>
      <c r="K44" s="19">
        <v>3991.2989243793663</v>
      </c>
      <c r="L44" s="19">
        <v>185.88196801766776</v>
      </c>
      <c r="M44" s="1"/>
    </row>
    <row r="45" spans="1:13" x14ac:dyDescent="0.35">
      <c r="A45" s="1" t="s">
        <v>88</v>
      </c>
      <c r="B45" s="63">
        <v>42833</v>
      </c>
      <c r="C45" s="5">
        <v>42</v>
      </c>
      <c r="D45" s="5">
        <v>98</v>
      </c>
      <c r="E45" s="94" t="s">
        <v>248</v>
      </c>
      <c r="F45" s="5" t="s">
        <v>261</v>
      </c>
      <c r="G45" s="5"/>
      <c r="H45" s="5"/>
      <c r="I45" s="5" t="s">
        <v>264</v>
      </c>
      <c r="J45" s="19">
        <v>1482.7450737133756</v>
      </c>
      <c r="K45" s="19">
        <v>9429.0056448111136</v>
      </c>
      <c r="L45" s="19">
        <v>804.02373715443605</v>
      </c>
      <c r="M45" s="1"/>
    </row>
    <row r="46" spans="1:13" ht="29" x14ac:dyDescent="0.35">
      <c r="A46" s="1" t="s">
        <v>364</v>
      </c>
      <c r="B46" s="63">
        <v>42835</v>
      </c>
      <c r="C46" s="91">
        <v>44</v>
      </c>
      <c r="D46" s="91">
        <v>100</v>
      </c>
      <c r="E46" s="94" t="s">
        <v>248</v>
      </c>
      <c r="F46" s="91" t="s">
        <v>261</v>
      </c>
      <c r="G46" s="91"/>
      <c r="H46" s="92" t="s">
        <v>266</v>
      </c>
      <c r="I46" s="91" t="s">
        <v>264</v>
      </c>
      <c r="J46" s="19">
        <v>3199.356078309188</v>
      </c>
      <c r="K46" s="19">
        <v>21183.933115230837</v>
      </c>
      <c r="L46" s="19">
        <v>561.19852521161158</v>
      </c>
      <c r="M46" s="1"/>
    </row>
    <row r="47" spans="1:13" x14ac:dyDescent="0.35">
      <c r="A47" s="1" t="s">
        <v>365</v>
      </c>
      <c r="B47" s="63">
        <v>42837</v>
      </c>
      <c r="C47" s="91">
        <v>46</v>
      </c>
      <c r="D47" s="91">
        <v>102</v>
      </c>
      <c r="E47" s="94" t="s">
        <v>248</v>
      </c>
      <c r="F47" s="91" t="s">
        <v>261</v>
      </c>
      <c r="G47" s="91"/>
      <c r="H47" s="91"/>
      <c r="I47" s="91" t="s">
        <v>264</v>
      </c>
      <c r="J47" s="19">
        <v>2820.238869447624</v>
      </c>
      <c r="K47" s="19">
        <v>27060.739318489126</v>
      </c>
      <c r="L47" s="19">
        <v>234.58548821653065</v>
      </c>
      <c r="M47" s="1"/>
    </row>
    <row r="48" spans="1:13" x14ac:dyDescent="0.35">
      <c r="A48" s="1" t="s">
        <v>90</v>
      </c>
      <c r="B48" s="63">
        <v>42839</v>
      </c>
      <c r="C48" s="5">
        <v>48</v>
      </c>
      <c r="D48" s="5">
        <v>104</v>
      </c>
      <c r="E48" s="94" t="s">
        <v>248</v>
      </c>
      <c r="F48" s="5" t="s">
        <v>261</v>
      </c>
      <c r="G48" s="5"/>
      <c r="H48" s="5"/>
      <c r="I48" s="5" t="s">
        <v>264</v>
      </c>
      <c r="J48" s="19">
        <v>3140.0252408655751</v>
      </c>
      <c r="K48" s="19">
        <v>6140.1483670391199</v>
      </c>
      <c r="L48" s="19">
        <v>274.6226695806526</v>
      </c>
      <c r="M48" s="1"/>
    </row>
    <row r="49" spans="1:13" ht="29" x14ac:dyDescent="0.35">
      <c r="A49" s="1" t="s">
        <v>366</v>
      </c>
      <c r="B49" s="63">
        <v>42841</v>
      </c>
      <c r="C49" s="91">
        <v>50</v>
      </c>
      <c r="D49" s="91">
        <v>106</v>
      </c>
      <c r="E49" s="94" t="s">
        <v>248</v>
      </c>
      <c r="F49" s="91" t="s">
        <v>261</v>
      </c>
      <c r="G49" s="91"/>
      <c r="H49" s="92" t="s">
        <v>266</v>
      </c>
      <c r="I49" s="91" t="s">
        <v>264</v>
      </c>
      <c r="J49" s="19">
        <v>5150.5013331711152</v>
      </c>
      <c r="K49" s="19">
        <v>1320.9039204355345</v>
      </c>
      <c r="L49" s="19">
        <v>163.83304439510505</v>
      </c>
      <c r="M49" s="1"/>
    </row>
    <row r="50" spans="1:13" x14ac:dyDescent="0.35">
      <c r="A50" s="114" t="s">
        <v>249</v>
      </c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</row>
    <row r="51" spans="1:13" x14ac:dyDescent="0.35">
      <c r="A51" s="1" t="s">
        <v>92</v>
      </c>
      <c r="B51" s="64">
        <v>42799</v>
      </c>
      <c r="C51" s="5">
        <v>8</v>
      </c>
      <c r="D51" s="5">
        <v>64</v>
      </c>
      <c r="E51" s="5" t="s">
        <v>267</v>
      </c>
      <c r="F51" s="5" t="s">
        <v>249</v>
      </c>
      <c r="G51" s="5">
        <v>70</v>
      </c>
      <c r="H51" s="5" t="s">
        <v>263</v>
      </c>
      <c r="I51" s="5" t="s">
        <v>264</v>
      </c>
      <c r="J51" s="19">
        <v>24565.908745632216</v>
      </c>
      <c r="K51" s="19">
        <v>1012.7107915126337</v>
      </c>
      <c r="L51" s="19">
        <v>0</v>
      </c>
      <c r="M51" s="1"/>
    </row>
    <row r="52" spans="1:13" x14ac:dyDescent="0.35">
      <c r="A52" s="1" t="s">
        <v>94</v>
      </c>
      <c r="B52" s="63">
        <v>42799</v>
      </c>
      <c r="C52" s="5">
        <v>8</v>
      </c>
      <c r="D52" s="5">
        <v>64</v>
      </c>
      <c r="E52" s="5" t="s">
        <v>260</v>
      </c>
      <c r="F52" s="5" t="s">
        <v>249</v>
      </c>
      <c r="G52" s="5">
        <v>30</v>
      </c>
      <c r="H52" s="5" t="s">
        <v>263</v>
      </c>
      <c r="I52" s="5" t="s">
        <v>264</v>
      </c>
      <c r="J52" s="19">
        <v>7904.7959183673393</v>
      </c>
      <c r="K52" s="19">
        <v>314.33673469387725</v>
      </c>
      <c r="L52" s="19">
        <v>0</v>
      </c>
      <c r="M52" s="1"/>
    </row>
    <row r="53" spans="1:13" x14ac:dyDescent="0.35">
      <c r="A53" s="1" t="s">
        <v>97</v>
      </c>
      <c r="B53" s="63">
        <v>42806</v>
      </c>
      <c r="C53" s="5">
        <v>15</v>
      </c>
      <c r="D53" s="5">
        <v>71</v>
      </c>
      <c r="E53" s="5" t="s">
        <v>260</v>
      </c>
      <c r="F53" s="5" t="s">
        <v>249</v>
      </c>
      <c r="G53" s="5"/>
      <c r="H53" s="5"/>
      <c r="I53" s="5" t="s">
        <v>264</v>
      </c>
      <c r="J53" s="19">
        <v>3468.9883781301141</v>
      </c>
      <c r="K53" s="19">
        <v>1583.2301609489186</v>
      </c>
      <c r="L53" s="19">
        <v>0</v>
      </c>
      <c r="M53" s="1"/>
    </row>
    <row r="55" spans="1:13" x14ac:dyDescent="0.35">
      <c r="A55" t="s">
        <v>241</v>
      </c>
    </row>
    <row r="56" spans="1:13" x14ac:dyDescent="0.35">
      <c r="A56" t="s">
        <v>242</v>
      </c>
    </row>
    <row r="57" spans="1:13" x14ac:dyDescent="0.35">
      <c r="A57" t="s">
        <v>243</v>
      </c>
    </row>
    <row r="59" spans="1:13" ht="101.5" customHeight="1" x14ac:dyDescent="0.35">
      <c r="A59" s="139" t="s">
        <v>446</v>
      </c>
      <c r="B59" s="139"/>
      <c r="C59" s="139"/>
      <c r="D59" s="139"/>
      <c r="E59" s="139"/>
      <c r="F59" s="139"/>
      <c r="G59" s="139"/>
      <c r="H59" s="139"/>
      <c r="I59" s="139"/>
    </row>
  </sheetData>
  <mergeCells count="4">
    <mergeCell ref="A3:M3"/>
    <mergeCell ref="A26:M26"/>
    <mergeCell ref="A50:M50"/>
    <mergeCell ref="A59:I59"/>
  </mergeCells>
  <pageMargins left="0.7" right="0.7" top="0.75" bottom="0.75" header="0.3" footer="0.3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opLeftCell="A45" workbookViewId="0">
      <selection activeCell="A59" sqref="A59:O64"/>
    </sheetView>
  </sheetViews>
  <sheetFormatPr baseColWidth="10" defaultColWidth="11.54296875" defaultRowHeight="14.5" x14ac:dyDescent="0.35"/>
  <cols>
    <col min="2" max="7" width="5.81640625" customWidth="1"/>
    <col min="8" max="9" width="13.36328125" customWidth="1"/>
  </cols>
  <sheetData>
    <row r="1" spans="1:10" ht="14.4" x14ac:dyDescent="0.3">
      <c r="A1" s="2" t="s">
        <v>58</v>
      </c>
    </row>
    <row r="2" spans="1:10" ht="14.4" x14ac:dyDescent="0.3">
      <c r="A2" s="1" t="s">
        <v>0</v>
      </c>
      <c r="B2" s="110">
        <v>43854</v>
      </c>
      <c r="C2" s="110"/>
      <c r="D2" s="110"/>
      <c r="E2" s="110"/>
      <c r="H2" s="1" t="s">
        <v>3</v>
      </c>
      <c r="I2" s="1" t="s">
        <v>191</v>
      </c>
    </row>
    <row r="3" spans="1:10" ht="14.4" x14ac:dyDescent="0.3">
      <c r="A3" s="1" t="s">
        <v>1</v>
      </c>
      <c r="B3" s="109" t="s">
        <v>15</v>
      </c>
      <c r="C3" s="109"/>
      <c r="D3" s="109"/>
      <c r="E3" s="109"/>
      <c r="H3" s="1" t="s">
        <v>192</v>
      </c>
      <c r="I3" s="1" t="s">
        <v>11</v>
      </c>
    </row>
    <row r="4" spans="1:10" ht="14.4" x14ac:dyDescent="0.3">
      <c r="A4" s="1" t="s">
        <v>14</v>
      </c>
      <c r="B4" s="109" t="s">
        <v>59</v>
      </c>
      <c r="C4" s="109"/>
      <c r="D4" s="109"/>
      <c r="E4" s="109"/>
      <c r="H4" s="1" t="s">
        <v>193</v>
      </c>
      <c r="I4" s="18">
        <v>0.3</v>
      </c>
    </row>
    <row r="6" spans="1:10" ht="14.4" x14ac:dyDescent="0.3">
      <c r="A6" s="2" t="s">
        <v>2</v>
      </c>
    </row>
    <row r="7" spans="1:10" ht="14.4" x14ac:dyDescent="0.3">
      <c r="A7" s="13" t="s">
        <v>3</v>
      </c>
      <c r="B7" s="17">
        <v>488</v>
      </c>
      <c r="C7" s="14" t="s">
        <v>4</v>
      </c>
      <c r="D7" s="14"/>
      <c r="E7" s="14"/>
    </row>
    <row r="9" spans="1:10" ht="14.4" x14ac:dyDescent="0.3">
      <c r="A9" s="3" t="s">
        <v>5</v>
      </c>
    </row>
    <row r="10" spans="1:10" ht="14.4" x14ac:dyDescent="0.3">
      <c r="A10" s="4" t="s">
        <v>6</v>
      </c>
      <c r="B10" s="109" t="s">
        <v>7</v>
      </c>
      <c r="C10" s="109"/>
      <c r="D10" s="109"/>
      <c r="E10" s="109"/>
      <c r="F10" s="109"/>
      <c r="G10" s="109"/>
      <c r="H10" s="109"/>
    </row>
    <row r="11" spans="1:10" ht="43.5" x14ac:dyDescent="0.35">
      <c r="A11" s="6"/>
      <c r="B11" s="7" t="s">
        <v>11</v>
      </c>
      <c r="C11" s="7" t="s">
        <v>12</v>
      </c>
      <c r="D11" s="7" t="s">
        <v>13</v>
      </c>
      <c r="E11" s="7">
        <v>520</v>
      </c>
      <c r="F11" s="7">
        <v>572</v>
      </c>
      <c r="G11" s="7">
        <v>692</v>
      </c>
      <c r="H11" s="8" t="s">
        <v>16</v>
      </c>
      <c r="I11" s="8" t="s">
        <v>17</v>
      </c>
      <c r="J11" s="8" t="s">
        <v>20</v>
      </c>
    </row>
    <row r="12" spans="1:10" ht="14.4" x14ac:dyDescent="0.3">
      <c r="A12" s="6" t="s">
        <v>8</v>
      </c>
      <c r="B12" s="5">
        <v>27</v>
      </c>
      <c r="C12" s="5">
        <v>19</v>
      </c>
      <c r="D12" s="5">
        <v>35</v>
      </c>
      <c r="E12" s="5">
        <v>35</v>
      </c>
      <c r="F12" s="5">
        <v>35</v>
      </c>
      <c r="G12" s="5">
        <v>40</v>
      </c>
      <c r="H12" s="5" t="s">
        <v>60</v>
      </c>
      <c r="I12" s="5" t="s">
        <v>61</v>
      </c>
      <c r="J12" s="19">
        <v>24.1</v>
      </c>
    </row>
    <row r="13" spans="1:10" x14ac:dyDescent="0.35">
      <c r="A13" s="6" t="s">
        <v>9</v>
      </c>
      <c r="B13" s="5">
        <v>231</v>
      </c>
      <c r="C13" s="5">
        <v>248</v>
      </c>
      <c r="D13" s="5">
        <v>174</v>
      </c>
      <c r="E13" s="5">
        <v>319</v>
      </c>
      <c r="F13" s="5">
        <v>80</v>
      </c>
      <c r="G13" s="5">
        <v>5</v>
      </c>
      <c r="H13" s="111"/>
      <c r="I13" s="111"/>
      <c r="J13" s="111"/>
    </row>
    <row r="14" spans="1:10" x14ac:dyDescent="0.35">
      <c r="A14" s="6" t="s">
        <v>10</v>
      </c>
      <c r="B14" s="5">
        <v>3.57</v>
      </c>
      <c r="C14" s="5">
        <v>4.17</v>
      </c>
      <c r="D14" s="5">
        <v>10.89</v>
      </c>
      <c r="E14" s="5">
        <v>3.86</v>
      </c>
      <c r="F14" s="5">
        <v>4.7</v>
      </c>
      <c r="G14" s="5">
        <v>28.12</v>
      </c>
      <c r="H14" s="111"/>
      <c r="I14" s="111"/>
      <c r="J14" s="111"/>
    </row>
    <row r="16" spans="1:10" ht="14.4" x14ac:dyDescent="0.3">
      <c r="A16" s="9" t="s">
        <v>21</v>
      </c>
    </row>
    <row r="17" spans="1:15" ht="14.4" x14ac:dyDescent="0.3">
      <c r="A17" s="12" t="s">
        <v>23</v>
      </c>
      <c r="B17" s="109" t="s">
        <v>24</v>
      </c>
      <c r="C17" s="109"/>
      <c r="D17" s="109"/>
      <c r="E17" s="109"/>
      <c r="F17" s="109"/>
      <c r="G17" s="109"/>
      <c r="H17" s="109"/>
    </row>
    <row r="18" spans="1:15" x14ac:dyDescent="0.35">
      <c r="A18" s="11" t="s">
        <v>22</v>
      </c>
      <c r="B18" s="109" t="s">
        <v>25</v>
      </c>
      <c r="C18" s="109"/>
      <c r="D18" s="109"/>
      <c r="E18" s="109"/>
      <c r="F18" s="109"/>
      <c r="G18" s="109"/>
      <c r="H18" s="109"/>
    </row>
    <row r="19" spans="1:15" ht="43.5" x14ac:dyDescent="0.35">
      <c r="A19" s="6"/>
      <c r="B19" s="7" t="s">
        <v>11</v>
      </c>
      <c r="C19" s="7" t="s">
        <v>12</v>
      </c>
      <c r="D19" s="7" t="s">
        <v>13</v>
      </c>
      <c r="E19" s="7">
        <v>520</v>
      </c>
      <c r="F19" s="7">
        <v>572</v>
      </c>
      <c r="G19" s="7">
        <v>692</v>
      </c>
      <c r="H19" s="8" t="s">
        <v>16</v>
      </c>
      <c r="I19" s="8" t="s">
        <v>17</v>
      </c>
      <c r="J19" s="8" t="s">
        <v>20</v>
      </c>
      <c r="K19" s="8" t="s">
        <v>28</v>
      </c>
      <c r="L19" s="8" t="s">
        <v>29</v>
      </c>
      <c r="M19" s="8" t="s">
        <v>30</v>
      </c>
      <c r="N19" s="8" t="s">
        <v>31</v>
      </c>
      <c r="O19" s="8" t="s">
        <v>27</v>
      </c>
    </row>
    <row r="20" spans="1:15" ht="14.4" x14ac:dyDescent="0.3">
      <c r="A20" s="6" t="s">
        <v>8</v>
      </c>
      <c r="B20" s="5">
        <v>25</v>
      </c>
      <c r="C20" s="5">
        <v>17</v>
      </c>
      <c r="D20" s="5">
        <v>35</v>
      </c>
      <c r="E20" s="5">
        <v>35</v>
      </c>
      <c r="F20" s="5">
        <v>35</v>
      </c>
      <c r="G20" s="5">
        <v>36</v>
      </c>
      <c r="H20" s="5" t="s">
        <v>60</v>
      </c>
      <c r="I20" s="5" t="s">
        <v>62</v>
      </c>
      <c r="J20" s="19">
        <v>24.1</v>
      </c>
      <c r="K20" s="5">
        <v>97.94</v>
      </c>
      <c r="L20" s="20">
        <v>2.2549999999999999</v>
      </c>
      <c r="M20" s="20">
        <v>2.1539999999999999</v>
      </c>
      <c r="N20" s="10">
        <f>(L20-M20)*1000</f>
        <v>100.99999999999997</v>
      </c>
      <c r="O20" s="5">
        <v>4</v>
      </c>
    </row>
    <row r="23" spans="1:15" ht="14.4" x14ac:dyDescent="0.3">
      <c r="A23" s="2" t="s">
        <v>36</v>
      </c>
    </row>
    <row r="24" spans="1:15" ht="28.75" x14ac:dyDescent="0.3">
      <c r="A24" s="16" t="s">
        <v>32</v>
      </c>
      <c r="B24" s="112" t="s">
        <v>63</v>
      </c>
      <c r="C24" s="109"/>
      <c r="D24" s="109"/>
      <c r="E24" s="109"/>
      <c r="F24" s="109"/>
      <c r="G24" s="109"/>
      <c r="H24" s="109"/>
    </row>
    <row r="25" spans="1:15" ht="14.4" x14ac:dyDescent="0.3">
      <c r="A25" s="1" t="s">
        <v>23</v>
      </c>
      <c r="B25" s="109" t="s">
        <v>33</v>
      </c>
      <c r="C25" s="109"/>
      <c r="D25" s="109"/>
      <c r="E25" s="109"/>
      <c r="F25" s="109"/>
      <c r="G25" s="109"/>
      <c r="H25" s="109"/>
    </row>
    <row r="26" spans="1:15" x14ac:dyDescent="0.35">
      <c r="A26" s="11" t="s">
        <v>22</v>
      </c>
      <c r="B26" s="109" t="s">
        <v>39</v>
      </c>
      <c r="C26" s="109"/>
      <c r="D26" s="109"/>
      <c r="E26" s="109"/>
      <c r="F26" s="109"/>
      <c r="G26" s="109"/>
      <c r="H26" s="109"/>
    </row>
    <row r="27" spans="1:15" ht="43.5" x14ac:dyDescent="0.35">
      <c r="A27" s="6"/>
      <c r="B27" s="7" t="s">
        <v>11</v>
      </c>
      <c r="C27" s="7" t="s">
        <v>12</v>
      </c>
      <c r="D27" s="7" t="s">
        <v>13</v>
      </c>
      <c r="E27" s="7">
        <v>520</v>
      </c>
      <c r="F27" s="7">
        <v>572</v>
      </c>
      <c r="G27" s="7">
        <v>692</v>
      </c>
      <c r="H27" s="8" t="s">
        <v>16</v>
      </c>
      <c r="I27" s="8" t="s">
        <v>17</v>
      </c>
      <c r="J27" s="8" t="s">
        <v>20</v>
      </c>
      <c r="K27" s="8" t="s">
        <v>28</v>
      </c>
      <c r="L27" s="8" t="s">
        <v>29</v>
      </c>
      <c r="M27" s="8" t="s">
        <v>30</v>
      </c>
      <c r="N27" s="8" t="s">
        <v>31</v>
      </c>
      <c r="O27" s="8" t="s">
        <v>27</v>
      </c>
    </row>
    <row r="28" spans="1:15" ht="14.4" x14ac:dyDescent="0.3">
      <c r="A28" s="6" t="s">
        <v>8</v>
      </c>
      <c r="B28" s="5">
        <v>25</v>
      </c>
      <c r="C28" s="5">
        <v>17</v>
      </c>
      <c r="D28" s="5">
        <v>35</v>
      </c>
      <c r="E28" s="5">
        <v>35</v>
      </c>
      <c r="F28" s="5">
        <v>35</v>
      </c>
      <c r="G28" s="5">
        <v>36</v>
      </c>
      <c r="H28" s="5" t="s">
        <v>64</v>
      </c>
      <c r="I28" s="5" t="s">
        <v>65</v>
      </c>
      <c r="J28" s="5">
        <v>23.74</v>
      </c>
      <c r="K28" s="5">
        <v>189.22</v>
      </c>
      <c r="L28" s="5">
        <v>2.4592999999999998</v>
      </c>
      <c r="M28" s="5">
        <v>2.2559</v>
      </c>
      <c r="N28" s="10">
        <f>(L28-M28)*1000</f>
        <v>203.39999999999981</v>
      </c>
      <c r="O28" s="5">
        <v>8</v>
      </c>
    </row>
    <row r="29" spans="1:15" ht="14.4" x14ac:dyDescent="0.3">
      <c r="B29" s="109"/>
      <c r="C29" s="109"/>
      <c r="D29" s="109"/>
      <c r="E29" s="109"/>
      <c r="F29" s="109"/>
      <c r="G29" s="109"/>
    </row>
    <row r="31" spans="1:15" ht="28.75" x14ac:dyDescent="0.3">
      <c r="A31" s="16" t="s">
        <v>32</v>
      </c>
      <c r="B31" s="112" t="s">
        <v>66</v>
      </c>
      <c r="C31" s="109"/>
      <c r="D31" s="109"/>
      <c r="E31" s="109"/>
      <c r="F31" s="109"/>
      <c r="G31" s="109"/>
      <c r="H31" s="109"/>
    </row>
    <row r="32" spans="1:15" ht="14.4" x14ac:dyDescent="0.3">
      <c r="A32" s="1" t="s">
        <v>23</v>
      </c>
      <c r="B32" s="109" t="s">
        <v>38</v>
      </c>
      <c r="C32" s="109"/>
      <c r="D32" s="109"/>
      <c r="E32" s="109"/>
      <c r="F32" s="109"/>
      <c r="G32" s="109"/>
      <c r="H32" s="109"/>
    </row>
    <row r="33" spans="1:15" x14ac:dyDescent="0.35">
      <c r="A33" s="11" t="s">
        <v>22</v>
      </c>
      <c r="B33" s="109" t="s">
        <v>39</v>
      </c>
      <c r="C33" s="109"/>
      <c r="D33" s="109"/>
      <c r="E33" s="109"/>
      <c r="F33" s="109"/>
      <c r="G33" s="109"/>
      <c r="H33" s="109"/>
    </row>
    <row r="34" spans="1:15" ht="43.5" x14ac:dyDescent="0.35">
      <c r="A34" s="6"/>
      <c r="B34" s="7" t="s">
        <v>11</v>
      </c>
      <c r="C34" s="7" t="s">
        <v>12</v>
      </c>
      <c r="D34" s="7" t="s">
        <v>13</v>
      </c>
      <c r="E34" s="7">
        <v>520</v>
      </c>
      <c r="F34" s="7">
        <v>572</v>
      </c>
      <c r="G34" s="7">
        <v>692</v>
      </c>
      <c r="H34" s="8" t="s">
        <v>16</v>
      </c>
      <c r="I34" s="8" t="s">
        <v>17</v>
      </c>
      <c r="J34" s="8" t="s">
        <v>20</v>
      </c>
      <c r="K34" s="8" t="s">
        <v>28</v>
      </c>
      <c r="L34" s="8" t="s">
        <v>29</v>
      </c>
      <c r="M34" s="8" t="s">
        <v>30</v>
      </c>
      <c r="N34" s="8" t="s">
        <v>31</v>
      </c>
      <c r="O34" s="8" t="s">
        <v>27</v>
      </c>
    </row>
    <row r="35" spans="1:15" ht="14.4" x14ac:dyDescent="0.3">
      <c r="A35" s="6" t="s">
        <v>8</v>
      </c>
      <c r="B35" s="5">
        <v>25</v>
      </c>
      <c r="C35" s="5">
        <v>17</v>
      </c>
      <c r="D35" s="5">
        <v>35</v>
      </c>
      <c r="E35" s="5">
        <v>35</v>
      </c>
      <c r="F35" s="5">
        <v>35</v>
      </c>
      <c r="G35" s="5">
        <v>36</v>
      </c>
      <c r="H35" s="5" t="s">
        <v>60</v>
      </c>
      <c r="I35" s="5" t="s">
        <v>67</v>
      </c>
      <c r="J35" s="5">
        <v>23.46</v>
      </c>
      <c r="K35" s="5">
        <v>188.03</v>
      </c>
      <c r="L35" s="5">
        <v>2.3809999999999998</v>
      </c>
      <c r="M35" s="5">
        <v>2.1817000000000002</v>
      </c>
      <c r="N35" s="10">
        <f>(L35-M35)*1000</f>
        <v>199.29999999999959</v>
      </c>
      <c r="O35" s="5">
        <v>8</v>
      </c>
    </row>
    <row r="36" spans="1:15" ht="14.4" x14ac:dyDescent="0.3">
      <c r="B36" s="109"/>
      <c r="C36" s="109"/>
      <c r="D36" s="109"/>
      <c r="E36" s="109"/>
      <c r="F36" s="109"/>
      <c r="G36" s="109"/>
    </row>
    <row r="37" spans="1:15" ht="14.4" x14ac:dyDescent="0.3">
      <c r="A37" t="s">
        <v>68</v>
      </c>
    </row>
    <row r="38" spans="1:15" ht="28.75" x14ac:dyDescent="0.3">
      <c r="A38" s="16" t="s">
        <v>32</v>
      </c>
      <c r="B38" s="112" t="s">
        <v>69</v>
      </c>
      <c r="C38" s="109"/>
      <c r="D38" s="109"/>
      <c r="E38" s="109"/>
      <c r="F38" s="109"/>
      <c r="G38" s="109"/>
      <c r="H38" s="109"/>
    </row>
    <row r="39" spans="1:15" ht="14.4" x14ac:dyDescent="0.3">
      <c r="A39" s="1" t="s">
        <v>23</v>
      </c>
      <c r="B39" s="109" t="s">
        <v>44</v>
      </c>
      <c r="C39" s="109"/>
      <c r="D39" s="109"/>
      <c r="E39" s="109"/>
      <c r="F39" s="109"/>
      <c r="G39" s="109"/>
      <c r="H39" s="109"/>
    </row>
    <row r="40" spans="1:15" x14ac:dyDescent="0.35">
      <c r="A40" s="11" t="s">
        <v>22</v>
      </c>
      <c r="B40" s="109" t="s">
        <v>39</v>
      </c>
      <c r="C40" s="109"/>
      <c r="D40" s="109"/>
      <c r="E40" s="109"/>
      <c r="F40" s="109"/>
      <c r="G40" s="109"/>
      <c r="H40" s="109"/>
    </row>
    <row r="41" spans="1:15" ht="43.5" x14ac:dyDescent="0.35">
      <c r="A41" s="6"/>
      <c r="B41" s="7" t="s">
        <v>11</v>
      </c>
      <c r="C41" s="7" t="s">
        <v>12</v>
      </c>
      <c r="D41" s="7" t="s">
        <v>13</v>
      </c>
      <c r="E41" s="7">
        <v>520</v>
      </c>
      <c r="F41" s="7">
        <v>572</v>
      </c>
      <c r="G41" s="7">
        <v>692</v>
      </c>
      <c r="H41" s="8" t="s">
        <v>16</v>
      </c>
      <c r="I41" s="8" t="s">
        <v>17</v>
      </c>
      <c r="J41" s="8" t="s">
        <v>20</v>
      </c>
      <c r="K41" s="8" t="s">
        <v>28</v>
      </c>
      <c r="L41" s="8" t="s">
        <v>29</v>
      </c>
      <c r="M41" s="8" t="s">
        <v>30</v>
      </c>
      <c r="N41" s="8" t="s">
        <v>31</v>
      </c>
      <c r="O41" s="8" t="s">
        <v>27</v>
      </c>
    </row>
    <row r="42" spans="1:15" ht="14.4" x14ac:dyDescent="0.3">
      <c r="A42" s="6" t="s">
        <v>8</v>
      </c>
      <c r="B42" s="5">
        <v>25</v>
      </c>
      <c r="C42" s="5">
        <v>17</v>
      </c>
      <c r="D42" s="5">
        <v>35</v>
      </c>
      <c r="E42" s="5">
        <v>35</v>
      </c>
      <c r="F42" s="5">
        <v>35</v>
      </c>
      <c r="G42" s="5">
        <v>36</v>
      </c>
      <c r="H42" s="5" t="s">
        <v>60</v>
      </c>
      <c r="I42" s="5" t="s">
        <v>70</v>
      </c>
      <c r="J42" s="5">
        <v>23.55</v>
      </c>
      <c r="K42" s="5">
        <v>188.65</v>
      </c>
      <c r="L42" s="5">
        <v>2.4182999999999999</v>
      </c>
      <c r="M42" s="5">
        <v>2.2168000000000001</v>
      </c>
      <c r="N42" s="10">
        <f>(L42-M42)*1000</f>
        <v>201.4999999999998</v>
      </c>
      <c r="O42" s="5">
        <v>8</v>
      </c>
    </row>
    <row r="43" spans="1:15" ht="14.4" x14ac:dyDescent="0.3">
      <c r="B43" s="109"/>
      <c r="C43" s="109"/>
      <c r="D43" s="109"/>
      <c r="E43" s="109"/>
      <c r="F43" s="109"/>
      <c r="G43" s="109"/>
    </row>
    <row r="45" spans="1:15" ht="28.75" x14ac:dyDescent="0.3">
      <c r="A45" s="16" t="s">
        <v>32</v>
      </c>
      <c r="B45" s="112" t="s">
        <v>71</v>
      </c>
      <c r="C45" s="109"/>
      <c r="D45" s="109"/>
      <c r="E45" s="109"/>
      <c r="F45" s="109"/>
      <c r="G45" s="109"/>
      <c r="H45" s="109"/>
    </row>
    <row r="46" spans="1:15" ht="14.4" x14ac:dyDescent="0.3">
      <c r="A46" s="1" t="s">
        <v>23</v>
      </c>
      <c r="B46" s="109" t="s">
        <v>46</v>
      </c>
      <c r="C46" s="109"/>
      <c r="D46" s="109"/>
      <c r="E46" s="109"/>
      <c r="F46" s="109"/>
      <c r="G46" s="109"/>
      <c r="H46" s="109"/>
    </row>
    <row r="47" spans="1:15" x14ac:dyDescent="0.35">
      <c r="A47" s="11" t="s">
        <v>22</v>
      </c>
      <c r="B47" s="109" t="s">
        <v>39</v>
      </c>
      <c r="C47" s="109"/>
      <c r="D47" s="109"/>
      <c r="E47" s="109"/>
      <c r="F47" s="109"/>
      <c r="G47" s="109"/>
      <c r="H47" s="109"/>
    </row>
    <row r="48" spans="1:15" ht="43.5" x14ac:dyDescent="0.35">
      <c r="A48" s="6"/>
      <c r="B48" s="7" t="s">
        <v>11</v>
      </c>
      <c r="C48" s="7" t="s">
        <v>12</v>
      </c>
      <c r="D48" s="7" t="s">
        <v>13</v>
      </c>
      <c r="E48" s="7">
        <v>520</v>
      </c>
      <c r="F48" s="7">
        <v>572</v>
      </c>
      <c r="G48" s="7">
        <v>692</v>
      </c>
      <c r="H48" s="8" t="s">
        <v>16</v>
      </c>
      <c r="I48" s="8" t="s">
        <v>17</v>
      </c>
      <c r="J48" s="8" t="s">
        <v>20</v>
      </c>
      <c r="K48" s="8" t="s">
        <v>28</v>
      </c>
      <c r="L48" s="8" t="s">
        <v>29</v>
      </c>
      <c r="M48" s="8" t="s">
        <v>30</v>
      </c>
      <c r="N48" s="8" t="s">
        <v>31</v>
      </c>
      <c r="O48" s="8" t="s">
        <v>27</v>
      </c>
    </row>
    <row r="49" spans="1:15" ht="14.4" x14ac:dyDescent="0.3">
      <c r="A49" s="6" t="s">
        <v>8</v>
      </c>
      <c r="B49" s="5">
        <v>25</v>
      </c>
      <c r="C49" s="5">
        <v>17</v>
      </c>
      <c r="D49" s="5">
        <v>35</v>
      </c>
      <c r="E49" s="5">
        <v>35</v>
      </c>
      <c r="F49" s="5">
        <v>35</v>
      </c>
      <c r="G49" s="5">
        <v>36</v>
      </c>
      <c r="H49" s="5" t="s">
        <v>72</v>
      </c>
      <c r="I49" s="5" t="s">
        <v>73</v>
      </c>
      <c r="J49" s="5">
        <v>23.55</v>
      </c>
      <c r="K49" s="5">
        <v>186.93</v>
      </c>
      <c r="L49" s="5">
        <v>2.2881999999999998</v>
      </c>
      <c r="M49" s="20">
        <v>2.0880000000000001</v>
      </c>
      <c r="N49" s="10">
        <f>(L49-M49)*1000</f>
        <v>200.1999999999997</v>
      </c>
      <c r="O49" s="5">
        <v>8</v>
      </c>
    </row>
    <row r="50" spans="1:15" ht="14.4" x14ac:dyDescent="0.3">
      <c r="B50" s="109"/>
      <c r="C50" s="109"/>
      <c r="D50" s="109"/>
      <c r="E50" s="109"/>
      <c r="F50" s="109"/>
      <c r="G50" s="109"/>
    </row>
    <row r="52" spans="1:15" ht="28.75" x14ac:dyDescent="0.3">
      <c r="A52" s="16" t="s">
        <v>32</v>
      </c>
      <c r="B52" s="112" t="s">
        <v>74</v>
      </c>
      <c r="C52" s="109"/>
      <c r="D52" s="109"/>
      <c r="E52" s="109"/>
      <c r="F52" s="109"/>
      <c r="G52" s="109"/>
      <c r="H52" s="109"/>
    </row>
    <row r="53" spans="1:15" x14ac:dyDescent="0.35">
      <c r="A53" s="1" t="s">
        <v>23</v>
      </c>
      <c r="B53" s="109" t="s">
        <v>48</v>
      </c>
      <c r="C53" s="109"/>
      <c r="D53" s="109"/>
      <c r="E53" s="109"/>
      <c r="F53" s="109"/>
      <c r="G53" s="109"/>
      <c r="H53" s="109"/>
    </row>
    <row r="54" spans="1:15" x14ac:dyDescent="0.35">
      <c r="A54" s="11" t="s">
        <v>22</v>
      </c>
      <c r="B54" s="109" t="s">
        <v>39</v>
      </c>
      <c r="C54" s="109"/>
      <c r="D54" s="109"/>
      <c r="E54" s="109"/>
      <c r="F54" s="109"/>
      <c r="G54" s="109"/>
      <c r="H54" s="109"/>
    </row>
    <row r="55" spans="1:15" ht="43.5" x14ac:dyDescent="0.35">
      <c r="A55" s="6"/>
      <c r="B55" s="7" t="s">
        <v>11</v>
      </c>
      <c r="C55" s="7" t="s">
        <v>12</v>
      </c>
      <c r="D55" s="7" t="s">
        <v>13</v>
      </c>
      <c r="E55" s="7">
        <v>520</v>
      </c>
      <c r="F55" s="7">
        <v>572</v>
      </c>
      <c r="G55" s="7">
        <v>692</v>
      </c>
      <c r="H55" s="8" t="s">
        <v>16</v>
      </c>
      <c r="I55" s="8" t="s">
        <v>17</v>
      </c>
      <c r="J55" s="8" t="s">
        <v>20</v>
      </c>
      <c r="K55" s="8" t="s">
        <v>28</v>
      </c>
      <c r="L55" s="8" t="s">
        <v>29</v>
      </c>
      <c r="M55" s="8" t="s">
        <v>30</v>
      </c>
      <c r="N55" s="8" t="s">
        <v>31</v>
      </c>
      <c r="O55" s="8" t="s">
        <v>27</v>
      </c>
    </row>
    <row r="56" spans="1:15" x14ac:dyDescent="0.35">
      <c r="A56" s="6" t="s">
        <v>8</v>
      </c>
      <c r="B56" s="5">
        <v>25</v>
      </c>
      <c r="C56" s="5">
        <v>17</v>
      </c>
      <c r="D56" s="5">
        <v>35</v>
      </c>
      <c r="E56" s="5">
        <v>35</v>
      </c>
      <c r="F56" s="5">
        <v>35</v>
      </c>
      <c r="G56" s="5">
        <v>36</v>
      </c>
      <c r="H56" s="5" t="s">
        <v>72</v>
      </c>
      <c r="I56" s="5" t="s">
        <v>50</v>
      </c>
      <c r="J56" s="5">
        <v>23.74</v>
      </c>
      <c r="K56" s="5">
        <v>188.63</v>
      </c>
      <c r="L56" s="5">
        <v>2.4218000000000002</v>
      </c>
      <c r="M56" s="5">
        <v>2.2198000000000002</v>
      </c>
      <c r="N56" s="10">
        <f>(L56-M56)*1000</f>
        <v>201.99999999999994</v>
      </c>
      <c r="O56" s="5">
        <v>8</v>
      </c>
    </row>
    <row r="57" spans="1:15" x14ac:dyDescent="0.35">
      <c r="B57" s="109"/>
      <c r="C57" s="109"/>
      <c r="D57" s="109"/>
      <c r="E57" s="109"/>
      <c r="F57" s="109"/>
      <c r="G57" s="109"/>
    </row>
    <row r="59" spans="1:15" ht="29" x14ac:dyDescent="0.35">
      <c r="A59" s="16" t="s">
        <v>32</v>
      </c>
      <c r="B59" s="112" t="s">
        <v>75</v>
      </c>
      <c r="C59" s="109"/>
      <c r="D59" s="109"/>
      <c r="E59" s="109"/>
      <c r="F59" s="109"/>
      <c r="G59" s="109"/>
      <c r="H59" s="109"/>
    </row>
    <row r="60" spans="1:15" x14ac:dyDescent="0.35">
      <c r="A60" s="1" t="s">
        <v>23</v>
      </c>
      <c r="B60" s="109" t="s">
        <v>51</v>
      </c>
      <c r="C60" s="109"/>
      <c r="D60" s="109"/>
      <c r="E60" s="109"/>
      <c r="F60" s="109"/>
      <c r="G60" s="109"/>
      <c r="H60" s="109"/>
    </row>
    <row r="61" spans="1:15" x14ac:dyDescent="0.35">
      <c r="A61" s="11" t="s">
        <v>22</v>
      </c>
      <c r="B61" s="109" t="s">
        <v>39</v>
      </c>
      <c r="C61" s="109"/>
      <c r="D61" s="109"/>
      <c r="E61" s="109"/>
      <c r="F61" s="109"/>
      <c r="G61" s="109"/>
      <c r="H61" s="109"/>
    </row>
    <row r="62" spans="1:15" ht="43.5" x14ac:dyDescent="0.35">
      <c r="A62" s="6"/>
      <c r="B62" s="7" t="s">
        <v>11</v>
      </c>
      <c r="C62" s="7" t="s">
        <v>12</v>
      </c>
      <c r="D62" s="7" t="s">
        <v>13</v>
      </c>
      <c r="E62" s="7">
        <v>520</v>
      </c>
      <c r="F62" s="7">
        <v>572</v>
      </c>
      <c r="G62" s="7">
        <v>692</v>
      </c>
      <c r="H62" s="8" t="s">
        <v>16</v>
      </c>
      <c r="I62" s="8" t="s">
        <v>17</v>
      </c>
      <c r="J62" s="8" t="s">
        <v>20</v>
      </c>
      <c r="K62" s="8" t="s">
        <v>28</v>
      </c>
      <c r="L62" s="8" t="s">
        <v>29</v>
      </c>
      <c r="M62" s="8" t="s">
        <v>30</v>
      </c>
      <c r="N62" s="8" t="s">
        <v>31</v>
      </c>
      <c r="O62" s="8" t="s">
        <v>27</v>
      </c>
    </row>
    <row r="63" spans="1:15" x14ac:dyDescent="0.35">
      <c r="A63" s="6" t="s">
        <v>8</v>
      </c>
      <c r="B63" s="5">
        <v>25</v>
      </c>
      <c r="C63" s="5">
        <v>17</v>
      </c>
      <c r="D63" s="5">
        <v>35</v>
      </c>
      <c r="E63" s="5">
        <v>35</v>
      </c>
      <c r="F63" s="5">
        <v>35</v>
      </c>
      <c r="G63" s="5">
        <v>36</v>
      </c>
      <c r="H63" s="5" t="s">
        <v>72</v>
      </c>
      <c r="I63" s="5" t="s">
        <v>76</v>
      </c>
      <c r="J63" s="5">
        <v>23.1</v>
      </c>
      <c r="K63" s="5">
        <v>186.91</v>
      </c>
      <c r="L63" s="5">
        <v>2.4506999999999999</v>
      </c>
      <c r="M63" s="5">
        <v>2.2473999999999998</v>
      </c>
      <c r="N63" s="10">
        <f>(L63-M63)*1000</f>
        <v>203.30000000000004</v>
      </c>
      <c r="O63" s="5">
        <v>8</v>
      </c>
    </row>
    <row r="64" spans="1:15" x14ac:dyDescent="0.35">
      <c r="B64" s="109"/>
      <c r="C64" s="109"/>
      <c r="D64" s="109"/>
      <c r="E64" s="109"/>
      <c r="F64" s="109"/>
      <c r="G64" s="109"/>
    </row>
  </sheetData>
  <mergeCells count="31">
    <mergeCell ref="B64:G64"/>
    <mergeCell ref="B53:H53"/>
    <mergeCell ref="B54:H54"/>
    <mergeCell ref="B57:G57"/>
    <mergeCell ref="B59:H59"/>
    <mergeCell ref="B60:H60"/>
    <mergeCell ref="B61:H61"/>
    <mergeCell ref="B52:H52"/>
    <mergeCell ref="B32:H32"/>
    <mergeCell ref="B33:H33"/>
    <mergeCell ref="B36:G36"/>
    <mergeCell ref="B38:H38"/>
    <mergeCell ref="B39:H39"/>
    <mergeCell ref="B40:H40"/>
    <mergeCell ref="B43:G43"/>
    <mergeCell ref="B45:H45"/>
    <mergeCell ref="B46:H46"/>
    <mergeCell ref="B47:H47"/>
    <mergeCell ref="B50:G50"/>
    <mergeCell ref="B31:H31"/>
    <mergeCell ref="B2:E2"/>
    <mergeCell ref="B3:E3"/>
    <mergeCell ref="B4:E4"/>
    <mergeCell ref="B10:H10"/>
    <mergeCell ref="H13:J14"/>
    <mergeCell ref="B17:H17"/>
    <mergeCell ref="B18:H18"/>
    <mergeCell ref="B24:H24"/>
    <mergeCell ref="B25:H25"/>
    <mergeCell ref="B26:H26"/>
    <mergeCell ref="B29:G29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opLeftCell="A67" workbookViewId="0">
      <selection activeCell="L67" sqref="L67"/>
    </sheetView>
  </sheetViews>
  <sheetFormatPr baseColWidth="10" defaultColWidth="11.54296875" defaultRowHeight="14.5" x14ac:dyDescent="0.35"/>
  <cols>
    <col min="2" max="7" width="5.81640625" customWidth="1"/>
    <col min="8" max="9" width="13.36328125" customWidth="1"/>
  </cols>
  <sheetData>
    <row r="1" spans="1:10" ht="14.4" x14ac:dyDescent="0.3">
      <c r="A1" s="2" t="s">
        <v>58</v>
      </c>
    </row>
    <row r="2" spans="1:10" ht="14.4" x14ac:dyDescent="0.3">
      <c r="A2" s="1" t="s">
        <v>0</v>
      </c>
      <c r="B2" s="110">
        <v>43857</v>
      </c>
      <c r="C2" s="110"/>
      <c r="D2" s="110"/>
      <c r="E2" s="110"/>
      <c r="H2" s="1" t="s">
        <v>3</v>
      </c>
      <c r="I2" s="1" t="s">
        <v>191</v>
      </c>
    </row>
    <row r="3" spans="1:10" ht="14.4" x14ac:dyDescent="0.3">
      <c r="A3" s="1" t="s">
        <v>1</v>
      </c>
      <c r="B3" s="109" t="s">
        <v>15</v>
      </c>
      <c r="C3" s="109"/>
      <c r="D3" s="109"/>
      <c r="E3" s="109"/>
      <c r="H3" s="1" t="s">
        <v>192</v>
      </c>
      <c r="I3" s="1" t="s">
        <v>11</v>
      </c>
    </row>
    <row r="4" spans="1:10" ht="14.4" x14ac:dyDescent="0.3">
      <c r="A4" s="1" t="s">
        <v>14</v>
      </c>
      <c r="B4" s="109" t="s">
        <v>77</v>
      </c>
      <c r="C4" s="109"/>
      <c r="D4" s="109"/>
      <c r="E4" s="109"/>
      <c r="H4" s="1" t="s">
        <v>193</v>
      </c>
      <c r="I4" s="18">
        <v>0.3</v>
      </c>
    </row>
    <row r="6" spans="1:10" ht="14.4" x14ac:dyDescent="0.3">
      <c r="A6" s="2" t="s">
        <v>2</v>
      </c>
    </row>
    <row r="7" spans="1:10" ht="14.4" x14ac:dyDescent="0.3">
      <c r="A7" s="13" t="s">
        <v>3</v>
      </c>
      <c r="B7" s="17">
        <v>488</v>
      </c>
      <c r="C7" s="14" t="s">
        <v>4</v>
      </c>
      <c r="D7" s="14"/>
      <c r="E7" s="14"/>
    </row>
    <row r="9" spans="1:10" ht="14.4" x14ac:dyDescent="0.3">
      <c r="A9" s="3" t="s">
        <v>5</v>
      </c>
    </row>
    <row r="10" spans="1:10" ht="14.4" x14ac:dyDescent="0.3">
      <c r="A10" s="4" t="s">
        <v>6</v>
      </c>
      <c r="B10" s="109" t="s">
        <v>7</v>
      </c>
      <c r="C10" s="109"/>
      <c r="D10" s="109"/>
      <c r="E10" s="109"/>
      <c r="F10" s="109"/>
      <c r="G10" s="109"/>
      <c r="H10" s="109"/>
    </row>
    <row r="11" spans="1:10" ht="43.5" x14ac:dyDescent="0.35">
      <c r="A11" s="6"/>
      <c r="B11" s="7" t="s">
        <v>11</v>
      </c>
      <c r="C11" s="7" t="s">
        <v>12</v>
      </c>
      <c r="D11" s="7" t="s">
        <v>13</v>
      </c>
      <c r="E11" s="7">
        <v>520</v>
      </c>
      <c r="F11" s="7">
        <v>572</v>
      </c>
      <c r="G11" s="7">
        <v>692</v>
      </c>
      <c r="H11" s="8" t="s">
        <v>16</v>
      </c>
      <c r="I11" s="8" t="s">
        <v>17</v>
      </c>
      <c r="J11" s="8" t="s">
        <v>20</v>
      </c>
    </row>
    <row r="12" spans="1:10" ht="14.4" x14ac:dyDescent="0.3">
      <c r="A12" s="6" t="s">
        <v>8</v>
      </c>
      <c r="B12" s="5">
        <v>27</v>
      </c>
      <c r="C12" s="5">
        <v>19</v>
      </c>
      <c r="D12" s="5">
        <v>35</v>
      </c>
      <c r="E12" s="5">
        <v>35</v>
      </c>
      <c r="F12" s="5">
        <v>35</v>
      </c>
      <c r="G12" s="5">
        <v>40</v>
      </c>
      <c r="H12" s="5" t="s">
        <v>41</v>
      </c>
      <c r="I12" s="5" t="s">
        <v>78</v>
      </c>
      <c r="J12" s="5">
        <v>23.83</v>
      </c>
    </row>
    <row r="13" spans="1:10" x14ac:dyDescent="0.35">
      <c r="A13" s="6" t="s">
        <v>9</v>
      </c>
      <c r="B13" s="5">
        <v>218</v>
      </c>
      <c r="C13" s="5">
        <v>260</v>
      </c>
      <c r="D13" s="5">
        <v>166</v>
      </c>
      <c r="E13" s="5">
        <v>330</v>
      </c>
      <c r="F13" s="5">
        <v>83</v>
      </c>
      <c r="G13" s="5">
        <v>5</v>
      </c>
      <c r="H13" s="111"/>
      <c r="I13" s="111"/>
      <c r="J13" s="111"/>
    </row>
    <row r="14" spans="1:10" x14ac:dyDescent="0.35">
      <c r="A14" s="6" t="s">
        <v>10</v>
      </c>
      <c r="B14" s="5">
        <v>3.89</v>
      </c>
      <c r="C14" s="5">
        <v>4.53</v>
      </c>
      <c r="D14" s="5">
        <v>6.73</v>
      </c>
      <c r="E14" s="5">
        <v>3.33</v>
      </c>
      <c r="F14" s="5">
        <v>4.51</v>
      </c>
      <c r="G14" s="5">
        <v>27.33</v>
      </c>
      <c r="H14" s="111"/>
      <c r="I14" s="111"/>
      <c r="J14" s="111"/>
    </row>
    <row r="16" spans="1:10" ht="14.4" x14ac:dyDescent="0.3">
      <c r="A16" s="9" t="s">
        <v>21</v>
      </c>
    </row>
    <row r="17" spans="1:15" ht="14.4" x14ac:dyDescent="0.3">
      <c r="A17" s="12" t="s">
        <v>23</v>
      </c>
      <c r="B17" s="109" t="s">
        <v>24</v>
      </c>
      <c r="C17" s="109"/>
      <c r="D17" s="109"/>
      <c r="E17" s="109"/>
      <c r="F17" s="109"/>
      <c r="G17" s="109"/>
      <c r="H17" s="109"/>
    </row>
    <row r="18" spans="1:15" x14ac:dyDescent="0.35">
      <c r="A18" s="11" t="s">
        <v>22</v>
      </c>
      <c r="B18" s="109" t="s">
        <v>25</v>
      </c>
      <c r="C18" s="109"/>
      <c r="D18" s="109"/>
      <c r="E18" s="109"/>
      <c r="F18" s="109"/>
      <c r="G18" s="109"/>
      <c r="H18" s="109"/>
    </row>
    <row r="19" spans="1:15" ht="43.5" x14ac:dyDescent="0.35">
      <c r="A19" s="6"/>
      <c r="B19" s="7" t="s">
        <v>11</v>
      </c>
      <c r="C19" s="7" t="s">
        <v>12</v>
      </c>
      <c r="D19" s="7" t="s">
        <v>13</v>
      </c>
      <c r="E19" s="7">
        <v>520</v>
      </c>
      <c r="F19" s="7">
        <v>572</v>
      </c>
      <c r="G19" s="7">
        <v>692</v>
      </c>
      <c r="H19" s="8" t="s">
        <v>16</v>
      </c>
      <c r="I19" s="8" t="s">
        <v>17</v>
      </c>
      <c r="J19" s="8" t="s">
        <v>20</v>
      </c>
      <c r="K19" s="8" t="s">
        <v>28</v>
      </c>
      <c r="L19" s="8" t="s">
        <v>29</v>
      </c>
      <c r="M19" s="8" t="s">
        <v>30</v>
      </c>
      <c r="N19" s="8" t="s">
        <v>31</v>
      </c>
      <c r="O19" s="8" t="s">
        <v>27</v>
      </c>
    </row>
    <row r="20" spans="1:15" ht="14.4" x14ac:dyDescent="0.3">
      <c r="A20" s="6" t="s">
        <v>8</v>
      </c>
      <c r="B20" s="5">
        <v>25</v>
      </c>
      <c r="C20" s="5">
        <v>17</v>
      </c>
      <c r="D20" s="5">
        <v>35</v>
      </c>
      <c r="E20" s="5">
        <v>35</v>
      </c>
      <c r="F20" s="5">
        <v>35</v>
      </c>
      <c r="G20" s="5">
        <v>36</v>
      </c>
      <c r="H20" s="5" t="s">
        <v>41</v>
      </c>
      <c r="I20" s="5" t="s">
        <v>79</v>
      </c>
      <c r="J20" s="5">
        <v>23.92</v>
      </c>
      <c r="K20" s="5">
        <v>96.96</v>
      </c>
      <c r="L20" s="5">
        <v>2.4306000000000001</v>
      </c>
      <c r="M20" s="5">
        <v>2.3317000000000001</v>
      </c>
      <c r="N20" s="10">
        <f>(L20-M20)*1000</f>
        <v>98.899999999999991</v>
      </c>
      <c r="O20" s="5">
        <v>4</v>
      </c>
    </row>
    <row r="23" spans="1:15" ht="14.4" x14ac:dyDescent="0.3">
      <c r="A23" s="2" t="s">
        <v>36</v>
      </c>
    </row>
    <row r="24" spans="1:15" ht="28.75" x14ac:dyDescent="0.3">
      <c r="A24" s="16" t="s">
        <v>32</v>
      </c>
      <c r="B24" s="109" t="s">
        <v>80</v>
      </c>
      <c r="C24" s="109"/>
      <c r="D24" s="109"/>
      <c r="E24" s="109"/>
      <c r="F24" s="109"/>
      <c r="G24" s="109"/>
      <c r="H24" s="109"/>
    </row>
    <row r="25" spans="1:15" ht="14.4" x14ac:dyDescent="0.3">
      <c r="A25" s="1" t="s">
        <v>23</v>
      </c>
      <c r="B25" s="109" t="s">
        <v>33</v>
      </c>
      <c r="C25" s="109"/>
      <c r="D25" s="109"/>
      <c r="E25" s="109"/>
      <c r="F25" s="109"/>
      <c r="G25" s="109"/>
      <c r="H25" s="109"/>
    </row>
    <row r="26" spans="1:15" x14ac:dyDescent="0.35">
      <c r="A26" s="11" t="s">
        <v>22</v>
      </c>
      <c r="B26" s="109" t="s">
        <v>39</v>
      </c>
      <c r="C26" s="109"/>
      <c r="D26" s="109"/>
      <c r="E26" s="109"/>
      <c r="F26" s="109"/>
      <c r="G26" s="109"/>
      <c r="H26" s="109"/>
    </row>
    <row r="27" spans="1:15" ht="43.5" x14ac:dyDescent="0.35">
      <c r="A27" s="6"/>
      <c r="B27" s="7" t="s">
        <v>11</v>
      </c>
      <c r="C27" s="7" t="s">
        <v>12</v>
      </c>
      <c r="D27" s="7" t="s">
        <v>13</v>
      </c>
      <c r="E27" s="7">
        <v>520</v>
      </c>
      <c r="F27" s="7">
        <v>572</v>
      </c>
      <c r="G27" s="7">
        <v>692</v>
      </c>
      <c r="H27" s="8" t="s">
        <v>16</v>
      </c>
      <c r="I27" s="8" t="s">
        <v>17</v>
      </c>
      <c r="J27" s="8" t="s">
        <v>20</v>
      </c>
      <c r="K27" s="8" t="s">
        <v>28</v>
      </c>
      <c r="L27" s="8" t="s">
        <v>29</v>
      </c>
      <c r="M27" s="8" t="s">
        <v>30</v>
      </c>
      <c r="N27" s="8" t="s">
        <v>31</v>
      </c>
      <c r="O27" s="8" t="s">
        <v>27</v>
      </c>
    </row>
    <row r="28" spans="1:15" ht="14.4" x14ac:dyDescent="0.3">
      <c r="A28" s="6" t="s">
        <v>8</v>
      </c>
      <c r="B28" s="5">
        <v>25</v>
      </c>
      <c r="C28" s="5">
        <v>17</v>
      </c>
      <c r="D28" s="5">
        <v>35</v>
      </c>
      <c r="E28" s="5">
        <v>35</v>
      </c>
      <c r="F28" s="5">
        <v>35</v>
      </c>
      <c r="G28" s="5">
        <v>36</v>
      </c>
      <c r="H28" s="5" t="s">
        <v>64</v>
      </c>
      <c r="I28" s="5" t="s">
        <v>81</v>
      </c>
      <c r="J28" s="5">
        <v>24.19</v>
      </c>
      <c r="K28" s="5">
        <v>192.93</v>
      </c>
      <c r="L28" s="5">
        <v>2.3649</v>
      </c>
      <c r="M28" s="5">
        <v>2.1587999999999998</v>
      </c>
      <c r="N28" s="10">
        <f>(L28-M28)*1000</f>
        <v>206.10000000000016</v>
      </c>
      <c r="O28" s="5">
        <v>8</v>
      </c>
    </row>
    <row r="29" spans="1:15" ht="14.4" x14ac:dyDescent="0.3">
      <c r="B29" s="109"/>
      <c r="C29" s="109"/>
      <c r="D29" s="109"/>
      <c r="E29" s="109"/>
      <c r="F29" s="109"/>
      <c r="G29" s="109"/>
    </row>
    <row r="31" spans="1:15" ht="28.75" x14ac:dyDescent="0.3">
      <c r="A31" s="16" t="s">
        <v>32</v>
      </c>
      <c r="B31" s="109" t="s">
        <v>82</v>
      </c>
      <c r="C31" s="109"/>
      <c r="D31" s="109"/>
      <c r="E31" s="109"/>
      <c r="F31" s="109"/>
      <c r="G31" s="109"/>
      <c r="H31" s="109"/>
    </row>
    <row r="32" spans="1:15" ht="14.4" x14ac:dyDescent="0.3">
      <c r="A32" s="1" t="s">
        <v>23</v>
      </c>
      <c r="B32" s="109" t="s">
        <v>38</v>
      </c>
      <c r="C32" s="109"/>
      <c r="D32" s="109"/>
      <c r="E32" s="109"/>
      <c r="F32" s="109"/>
      <c r="G32" s="109"/>
      <c r="H32" s="109"/>
    </row>
    <row r="33" spans="1:15" x14ac:dyDescent="0.35">
      <c r="A33" s="11" t="s">
        <v>22</v>
      </c>
      <c r="B33" s="109" t="s">
        <v>39</v>
      </c>
      <c r="C33" s="109"/>
      <c r="D33" s="109"/>
      <c r="E33" s="109"/>
      <c r="F33" s="109"/>
      <c r="G33" s="109"/>
      <c r="H33" s="109"/>
    </row>
    <row r="34" spans="1:15" ht="43.5" x14ac:dyDescent="0.35">
      <c r="A34" s="6"/>
      <c r="B34" s="7" t="s">
        <v>11</v>
      </c>
      <c r="C34" s="7" t="s">
        <v>12</v>
      </c>
      <c r="D34" s="7" t="s">
        <v>13</v>
      </c>
      <c r="E34" s="7">
        <v>520</v>
      </c>
      <c r="F34" s="7">
        <v>572</v>
      </c>
      <c r="G34" s="7">
        <v>692</v>
      </c>
      <c r="H34" s="8" t="s">
        <v>16</v>
      </c>
      <c r="I34" s="8" t="s">
        <v>17</v>
      </c>
      <c r="J34" s="8" t="s">
        <v>20</v>
      </c>
      <c r="K34" s="8" t="s">
        <v>28</v>
      </c>
      <c r="L34" s="8" t="s">
        <v>29</v>
      </c>
      <c r="M34" s="8" t="s">
        <v>30</v>
      </c>
      <c r="N34" s="8" t="s">
        <v>31</v>
      </c>
      <c r="O34" s="8" t="s">
        <v>27</v>
      </c>
    </row>
    <row r="35" spans="1:15" ht="14.4" x14ac:dyDescent="0.3">
      <c r="A35" s="6" t="s">
        <v>8</v>
      </c>
      <c r="B35" s="5">
        <v>25</v>
      </c>
      <c r="C35" s="5">
        <v>17</v>
      </c>
      <c r="D35" s="5">
        <v>35</v>
      </c>
      <c r="E35" s="5">
        <v>35</v>
      </c>
      <c r="F35" s="5">
        <v>35</v>
      </c>
      <c r="G35" s="5">
        <v>36</v>
      </c>
      <c r="H35" s="5" t="s">
        <v>64</v>
      </c>
      <c r="I35" s="5" t="s">
        <v>83</v>
      </c>
      <c r="J35" s="5">
        <v>23.83</v>
      </c>
      <c r="K35" s="5">
        <v>189.84</v>
      </c>
      <c r="L35" s="5">
        <v>2.3902000000000001</v>
      </c>
      <c r="M35" s="5">
        <v>2.1877</v>
      </c>
      <c r="N35" s="10">
        <f>(L35-M35)*1000</f>
        <v>202.50000000000011</v>
      </c>
      <c r="O35" s="5">
        <v>8</v>
      </c>
    </row>
    <row r="36" spans="1:15" ht="14.4" x14ac:dyDescent="0.3">
      <c r="B36" s="109"/>
      <c r="C36" s="109"/>
      <c r="D36" s="109"/>
      <c r="E36" s="109"/>
      <c r="F36" s="109"/>
      <c r="G36" s="109"/>
    </row>
    <row r="38" spans="1:15" ht="28.75" x14ac:dyDescent="0.3">
      <c r="A38" s="16" t="s">
        <v>32</v>
      </c>
      <c r="B38" s="109" t="s">
        <v>84</v>
      </c>
      <c r="C38" s="109"/>
      <c r="D38" s="109"/>
      <c r="E38" s="109"/>
      <c r="F38" s="109"/>
      <c r="G38" s="109"/>
      <c r="H38" s="109"/>
    </row>
    <row r="39" spans="1:15" ht="14.4" x14ac:dyDescent="0.3">
      <c r="A39" s="1" t="s">
        <v>23</v>
      </c>
      <c r="B39" s="109" t="s">
        <v>44</v>
      </c>
      <c r="C39" s="109"/>
      <c r="D39" s="109"/>
      <c r="E39" s="109"/>
      <c r="F39" s="109"/>
      <c r="G39" s="109"/>
      <c r="H39" s="109"/>
    </row>
    <row r="40" spans="1:15" x14ac:dyDescent="0.35">
      <c r="A40" s="11" t="s">
        <v>22</v>
      </c>
      <c r="B40" s="109" t="s">
        <v>39</v>
      </c>
      <c r="C40" s="109"/>
      <c r="D40" s="109"/>
      <c r="E40" s="109"/>
      <c r="F40" s="109"/>
      <c r="G40" s="109"/>
      <c r="H40" s="109"/>
    </row>
    <row r="41" spans="1:15" ht="43.5" x14ac:dyDescent="0.35">
      <c r="A41" s="6"/>
      <c r="B41" s="7" t="s">
        <v>11</v>
      </c>
      <c r="C41" s="7" t="s">
        <v>12</v>
      </c>
      <c r="D41" s="7" t="s">
        <v>13</v>
      </c>
      <c r="E41" s="7">
        <v>520</v>
      </c>
      <c r="F41" s="7">
        <v>572</v>
      </c>
      <c r="G41" s="7">
        <v>692</v>
      </c>
      <c r="H41" s="8" t="s">
        <v>16</v>
      </c>
      <c r="I41" s="8" t="s">
        <v>17</v>
      </c>
      <c r="J41" s="8" t="s">
        <v>20</v>
      </c>
      <c r="K41" s="8" t="s">
        <v>28</v>
      </c>
      <c r="L41" s="8" t="s">
        <v>29</v>
      </c>
      <c r="M41" s="8" t="s">
        <v>30</v>
      </c>
      <c r="N41" s="8" t="s">
        <v>31</v>
      </c>
      <c r="O41" s="8" t="s">
        <v>27</v>
      </c>
    </row>
    <row r="42" spans="1:15" ht="14.4" x14ac:dyDescent="0.3">
      <c r="A42" s="6" t="s">
        <v>8</v>
      </c>
      <c r="B42" s="5">
        <v>25</v>
      </c>
      <c r="C42" s="5">
        <v>17</v>
      </c>
      <c r="D42" s="5">
        <v>35</v>
      </c>
      <c r="E42" s="5">
        <v>35</v>
      </c>
      <c r="F42" s="5">
        <v>35</v>
      </c>
      <c r="G42" s="5">
        <v>36</v>
      </c>
      <c r="H42" s="5" t="s">
        <v>41</v>
      </c>
      <c r="I42" s="5" t="s">
        <v>85</v>
      </c>
      <c r="J42" s="5">
        <v>23.37</v>
      </c>
      <c r="K42" s="5">
        <v>188.46</v>
      </c>
      <c r="L42" s="20">
        <v>2.3889999999999998</v>
      </c>
      <c r="M42" s="5">
        <v>2.1871999999999998</v>
      </c>
      <c r="N42" s="10">
        <f>(L42-M42)*1000</f>
        <v>201.79999999999998</v>
      </c>
      <c r="O42" s="5">
        <v>8</v>
      </c>
    </row>
    <row r="43" spans="1:15" ht="14.4" x14ac:dyDescent="0.3">
      <c r="B43" s="109"/>
      <c r="C43" s="109"/>
      <c r="D43" s="109"/>
      <c r="E43" s="109"/>
      <c r="F43" s="109"/>
      <c r="G43" s="109"/>
    </row>
    <row r="44" spans="1:15" ht="14.4" x14ac:dyDescent="0.3">
      <c r="A44" s="2" t="s">
        <v>68</v>
      </c>
      <c r="B44" s="21"/>
      <c r="C44" s="21"/>
      <c r="D44" s="21"/>
      <c r="E44" s="21"/>
      <c r="F44" s="21"/>
      <c r="G44" s="21"/>
    </row>
    <row r="46" spans="1:15" ht="28.75" x14ac:dyDescent="0.3">
      <c r="A46" s="16" t="s">
        <v>32</v>
      </c>
      <c r="B46" s="109" t="s">
        <v>86</v>
      </c>
      <c r="C46" s="109"/>
      <c r="D46" s="109"/>
      <c r="E46" s="109"/>
      <c r="F46" s="109"/>
      <c r="G46" s="109"/>
      <c r="H46" s="109"/>
    </row>
    <row r="47" spans="1:15" ht="14.4" x14ac:dyDescent="0.3">
      <c r="A47" s="1" t="s">
        <v>23</v>
      </c>
      <c r="B47" s="109" t="s">
        <v>46</v>
      </c>
      <c r="C47" s="109"/>
      <c r="D47" s="109"/>
      <c r="E47" s="109"/>
      <c r="F47" s="109"/>
      <c r="G47" s="109"/>
      <c r="H47" s="109"/>
    </row>
    <row r="48" spans="1:15" x14ac:dyDescent="0.35">
      <c r="A48" s="11" t="s">
        <v>22</v>
      </c>
      <c r="B48" s="109" t="s">
        <v>39</v>
      </c>
      <c r="C48" s="109"/>
      <c r="D48" s="109"/>
      <c r="E48" s="109"/>
      <c r="F48" s="109"/>
      <c r="G48" s="109"/>
      <c r="H48" s="109"/>
    </row>
    <row r="49" spans="1:15" ht="43.5" x14ac:dyDescent="0.35">
      <c r="A49" s="6"/>
      <c r="B49" s="7" t="s">
        <v>11</v>
      </c>
      <c r="C49" s="7" t="s">
        <v>12</v>
      </c>
      <c r="D49" s="7" t="s">
        <v>13</v>
      </c>
      <c r="E49" s="7">
        <v>520</v>
      </c>
      <c r="F49" s="7">
        <v>572</v>
      </c>
      <c r="G49" s="7">
        <v>692</v>
      </c>
      <c r="H49" s="8" t="s">
        <v>16</v>
      </c>
      <c r="I49" s="8" t="s">
        <v>17</v>
      </c>
      <c r="J49" s="8" t="s">
        <v>20</v>
      </c>
      <c r="K49" s="8" t="s">
        <v>28</v>
      </c>
      <c r="L49" s="8" t="s">
        <v>29</v>
      </c>
      <c r="M49" s="8" t="s">
        <v>30</v>
      </c>
      <c r="N49" s="8" t="s">
        <v>31</v>
      </c>
      <c r="O49" s="8" t="s">
        <v>27</v>
      </c>
    </row>
    <row r="50" spans="1:15" ht="14.4" x14ac:dyDescent="0.3">
      <c r="A50" s="6" t="s">
        <v>8</v>
      </c>
      <c r="B50" s="5">
        <v>25</v>
      </c>
      <c r="C50" s="5">
        <v>17</v>
      </c>
      <c r="D50" s="5">
        <v>35</v>
      </c>
      <c r="E50" s="5">
        <v>35</v>
      </c>
      <c r="F50" s="5">
        <v>35</v>
      </c>
      <c r="G50" s="5">
        <v>36</v>
      </c>
      <c r="H50" s="5" t="s">
        <v>64</v>
      </c>
      <c r="I50" s="5" t="s">
        <v>87</v>
      </c>
      <c r="J50" s="5">
        <v>24.19</v>
      </c>
      <c r="K50" s="5">
        <v>192.72</v>
      </c>
      <c r="L50" s="5">
        <v>2.4114</v>
      </c>
      <c r="M50" s="5">
        <v>2.2054999999999998</v>
      </c>
      <c r="N50" s="10">
        <f>(L50-M50)*1000</f>
        <v>205.9000000000002</v>
      </c>
      <c r="O50" s="5">
        <v>8</v>
      </c>
    </row>
    <row r="51" spans="1:15" ht="14.4" x14ac:dyDescent="0.3">
      <c r="B51" s="109"/>
      <c r="C51" s="109"/>
      <c r="D51" s="109"/>
      <c r="E51" s="109"/>
      <c r="F51" s="109"/>
      <c r="G51" s="109"/>
    </row>
    <row r="53" spans="1:15" ht="28.75" x14ac:dyDescent="0.3">
      <c r="A53" s="16" t="s">
        <v>32</v>
      </c>
      <c r="B53" s="109" t="s">
        <v>88</v>
      </c>
      <c r="C53" s="109"/>
      <c r="D53" s="109"/>
      <c r="E53" s="109"/>
      <c r="F53" s="109"/>
      <c r="G53" s="109"/>
      <c r="H53" s="109"/>
    </row>
    <row r="54" spans="1:15" ht="14.4" x14ac:dyDescent="0.3">
      <c r="A54" s="1" t="s">
        <v>23</v>
      </c>
      <c r="B54" s="109" t="s">
        <v>48</v>
      </c>
      <c r="C54" s="109"/>
      <c r="D54" s="109"/>
      <c r="E54" s="109"/>
      <c r="F54" s="109"/>
      <c r="G54" s="109"/>
      <c r="H54" s="109"/>
    </row>
    <row r="55" spans="1:15" x14ac:dyDescent="0.35">
      <c r="A55" s="11" t="s">
        <v>22</v>
      </c>
      <c r="B55" s="109" t="s">
        <v>39</v>
      </c>
      <c r="C55" s="109"/>
      <c r="D55" s="109"/>
      <c r="E55" s="109"/>
      <c r="F55" s="109"/>
      <c r="G55" s="109"/>
      <c r="H55" s="109"/>
    </row>
    <row r="56" spans="1:15" ht="43.5" x14ac:dyDescent="0.35">
      <c r="A56" s="6"/>
      <c r="B56" s="7" t="s">
        <v>11</v>
      </c>
      <c r="C56" s="7" t="s">
        <v>12</v>
      </c>
      <c r="D56" s="7" t="s">
        <v>13</v>
      </c>
      <c r="E56" s="7">
        <v>520</v>
      </c>
      <c r="F56" s="7">
        <v>572</v>
      </c>
      <c r="G56" s="7">
        <v>692</v>
      </c>
      <c r="H56" s="8" t="s">
        <v>16</v>
      </c>
      <c r="I56" s="8" t="s">
        <v>17</v>
      </c>
      <c r="J56" s="8" t="s">
        <v>20</v>
      </c>
      <c r="K56" s="8" t="s">
        <v>28</v>
      </c>
      <c r="L56" s="8" t="s">
        <v>29</v>
      </c>
      <c r="M56" s="8" t="s">
        <v>30</v>
      </c>
      <c r="N56" s="8" t="s">
        <v>31</v>
      </c>
      <c r="O56" s="8" t="s">
        <v>27</v>
      </c>
    </row>
    <row r="57" spans="1:15" ht="14.4" x14ac:dyDescent="0.3">
      <c r="A57" s="6" t="s">
        <v>8</v>
      </c>
      <c r="B57" s="5">
        <v>25</v>
      </c>
      <c r="C57" s="5">
        <v>17</v>
      </c>
      <c r="D57" s="5">
        <v>35</v>
      </c>
      <c r="E57" s="5">
        <v>35</v>
      </c>
      <c r="F57" s="5">
        <v>35</v>
      </c>
      <c r="G57" s="5">
        <v>36</v>
      </c>
      <c r="H57" s="5" t="s">
        <v>41</v>
      </c>
      <c r="I57" s="5" t="s">
        <v>89</v>
      </c>
      <c r="J57" s="5">
        <v>22.86</v>
      </c>
      <c r="K57" s="5">
        <v>184.67</v>
      </c>
      <c r="L57" s="5">
        <v>2.4519000000000002</v>
      </c>
      <c r="M57" s="5">
        <v>2.2545000000000002</v>
      </c>
      <c r="N57" s="10">
        <f>(L57-M57)*1000</f>
        <v>197.40000000000003</v>
      </c>
      <c r="O57" s="5">
        <v>8</v>
      </c>
    </row>
    <row r="58" spans="1:15" ht="14.4" x14ac:dyDescent="0.3">
      <c r="B58" s="109"/>
      <c r="C58" s="109"/>
      <c r="D58" s="109"/>
      <c r="E58" s="109"/>
      <c r="F58" s="109"/>
      <c r="G58" s="109"/>
    </row>
    <row r="60" spans="1:15" ht="28.75" x14ac:dyDescent="0.3">
      <c r="A60" s="16" t="s">
        <v>32</v>
      </c>
      <c r="B60" s="109" t="s">
        <v>90</v>
      </c>
      <c r="C60" s="109"/>
      <c r="D60" s="109"/>
      <c r="E60" s="109"/>
      <c r="F60" s="109"/>
      <c r="G60" s="109"/>
      <c r="H60" s="109"/>
    </row>
    <row r="61" spans="1:15" ht="14.4" x14ac:dyDescent="0.3">
      <c r="A61" s="1" t="s">
        <v>23</v>
      </c>
      <c r="B61" s="109" t="s">
        <v>51</v>
      </c>
      <c r="C61" s="109"/>
      <c r="D61" s="109"/>
      <c r="E61" s="109"/>
      <c r="F61" s="109"/>
      <c r="G61" s="109"/>
      <c r="H61" s="109"/>
    </row>
    <row r="62" spans="1:15" x14ac:dyDescent="0.35">
      <c r="A62" s="11" t="s">
        <v>22</v>
      </c>
      <c r="B62" s="109" t="s">
        <v>39</v>
      </c>
      <c r="C62" s="109"/>
      <c r="D62" s="109"/>
      <c r="E62" s="109"/>
      <c r="F62" s="109"/>
      <c r="G62" s="109"/>
      <c r="H62" s="109"/>
    </row>
    <row r="63" spans="1:15" ht="43.5" x14ac:dyDescent="0.35">
      <c r="A63" s="6"/>
      <c r="B63" s="7" t="s">
        <v>11</v>
      </c>
      <c r="C63" s="7" t="s">
        <v>12</v>
      </c>
      <c r="D63" s="7" t="s">
        <v>13</v>
      </c>
      <c r="E63" s="7">
        <v>520</v>
      </c>
      <c r="F63" s="7">
        <v>572</v>
      </c>
      <c r="G63" s="7">
        <v>692</v>
      </c>
      <c r="H63" s="8" t="s">
        <v>16</v>
      </c>
      <c r="I63" s="8" t="s">
        <v>17</v>
      </c>
      <c r="J63" s="8" t="s">
        <v>20</v>
      </c>
      <c r="K63" s="8" t="s">
        <v>28</v>
      </c>
      <c r="L63" s="8" t="s">
        <v>29</v>
      </c>
      <c r="M63" s="8" t="s">
        <v>30</v>
      </c>
      <c r="N63" s="8" t="s">
        <v>31</v>
      </c>
      <c r="O63" s="8" t="s">
        <v>27</v>
      </c>
    </row>
    <row r="64" spans="1:15" ht="14.4" x14ac:dyDescent="0.3">
      <c r="A64" s="6" t="s">
        <v>8</v>
      </c>
      <c r="B64" s="5">
        <v>25</v>
      </c>
      <c r="C64" s="5">
        <v>17</v>
      </c>
      <c r="D64" s="5">
        <v>35</v>
      </c>
      <c r="E64" s="5">
        <v>35</v>
      </c>
      <c r="F64" s="5">
        <v>35</v>
      </c>
      <c r="G64" s="5">
        <v>36</v>
      </c>
      <c r="H64" s="5" t="s">
        <v>41</v>
      </c>
      <c r="I64" s="5" t="s">
        <v>91</v>
      </c>
      <c r="J64" s="5">
        <v>23.29</v>
      </c>
      <c r="K64" s="5">
        <v>187.04</v>
      </c>
      <c r="L64" s="5">
        <v>2.3847</v>
      </c>
      <c r="M64" s="5">
        <v>2.1858</v>
      </c>
      <c r="N64" s="10">
        <f>(L64-M64)*1000</f>
        <v>198.90000000000009</v>
      </c>
      <c r="O64" s="5">
        <v>8</v>
      </c>
    </row>
    <row r="65" spans="1:15" ht="14.4" x14ac:dyDescent="0.3">
      <c r="B65" s="109"/>
      <c r="C65" s="109"/>
      <c r="D65" s="109"/>
      <c r="E65" s="109"/>
      <c r="F65" s="109"/>
      <c r="G65" s="109"/>
    </row>
    <row r="67" spans="1:15" ht="28.75" x14ac:dyDescent="0.3">
      <c r="A67" s="16" t="s">
        <v>32</v>
      </c>
      <c r="B67" s="112" t="s">
        <v>92</v>
      </c>
      <c r="C67" s="109"/>
      <c r="D67" s="109"/>
      <c r="E67" s="109"/>
      <c r="F67" s="109"/>
      <c r="G67" s="109"/>
      <c r="H67" s="109"/>
    </row>
    <row r="68" spans="1:15" ht="14.4" x14ac:dyDescent="0.3">
      <c r="A68" s="1" t="s">
        <v>23</v>
      </c>
      <c r="B68" s="109" t="s">
        <v>54</v>
      </c>
      <c r="C68" s="109"/>
      <c r="D68" s="109"/>
      <c r="E68" s="109"/>
      <c r="F68" s="109"/>
      <c r="G68" s="109"/>
      <c r="H68" s="109"/>
    </row>
    <row r="69" spans="1:15" x14ac:dyDescent="0.35">
      <c r="A69" s="11" t="s">
        <v>22</v>
      </c>
      <c r="B69" s="109" t="s">
        <v>39</v>
      </c>
      <c r="C69" s="109"/>
      <c r="D69" s="109"/>
      <c r="E69" s="109"/>
      <c r="F69" s="109"/>
      <c r="G69" s="109"/>
      <c r="H69" s="109"/>
    </row>
    <row r="70" spans="1:15" ht="43.5" x14ac:dyDescent="0.35">
      <c r="A70" s="6"/>
      <c r="B70" s="7" t="s">
        <v>11</v>
      </c>
      <c r="C70" s="7" t="s">
        <v>12</v>
      </c>
      <c r="D70" s="7" t="s">
        <v>13</v>
      </c>
      <c r="E70" s="7">
        <v>520</v>
      </c>
      <c r="F70" s="7">
        <v>572</v>
      </c>
      <c r="G70" s="7">
        <v>692</v>
      </c>
      <c r="H70" s="8" t="s">
        <v>16</v>
      </c>
      <c r="I70" s="8" t="s">
        <v>17</v>
      </c>
      <c r="J70" s="8" t="s">
        <v>20</v>
      </c>
      <c r="K70" s="8" t="s">
        <v>28</v>
      </c>
      <c r="L70" s="8" t="s">
        <v>29</v>
      </c>
      <c r="M70" s="8" t="s">
        <v>30</v>
      </c>
      <c r="N70" s="8" t="s">
        <v>31</v>
      </c>
      <c r="O70" s="8" t="s">
        <v>27</v>
      </c>
    </row>
    <row r="71" spans="1:15" ht="14.4" x14ac:dyDescent="0.3">
      <c r="A71" s="6" t="s">
        <v>8</v>
      </c>
      <c r="B71" s="5">
        <v>25</v>
      </c>
      <c r="C71" s="5">
        <v>17</v>
      </c>
      <c r="D71" s="5">
        <v>35</v>
      </c>
      <c r="E71" s="5">
        <v>35</v>
      </c>
      <c r="F71" s="5">
        <v>35</v>
      </c>
      <c r="G71" s="5">
        <v>40</v>
      </c>
      <c r="H71" s="5" t="s">
        <v>41</v>
      </c>
      <c r="I71" s="5" t="s">
        <v>93</v>
      </c>
      <c r="J71" s="5">
        <v>23.55</v>
      </c>
      <c r="K71" s="19">
        <v>187.1</v>
      </c>
      <c r="L71" s="5">
        <v>2.4022000000000001</v>
      </c>
      <c r="M71" s="5">
        <v>2.2006999999999999</v>
      </c>
      <c r="N71" s="10">
        <f>(L71-M71)*1000</f>
        <v>201.50000000000023</v>
      </c>
      <c r="O71" s="5">
        <v>8</v>
      </c>
    </row>
    <row r="72" spans="1:15" ht="14.4" x14ac:dyDescent="0.3">
      <c r="B72" s="109"/>
      <c r="C72" s="109"/>
      <c r="D72" s="109"/>
      <c r="E72" s="109"/>
      <c r="F72" s="109"/>
      <c r="G72" s="109"/>
    </row>
    <row r="74" spans="1:15" ht="28.75" x14ac:dyDescent="0.3">
      <c r="A74" s="16" t="s">
        <v>32</v>
      </c>
      <c r="B74" s="112" t="s">
        <v>94</v>
      </c>
      <c r="C74" s="109"/>
      <c r="D74" s="109"/>
      <c r="E74" s="109"/>
      <c r="F74" s="109"/>
      <c r="G74" s="109"/>
      <c r="H74" s="109"/>
    </row>
    <row r="75" spans="1:15" x14ac:dyDescent="0.35">
      <c r="A75" s="1" t="s">
        <v>23</v>
      </c>
      <c r="B75" s="109" t="s">
        <v>95</v>
      </c>
      <c r="C75" s="109"/>
      <c r="D75" s="109"/>
      <c r="E75" s="109"/>
      <c r="F75" s="109"/>
      <c r="G75" s="109"/>
      <c r="H75" s="109"/>
    </row>
    <row r="76" spans="1:15" x14ac:dyDescent="0.35">
      <c r="A76" s="11" t="s">
        <v>22</v>
      </c>
      <c r="B76" s="109" t="s">
        <v>39</v>
      </c>
      <c r="C76" s="109"/>
      <c r="D76" s="109"/>
      <c r="E76" s="109"/>
      <c r="F76" s="109"/>
      <c r="G76" s="109"/>
      <c r="H76" s="109"/>
    </row>
    <row r="77" spans="1:15" ht="43.5" x14ac:dyDescent="0.35">
      <c r="A77" s="6"/>
      <c r="B77" s="7" t="s">
        <v>11</v>
      </c>
      <c r="C77" s="7" t="s">
        <v>12</v>
      </c>
      <c r="D77" s="7" t="s">
        <v>13</v>
      </c>
      <c r="E77" s="7">
        <v>520</v>
      </c>
      <c r="F77" s="7">
        <v>572</v>
      </c>
      <c r="G77" s="7">
        <v>692</v>
      </c>
      <c r="H77" s="8" t="s">
        <v>16</v>
      </c>
      <c r="I77" s="8" t="s">
        <v>17</v>
      </c>
      <c r="J77" s="8" t="s">
        <v>20</v>
      </c>
      <c r="K77" s="8" t="s">
        <v>28</v>
      </c>
      <c r="L77" s="8" t="s">
        <v>29</v>
      </c>
      <c r="M77" s="8" t="s">
        <v>30</v>
      </c>
      <c r="N77" s="8" t="s">
        <v>31</v>
      </c>
      <c r="O77" s="8" t="s">
        <v>27</v>
      </c>
    </row>
    <row r="78" spans="1:15" x14ac:dyDescent="0.35">
      <c r="A78" s="6" t="s">
        <v>8</v>
      </c>
      <c r="B78" s="5">
        <v>25</v>
      </c>
      <c r="C78" s="5">
        <v>17</v>
      </c>
      <c r="D78" s="5">
        <v>35</v>
      </c>
      <c r="E78" s="5">
        <v>35</v>
      </c>
      <c r="F78" s="5">
        <v>35</v>
      </c>
      <c r="G78" s="5">
        <v>40</v>
      </c>
      <c r="H78" s="5" t="s">
        <v>41</v>
      </c>
      <c r="I78" s="5" t="s">
        <v>96</v>
      </c>
      <c r="J78" s="5">
        <v>23.37</v>
      </c>
      <c r="K78" s="19">
        <v>187.51</v>
      </c>
      <c r="L78" s="5">
        <v>2.4483000000000001</v>
      </c>
      <c r="M78" s="5">
        <v>2.2483</v>
      </c>
      <c r="N78" s="10">
        <f>(L78-M78)*1000</f>
        <v>200.00000000000017</v>
      </c>
      <c r="O78" s="5">
        <v>8</v>
      </c>
    </row>
    <row r="79" spans="1:15" x14ac:dyDescent="0.35">
      <c r="B79" s="109"/>
      <c r="C79" s="109"/>
      <c r="D79" s="109"/>
      <c r="E79" s="109"/>
      <c r="F79" s="109"/>
      <c r="G79" s="109"/>
    </row>
    <row r="81" spans="1:15" ht="29" x14ac:dyDescent="0.35">
      <c r="A81" s="16" t="s">
        <v>32</v>
      </c>
      <c r="B81" s="112" t="s">
        <v>97</v>
      </c>
      <c r="C81" s="109"/>
      <c r="D81" s="109"/>
      <c r="E81" s="109"/>
      <c r="F81" s="109"/>
      <c r="G81" s="109"/>
      <c r="H81" s="109"/>
    </row>
    <row r="82" spans="1:15" x14ac:dyDescent="0.35">
      <c r="A82" s="1" t="s">
        <v>23</v>
      </c>
      <c r="B82" s="109" t="s">
        <v>98</v>
      </c>
      <c r="C82" s="109"/>
      <c r="D82" s="109"/>
      <c r="E82" s="109"/>
      <c r="F82" s="109"/>
      <c r="G82" s="109"/>
      <c r="H82" s="109"/>
    </row>
    <row r="83" spans="1:15" x14ac:dyDescent="0.35">
      <c r="A83" s="11" t="s">
        <v>22</v>
      </c>
      <c r="B83" s="109" t="s">
        <v>39</v>
      </c>
      <c r="C83" s="109"/>
      <c r="D83" s="109"/>
      <c r="E83" s="109"/>
      <c r="F83" s="109"/>
      <c r="G83" s="109"/>
      <c r="H83" s="109"/>
    </row>
    <row r="84" spans="1:15" ht="43.5" x14ac:dyDescent="0.35">
      <c r="A84" s="6"/>
      <c r="B84" s="7" t="s">
        <v>11</v>
      </c>
      <c r="C84" s="7" t="s">
        <v>12</v>
      </c>
      <c r="D84" s="7" t="s">
        <v>13</v>
      </c>
      <c r="E84" s="7">
        <v>520</v>
      </c>
      <c r="F84" s="7">
        <v>572</v>
      </c>
      <c r="G84" s="7">
        <v>692</v>
      </c>
      <c r="H84" s="8" t="s">
        <v>16</v>
      </c>
      <c r="I84" s="8" t="s">
        <v>17</v>
      </c>
      <c r="J84" s="8" t="s">
        <v>20</v>
      </c>
      <c r="K84" s="8" t="s">
        <v>28</v>
      </c>
      <c r="L84" s="8" t="s">
        <v>29</v>
      </c>
      <c r="M84" s="8" t="s">
        <v>30</v>
      </c>
      <c r="N84" s="8" t="s">
        <v>31</v>
      </c>
      <c r="O84" s="8" t="s">
        <v>27</v>
      </c>
    </row>
    <row r="85" spans="1:15" x14ac:dyDescent="0.35">
      <c r="A85" s="6" t="s">
        <v>8</v>
      </c>
      <c r="B85" s="5">
        <v>25</v>
      </c>
      <c r="C85" s="5">
        <v>17</v>
      </c>
      <c r="D85" s="5">
        <v>35</v>
      </c>
      <c r="E85" s="5">
        <v>35</v>
      </c>
      <c r="F85" s="5">
        <v>35</v>
      </c>
      <c r="G85" s="5">
        <v>40</v>
      </c>
      <c r="H85" s="5" t="s">
        <v>41</v>
      </c>
      <c r="I85" s="5" t="s">
        <v>99</v>
      </c>
      <c r="J85" s="5">
        <v>23.55</v>
      </c>
      <c r="K85" s="19">
        <v>187.1</v>
      </c>
      <c r="L85" s="5">
        <v>2.4519000000000002</v>
      </c>
      <c r="M85" s="5">
        <v>2.2475000000000001</v>
      </c>
      <c r="N85" s="10">
        <f>(L85-M85)*1000</f>
        <v>204.40000000000015</v>
      </c>
      <c r="O85" s="5">
        <v>8</v>
      </c>
    </row>
    <row r="86" spans="1:15" x14ac:dyDescent="0.35">
      <c r="B86" s="109"/>
      <c r="C86" s="109"/>
      <c r="D86" s="109"/>
      <c r="E86" s="109"/>
      <c r="F86" s="109"/>
      <c r="G86" s="109"/>
    </row>
  </sheetData>
  <mergeCells count="43">
    <mergeCell ref="B86:G86"/>
    <mergeCell ref="B75:H75"/>
    <mergeCell ref="B76:H76"/>
    <mergeCell ref="B79:G79"/>
    <mergeCell ref="B81:H81"/>
    <mergeCell ref="B82:H82"/>
    <mergeCell ref="B83:H83"/>
    <mergeCell ref="B74:H74"/>
    <mergeCell ref="B54:H54"/>
    <mergeCell ref="B55:H55"/>
    <mergeCell ref="B58:G58"/>
    <mergeCell ref="B60:H60"/>
    <mergeCell ref="B61:H61"/>
    <mergeCell ref="B62:H62"/>
    <mergeCell ref="B65:G65"/>
    <mergeCell ref="B67:H67"/>
    <mergeCell ref="B68:H68"/>
    <mergeCell ref="B69:H69"/>
    <mergeCell ref="B72:G72"/>
    <mergeCell ref="B53:H53"/>
    <mergeCell ref="B32:H32"/>
    <mergeCell ref="B33:H33"/>
    <mergeCell ref="B36:G36"/>
    <mergeCell ref="B38:H38"/>
    <mergeCell ref="B39:H39"/>
    <mergeCell ref="B40:H40"/>
    <mergeCell ref="B43:G43"/>
    <mergeCell ref="B46:H46"/>
    <mergeCell ref="B47:H47"/>
    <mergeCell ref="B48:H48"/>
    <mergeCell ref="B51:G51"/>
    <mergeCell ref="B31:H31"/>
    <mergeCell ref="B2:E2"/>
    <mergeCell ref="B3:E3"/>
    <mergeCell ref="B4:E4"/>
    <mergeCell ref="B10:H10"/>
    <mergeCell ref="H13:J14"/>
    <mergeCell ref="B17:H17"/>
    <mergeCell ref="B18:H18"/>
    <mergeCell ref="B24:H24"/>
    <mergeCell ref="B25:H25"/>
    <mergeCell ref="B26:H26"/>
    <mergeCell ref="B29:G2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23" zoomScale="86" zoomScaleNormal="86" workbookViewId="0">
      <selection activeCell="Q28" sqref="Q28"/>
    </sheetView>
  </sheetViews>
  <sheetFormatPr baseColWidth="10" defaultRowHeight="14.5" x14ac:dyDescent="0.35"/>
  <sheetData>
    <row r="1" spans="1:15" x14ac:dyDescent="0.35">
      <c r="A1" s="2" t="s">
        <v>2</v>
      </c>
    </row>
    <row r="2" spans="1:15" x14ac:dyDescent="0.35">
      <c r="A2" s="13" t="s">
        <v>3</v>
      </c>
      <c r="B2" s="67">
        <v>488</v>
      </c>
      <c r="C2" s="14" t="s">
        <v>4</v>
      </c>
      <c r="D2" s="14"/>
      <c r="E2" s="14"/>
    </row>
    <row r="4" spans="1:15" x14ac:dyDescent="0.35">
      <c r="A4" s="3" t="s">
        <v>5</v>
      </c>
    </row>
    <row r="5" spans="1:15" x14ac:dyDescent="0.35">
      <c r="A5" s="4" t="s">
        <v>6</v>
      </c>
      <c r="B5" s="109" t="s">
        <v>270</v>
      </c>
      <c r="C5" s="109"/>
      <c r="D5" s="109"/>
      <c r="E5" s="109"/>
      <c r="F5" s="109"/>
      <c r="G5" s="109"/>
      <c r="H5" s="109"/>
    </row>
    <row r="6" spans="1:15" ht="43.5" x14ac:dyDescent="0.35">
      <c r="A6" s="6"/>
      <c r="B6" s="7" t="s">
        <v>11</v>
      </c>
      <c r="C6" s="7" t="s">
        <v>12</v>
      </c>
      <c r="D6" s="7" t="s">
        <v>13</v>
      </c>
      <c r="E6" s="7">
        <v>520</v>
      </c>
      <c r="F6" s="7">
        <v>572</v>
      </c>
      <c r="G6" s="7">
        <v>692</v>
      </c>
      <c r="H6" s="71" t="s">
        <v>271</v>
      </c>
      <c r="I6" s="8" t="s">
        <v>272</v>
      </c>
      <c r="J6" s="8" t="s">
        <v>20</v>
      </c>
    </row>
    <row r="7" spans="1:15" x14ac:dyDescent="0.35">
      <c r="A7" s="6" t="s">
        <v>8</v>
      </c>
      <c r="B7" s="5">
        <v>27</v>
      </c>
      <c r="C7" s="5">
        <v>19</v>
      </c>
      <c r="D7" s="5">
        <v>35</v>
      </c>
      <c r="E7" s="5">
        <v>35</v>
      </c>
      <c r="F7" s="5">
        <v>35</v>
      </c>
      <c r="G7" s="5">
        <v>40</v>
      </c>
      <c r="H7" s="5" t="s">
        <v>273</v>
      </c>
      <c r="I7" s="5" t="s">
        <v>274</v>
      </c>
      <c r="J7" s="5">
        <v>23.55</v>
      </c>
    </row>
    <row r="8" spans="1:15" x14ac:dyDescent="0.35">
      <c r="A8" s="6" t="s">
        <v>9</v>
      </c>
      <c r="B8" s="5">
        <v>146</v>
      </c>
      <c r="C8" s="5">
        <v>161</v>
      </c>
      <c r="D8" s="5">
        <v>130</v>
      </c>
      <c r="E8" s="5">
        <v>230</v>
      </c>
      <c r="F8" s="5">
        <v>58</v>
      </c>
      <c r="G8" s="5">
        <v>4</v>
      </c>
      <c r="H8" s="111"/>
      <c r="I8" s="111"/>
      <c r="J8" s="111"/>
    </row>
    <row r="9" spans="1:15" x14ac:dyDescent="0.35">
      <c r="A9" s="6" t="s">
        <v>10</v>
      </c>
      <c r="B9" s="5">
        <v>3.5</v>
      </c>
      <c r="C9" s="5">
        <v>3.87</v>
      </c>
      <c r="D9" s="5">
        <v>8.08</v>
      </c>
      <c r="E9" s="5">
        <v>3.5</v>
      </c>
      <c r="F9" s="5">
        <v>4.9000000000000004</v>
      </c>
      <c r="G9" s="5">
        <v>36.590000000000003</v>
      </c>
      <c r="H9" s="111"/>
      <c r="I9" s="111"/>
      <c r="J9" s="111"/>
    </row>
    <row r="11" spans="1:15" x14ac:dyDescent="0.35">
      <c r="A11" s="9" t="s">
        <v>21</v>
      </c>
    </row>
    <row r="12" spans="1:15" x14ac:dyDescent="0.35">
      <c r="A12" s="12" t="s">
        <v>23</v>
      </c>
      <c r="B12" s="109" t="s">
        <v>24</v>
      </c>
      <c r="C12" s="109"/>
      <c r="D12" s="109"/>
      <c r="E12" s="109"/>
      <c r="F12" s="109"/>
      <c r="G12" s="109"/>
      <c r="H12" s="109"/>
    </row>
    <row r="13" spans="1:15" x14ac:dyDescent="0.35">
      <c r="A13" s="11" t="s">
        <v>22</v>
      </c>
      <c r="B13" s="109" t="s">
        <v>275</v>
      </c>
      <c r="C13" s="109"/>
      <c r="D13" s="109"/>
      <c r="E13" s="109"/>
      <c r="F13" s="109"/>
      <c r="G13" s="109"/>
      <c r="H13" s="109"/>
    </row>
    <row r="14" spans="1:15" ht="43.5" x14ac:dyDescent="0.35">
      <c r="A14" s="6"/>
      <c r="B14" s="7" t="s">
        <v>11</v>
      </c>
      <c r="C14" s="7" t="s">
        <v>12</v>
      </c>
      <c r="D14" s="7" t="s">
        <v>13</v>
      </c>
      <c r="E14" s="7">
        <v>520</v>
      </c>
      <c r="F14" s="7">
        <v>572</v>
      </c>
      <c r="G14" s="7">
        <v>692</v>
      </c>
      <c r="H14" s="71" t="s">
        <v>271</v>
      </c>
      <c r="I14" s="8" t="s">
        <v>272</v>
      </c>
      <c r="J14" s="8" t="s">
        <v>20</v>
      </c>
      <c r="K14" s="71" t="s">
        <v>28</v>
      </c>
      <c r="L14" s="71" t="s">
        <v>29</v>
      </c>
      <c r="M14" s="71" t="s">
        <v>30</v>
      </c>
      <c r="N14" s="71" t="s">
        <v>31</v>
      </c>
      <c r="O14" s="71" t="s">
        <v>27</v>
      </c>
    </row>
    <row r="15" spans="1:15" x14ac:dyDescent="0.35">
      <c r="A15" s="6" t="s">
        <v>8</v>
      </c>
      <c r="B15" s="5">
        <v>27</v>
      </c>
      <c r="C15" s="5">
        <v>19</v>
      </c>
      <c r="D15" s="5">
        <v>35</v>
      </c>
      <c r="E15" s="5">
        <v>35</v>
      </c>
      <c r="F15" s="5">
        <v>35</v>
      </c>
      <c r="G15" s="5">
        <v>40</v>
      </c>
      <c r="H15" s="5" t="s">
        <v>273</v>
      </c>
      <c r="I15" s="5" t="s">
        <v>26</v>
      </c>
      <c r="J15" s="5">
        <v>23.74</v>
      </c>
      <c r="K15" s="5">
        <v>94.65</v>
      </c>
      <c r="L15" s="20">
        <v>2.3919999999999999</v>
      </c>
      <c r="M15" s="20">
        <v>2.2949999999999999</v>
      </c>
      <c r="N15" s="10">
        <f>(L15-M15)*1000</f>
        <v>96.999999999999972</v>
      </c>
      <c r="O15" s="5">
        <v>4</v>
      </c>
    </row>
    <row r="17" spans="1:17" x14ac:dyDescent="0.35">
      <c r="A17" s="2" t="s">
        <v>36</v>
      </c>
      <c r="B17" s="2"/>
    </row>
    <row r="18" spans="1:17" x14ac:dyDescent="0.35">
      <c r="A18" s="72" t="s">
        <v>22</v>
      </c>
      <c r="B18" s="113" t="s">
        <v>276</v>
      </c>
      <c r="C18" s="114"/>
      <c r="D18" s="114"/>
      <c r="E18" s="114"/>
      <c r="F18" s="114"/>
      <c r="G18" s="114"/>
      <c r="H18" s="114"/>
    </row>
    <row r="19" spans="1:17" x14ac:dyDescent="0.35">
      <c r="A19" s="2"/>
      <c r="B19" s="2"/>
    </row>
    <row r="20" spans="1:17" ht="43.5" x14ac:dyDescent="0.35">
      <c r="A20" s="73" t="s">
        <v>277</v>
      </c>
      <c r="B20" s="74" t="s">
        <v>32</v>
      </c>
      <c r="C20" s="8" t="s">
        <v>278</v>
      </c>
      <c r="D20" s="8" t="s">
        <v>279</v>
      </c>
      <c r="E20" s="8" t="s">
        <v>280</v>
      </c>
      <c r="F20" s="8" t="s">
        <v>281</v>
      </c>
      <c r="G20" s="8" t="s">
        <v>282</v>
      </c>
      <c r="H20" s="8" t="s">
        <v>283</v>
      </c>
      <c r="I20" s="71" t="s">
        <v>271</v>
      </c>
      <c r="J20" s="8" t="s">
        <v>272</v>
      </c>
      <c r="K20" s="8" t="s">
        <v>20</v>
      </c>
      <c r="L20" s="71" t="s">
        <v>28</v>
      </c>
      <c r="M20" s="71" t="s">
        <v>29</v>
      </c>
      <c r="N20" s="71" t="s">
        <v>30</v>
      </c>
      <c r="O20" s="71" t="s">
        <v>31</v>
      </c>
      <c r="P20" s="71" t="s">
        <v>27</v>
      </c>
      <c r="Q20" s="71" t="s">
        <v>284</v>
      </c>
    </row>
    <row r="21" spans="1:17" ht="58" x14ac:dyDescent="0.35">
      <c r="A21" s="11" t="s">
        <v>33</v>
      </c>
      <c r="B21" s="75" t="s">
        <v>285</v>
      </c>
      <c r="C21" s="5">
        <v>25</v>
      </c>
      <c r="D21" s="5">
        <v>17</v>
      </c>
      <c r="E21" s="5">
        <v>35</v>
      </c>
      <c r="F21" s="5">
        <v>35</v>
      </c>
      <c r="G21" s="5">
        <v>35</v>
      </c>
      <c r="H21" s="5">
        <v>36</v>
      </c>
      <c r="I21" s="5" t="s">
        <v>286</v>
      </c>
      <c r="J21" s="5" t="s">
        <v>287</v>
      </c>
      <c r="K21" s="19">
        <v>23.1</v>
      </c>
      <c r="L21" s="5">
        <v>184.15</v>
      </c>
      <c r="M21" s="5">
        <v>2.4073000000000002</v>
      </c>
      <c r="N21" s="5">
        <v>2.2107000000000001</v>
      </c>
      <c r="O21" s="10">
        <f t="shared" ref="O21:O30" si="0">(M21-N21)*1000</f>
        <v>196.60000000000011</v>
      </c>
      <c r="P21" s="5">
        <v>8</v>
      </c>
      <c r="Q21" s="16" t="s">
        <v>288</v>
      </c>
    </row>
    <row r="22" spans="1:17" ht="84.5" x14ac:dyDescent="0.35">
      <c r="A22" s="1" t="s">
        <v>38</v>
      </c>
      <c r="B22" s="16" t="s">
        <v>289</v>
      </c>
      <c r="C22" s="5">
        <v>25</v>
      </c>
      <c r="D22" s="5">
        <v>17</v>
      </c>
      <c r="E22" s="5">
        <v>35</v>
      </c>
      <c r="F22" s="5">
        <v>35</v>
      </c>
      <c r="G22" s="5">
        <v>35</v>
      </c>
      <c r="H22" s="5">
        <v>36</v>
      </c>
      <c r="I22" s="5" t="s">
        <v>286</v>
      </c>
      <c r="J22" s="5" t="s">
        <v>290</v>
      </c>
      <c r="K22" s="19">
        <v>23</v>
      </c>
      <c r="L22" s="1"/>
      <c r="M22" s="5">
        <v>2.1334</v>
      </c>
      <c r="N22" s="5">
        <v>2.0607000000000002</v>
      </c>
      <c r="O22" s="10">
        <f t="shared" si="0"/>
        <v>72.699999999999761</v>
      </c>
      <c r="P22" s="5">
        <v>3</v>
      </c>
      <c r="Q22" s="76" t="s">
        <v>291</v>
      </c>
    </row>
    <row r="23" spans="1:17" ht="58" x14ac:dyDescent="0.35">
      <c r="A23" s="11" t="s">
        <v>44</v>
      </c>
      <c r="B23" s="16" t="s">
        <v>292</v>
      </c>
      <c r="C23" s="5">
        <v>25</v>
      </c>
      <c r="D23" s="5">
        <v>17</v>
      </c>
      <c r="E23" s="5">
        <v>35</v>
      </c>
      <c r="F23" s="5">
        <v>35</v>
      </c>
      <c r="G23" s="5">
        <v>35</v>
      </c>
      <c r="H23" s="5">
        <v>36</v>
      </c>
      <c r="I23" s="5" t="s">
        <v>286</v>
      </c>
      <c r="J23" s="5" t="s">
        <v>293</v>
      </c>
      <c r="K23" s="5">
        <v>22.73</v>
      </c>
      <c r="L23" s="5">
        <v>181.03</v>
      </c>
      <c r="M23" s="5">
        <v>2.4537</v>
      </c>
      <c r="N23" s="5">
        <v>2.2582</v>
      </c>
      <c r="O23" s="10">
        <f t="shared" si="0"/>
        <v>195.5</v>
      </c>
      <c r="P23" s="5">
        <v>8</v>
      </c>
      <c r="Q23" s="1"/>
    </row>
    <row r="24" spans="1:17" ht="58" x14ac:dyDescent="0.35">
      <c r="A24" s="1" t="s">
        <v>46</v>
      </c>
      <c r="B24" s="16" t="s">
        <v>294</v>
      </c>
      <c r="C24" s="5">
        <v>25</v>
      </c>
      <c r="D24" s="5">
        <v>17</v>
      </c>
      <c r="E24" s="5">
        <v>35</v>
      </c>
      <c r="F24" s="5">
        <v>35</v>
      </c>
      <c r="G24" s="5">
        <v>35</v>
      </c>
      <c r="H24" s="5">
        <v>36</v>
      </c>
      <c r="I24" s="5" t="s">
        <v>286</v>
      </c>
      <c r="J24" s="5" t="s">
        <v>61</v>
      </c>
      <c r="K24" s="5">
        <v>23.01</v>
      </c>
      <c r="L24" s="5">
        <v>182.21</v>
      </c>
      <c r="M24" s="5">
        <v>2.4430000000000001</v>
      </c>
      <c r="N24" s="5">
        <v>2.2452000000000001</v>
      </c>
      <c r="O24" s="10">
        <f t="shared" si="0"/>
        <v>197.79999999999998</v>
      </c>
      <c r="P24" s="5">
        <v>8</v>
      </c>
      <c r="Q24" s="1"/>
    </row>
    <row r="25" spans="1:17" x14ac:dyDescent="0.35">
      <c r="A25" s="11" t="s">
        <v>48</v>
      </c>
      <c r="B25" s="1" t="s">
        <v>295</v>
      </c>
      <c r="C25" s="5">
        <v>25</v>
      </c>
      <c r="D25" s="5">
        <v>17</v>
      </c>
      <c r="E25" s="5">
        <v>35</v>
      </c>
      <c r="F25" s="5">
        <v>35</v>
      </c>
      <c r="G25" s="5">
        <v>35</v>
      </c>
      <c r="H25" s="5">
        <v>36</v>
      </c>
      <c r="I25" s="5" t="s">
        <v>286</v>
      </c>
      <c r="J25" s="5" t="s">
        <v>296</v>
      </c>
      <c r="K25" s="5">
        <v>22.77</v>
      </c>
      <c r="L25" s="5">
        <v>182.09</v>
      </c>
      <c r="M25" s="5">
        <v>2.4491000000000001</v>
      </c>
      <c r="N25" s="5">
        <v>2.2511999999999999</v>
      </c>
      <c r="O25" s="5">
        <f t="shared" si="0"/>
        <v>197.90000000000018</v>
      </c>
      <c r="P25" s="5">
        <v>8</v>
      </c>
      <c r="Q25" s="1"/>
    </row>
    <row r="26" spans="1:17" ht="84.5" x14ac:dyDescent="0.35">
      <c r="A26" s="1" t="s">
        <v>51</v>
      </c>
      <c r="B26" s="1" t="s">
        <v>297</v>
      </c>
      <c r="C26" s="5">
        <v>25</v>
      </c>
      <c r="D26" s="5">
        <v>17</v>
      </c>
      <c r="E26" s="5">
        <v>35</v>
      </c>
      <c r="F26" s="5">
        <v>35</v>
      </c>
      <c r="G26" s="5">
        <v>35</v>
      </c>
      <c r="H26" s="5">
        <v>36</v>
      </c>
      <c r="I26" s="5" t="s">
        <v>286</v>
      </c>
      <c r="J26" s="5" t="s">
        <v>298</v>
      </c>
      <c r="K26" s="5">
        <v>22.92</v>
      </c>
      <c r="L26" s="5">
        <v>183.21</v>
      </c>
      <c r="M26" s="5">
        <v>2.4091999999999998</v>
      </c>
      <c r="N26" s="20">
        <v>2.21</v>
      </c>
      <c r="O26" s="5">
        <f t="shared" si="0"/>
        <v>199.19999999999982</v>
      </c>
      <c r="P26" s="5">
        <v>8</v>
      </c>
      <c r="Q26" s="76" t="s">
        <v>299</v>
      </c>
    </row>
    <row r="27" spans="1:17" x14ac:dyDescent="0.35">
      <c r="A27" s="11" t="s">
        <v>54</v>
      </c>
      <c r="B27" s="1" t="s">
        <v>300</v>
      </c>
      <c r="C27" s="5">
        <v>25</v>
      </c>
      <c r="D27" s="5">
        <v>17</v>
      </c>
      <c r="E27" s="5">
        <v>35</v>
      </c>
      <c r="F27" s="5">
        <v>35</v>
      </c>
      <c r="G27" s="5">
        <v>35</v>
      </c>
      <c r="H27" s="5">
        <v>36</v>
      </c>
      <c r="I27" s="5" t="s">
        <v>286</v>
      </c>
      <c r="J27" s="5" t="s">
        <v>301</v>
      </c>
      <c r="K27" s="5">
        <v>22.57</v>
      </c>
      <c r="L27" s="5">
        <v>180.88</v>
      </c>
      <c r="M27" s="5">
        <v>2.4738000000000002</v>
      </c>
      <c r="N27" s="5">
        <v>2.2782</v>
      </c>
      <c r="O27" s="5">
        <f t="shared" si="0"/>
        <v>195.60000000000022</v>
      </c>
      <c r="P27" s="5">
        <v>8</v>
      </c>
      <c r="Q27" s="1"/>
    </row>
    <row r="28" spans="1:17" ht="84.5" x14ac:dyDescent="0.35">
      <c r="A28" s="1" t="s">
        <v>95</v>
      </c>
      <c r="B28" s="1" t="s">
        <v>302</v>
      </c>
      <c r="C28" s="5">
        <v>25</v>
      </c>
      <c r="D28" s="5">
        <v>17</v>
      </c>
      <c r="E28" s="5">
        <v>35</v>
      </c>
      <c r="F28" s="5">
        <v>35</v>
      </c>
      <c r="G28" s="5">
        <v>35</v>
      </c>
      <c r="H28" s="5">
        <v>36</v>
      </c>
      <c r="I28" s="5" t="s">
        <v>286</v>
      </c>
      <c r="J28" s="5" t="s">
        <v>303</v>
      </c>
      <c r="K28" s="5">
        <v>23.01</v>
      </c>
      <c r="L28" s="5">
        <v>184.2</v>
      </c>
      <c r="M28" s="5">
        <v>2.4205000000000001</v>
      </c>
      <c r="N28" s="5">
        <v>2.2199</v>
      </c>
      <c r="O28" s="5">
        <f t="shared" si="0"/>
        <v>200.60000000000011</v>
      </c>
      <c r="P28" s="5">
        <v>8</v>
      </c>
      <c r="Q28" s="76" t="s">
        <v>304</v>
      </c>
    </row>
    <row r="29" spans="1:17" x14ac:dyDescent="0.35">
      <c r="A29" s="11" t="s">
        <v>98</v>
      </c>
      <c r="B29" s="1" t="s">
        <v>305</v>
      </c>
      <c r="C29" s="5">
        <v>25</v>
      </c>
      <c r="D29" s="5">
        <v>17</v>
      </c>
      <c r="E29" s="5">
        <v>35</v>
      </c>
      <c r="F29" s="5">
        <v>35</v>
      </c>
      <c r="G29" s="5">
        <v>35</v>
      </c>
      <c r="H29" s="5">
        <v>36</v>
      </c>
      <c r="I29" s="5" t="s">
        <v>286</v>
      </c>
      <c r="J29" s="5" t="s">
        <v>306</v>
      </c>
      <c r="K29" s="5">
        <v>23.1</v>
      </c>
      <c r="L29" s="5">
        <v>183.81</v>
      </c>
      <c r="M29" s="5">
        <v>2.4594</v>
      </c>
      <c r="N29" s="5">
        <v>2.2604000000000002</v>
      </c>
      <c r="O29" s="5">
        <f t="shared" si="0"/>
        <v>198.99999999999983</v>
      </c>
      <c r="P29" s="5">
        <v>8</v>
      </c>
      <c r="Q29" s="1"/>
    </row>
    <row r="30" spans="1:17" x14ac:dyDescent="0.35">
      <c r="A30" s="1" t="s">
        <v>307</v>
      </c>
      <c r="B30" s="1" t="s">
        <v>302</v>
      </c>
      <c r="C30" s="5">
        <v>25</v>
      </c>
      <c r="D30" s="5">
        <v>17</v>
      </c>
      <c r="E30" s="5">
        <v>35</v>
      </c>
      <c r="F30" s="5">
        <v>35</v>
      </c>
      <c r="G30" s="5">
        <v>35</v>
      </c>
      <c r="H30" s="5">
        <v>36</v>
      </c>
      <c r="I30" s="5" t="s">
        <v>286</v>
      </c>
      <c r="J30" s="5" t="s">
        <v>308</v>
      </c>
      <c r="K30" s="5">
        <v>22.92</v>
      </c>
      <c r="L30" s="5">
        <v>184.23</v>
      </c>
      <c r="M30" s="5">
        <v>2.3990999999999998</v>
      </c>
      <c r="N30" s="5">
        <v>2.1996000000000002</v>
      </c>
      <c r="O30" s="5">
        <f t="shared" si="0"/>
        <v>199.49999999999957</v>
      </c>
      <c r="P30" s="5">
        <v>8</v>
      </c>
      <c r="Q30" s="1" t="s">
        <v>309</v>
      </c>
    </row>
    <row r="31" spans="1:17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35">
      <c r="A32" s="1" t="s">
        <v>310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35">
      <c r="A33" s="1" t="s">
        <v>311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</sheetData>
  <mergeCells count="5">
    <mergeCell ref="B5:H5"/>
    <mergeCell ref="H8:J9"/>
    <mergeCell ref="B12:H12"/>
    <mergeCell ref="B13:H13"/>
    <mergeCell ref="B18:H18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15" zoomScale="94" zoomScaleNormal="94" workbookViewId="0">
      <selection activeCell="B27" sqref="B27"/>
    </sheetView>
  </sheetViews>
  <sheetFormatPr baseColWidth="10" defaultRowHeight="14.5" x14ac:dyDescent="0.35"/>
  <cols>
    <col min="2" max="2" width="28.08984375" customWidth="1"/>
    <col min="3" max="4" width="5.36328125" bestFit="1" customWidth="1"/>
    <col min="5" max="5" width="4.54296875" customWidth="1"/>
    <col min="6" max="6" width="4.54296875" bestFit="1" customWidth="1"/>
    <col min="7" max="7" width="4.7265625" customWidth="1"/>
    <col min="8" max="8" width="4.54296875" customWidth="1"/>
    <col min="16" max="16" width="9.6328125" bestFit="1" customWidth="1"/>
    <col min="17" max="17" width="10.6328125" bestFit="1" customWidth="1"/>
  </cols>
  <sheetData>
    <row r="1" spans="1:18" x14ac:dyDescent="0.35">
      <c r="A1" s="2" t="s">
        <v>58</v>
      </c>
      <c r="I1" s="87" t="s">
        <v>318</v>
      </c>
    </row>
    <row r="2" spans="1:18" x14ac:dyDescent="0.35">
      <c r="A2" s="1" t="s">
        <v>0</v>
      </c>
      <c r="B2" s="69">
        <v>43886</v>
      </c>
      <c r="C2" s="80"/>
      <c r="D2" s="115" t="s">
        <v>3</v>
      </c>
      <c r="E2" s="116"/>
      <c r="F2" s="117">
        <v>488</v>
      </c>
      <c r="G2" s="111"/>
      <c r="I2" s="3" t="s">
        <v>5</v>
      </c>
    </row>
    <row r="3" spans="1:18" x14ac:dyDescent="0.35">
      <c r="A3" s="1" t="s">
        <v>1</v>
      </c>
      <c r="B3" s="81" t="s">
        <v>312</v>
      </c>
      <c r="C3" s="14"/>
      <c r="D3" s="111" t="s">
        <v>192</v>
      </c>
      <c r="E3" s="118"/>
      <c r="F3" s="117" t="s">
        <v>11</v>
      </c>
      <c r="G3" s="111"/>
      <c r="I3" s="4" t="s">
        <v>6</v>
      </c>
      <c r="J3" s="68" t="s">
        <v>270</v>
      </c>
      <c r="K3" s="68"/>
      <c r="L3" s="68"/>
      <c r="M3" s="68"/>
      <c r="N3" s="68"/>
      <c r="O3" s="68"/>
      <c r="P3" s="68"/>
    </row>
    <row r="4" spans="1:18" ht="43.5" x14ac:dyDescent="0.35">
      <c r="A4" s="82" t="s">
        <v>14</v>
      </c>
      <c r="B4" s="82" t="s">
        <v>317</v>
      </c>
      <c r="C4" s="83"/>
      <c r="D4" s="119" t="s">
        <v>193</v>
      </c>
      <c r="E4" s="120"/>
      <c r="F4" s="121" t="s">
        <v>313</v>
      </c>
      <c r="G4" s="119"/>
      <c r="I4" s="6"/>
      <c r="J4" s="7" t="s">
        <v>11</v>
      </c>
      <c r="K4" s="7" t="s">
        <v>12</v>
      </c>
      <c r="L4" s="7" t="s">
        <v>13</v>
      </c>
      <c r="M4" s="7">
        <v>520</v>
      </c>
      <c r="N4" s="7">
        <v>572</v>
      </c>
      <c r="O4" s="7">
        <v>692</v>
      </c>
      <c r="P4" s="71" t="s">
        <v>271</v>
      </c>
      <c r="Q4" s="8" t="s">
        <v>314</v>
      </c>
      <c r="R4" s="8" t="s">
        <v>20</v>
      </c>
    </row>
    <row r="5" spans="1:18" x14ac:dyDescent="0.35">
      <c r="I5" s="6" t="s">
        <v>8</v>
      </c>
      <c r="J5" s="5">
        <v>27</v>
      </c>
      <c r="K5" s="5">
        <v>19</v>
      </c>
      <c r="L5" s="5">
        <v>35</v>
      </c>
      <c r="M5" s="5">
        <v>35</v>
      </c>
      <c r="N5" s="5">
        <v>35</v>
      </c>
      <c r="O5" s="5">
        <v>40</v>
      </c>
      <c r="P5" s="5" t="s">
        <v>286</v>
      </c>
      <c r="Q5" s="5" t="s">
        <v>319</v>
      </c>
      <c r="R5" s="5">
        <v>30.33</v>
      </c>
    </row>
    <row r="6" spans="1:18" x14ac:dyDescent="0.35">
      <c r="I6" s="6" t="s">
        <v>9</v>
      </c>
      <c r="J6" s="5">
        <v>149</v>
      </c>
      <c r="K6" s="5">
        <v>163</v>
      </c>
      <c r="L6" s="5">
        <v>106</v>
      </c>
      <c r="M6" s="5">
        <v>199</v>
      </c>
      <c r="N6" s="5">
        <v>50</v>
      </c>
      <c r="O6" s="5">
        <v>4</v>
      </c>
      <c r="P6" s="70"/>
      <c r="Q6" s="70"/>
      <c r="R6" s="70"/>
    </row>
    <row r="7" spans="1:18" x14ac:dyDescent="0.35">
      <c r="I7" s="6" t="s">
        <v>10</v>
      </c>
      <c r="J7" s="5">
        <v>4.05</v>
      </c>
      <c r="K7" s="5">
        <v>4.5199999999999996</v>
      </c>
      <c r="L7" s="5">
        <v>13.16</v>
      </c>
      <c r="M7" s="5">
        <v>4.58</v>
      </c>
      <c r="N7" s="5">
        <v>6.06</v>
      </c>
      <c r="O7" s="5">
        <v>41.26</v>
      </c>
      <c r="P7" s="70"/>
      <c r="Q7" s="70"/>
      <c r="R7" s="70"/>
    </row>
    <row r="9" spans="1:18" x14ac:dyDescent="0.35">
      <c r="A9" s="2" t="s">
        <v>36</v>
      </c>
      <c r="B9" s="2"/>
    </row>
    <row r="10" spans="1:18" x14ac:dyDescent="0.35">
      <c r="A10" s="72" t="s">
        <v>22</v>
      </c>
      <c r="B10" s="113" t="s">
        <v>315</v>
      </c>
      <c r="C10" s="114"/>
      <c r="D10" s="114"/>
      <c r="E10" s="114"/>
      <c r="F10" s="114"/>
      <c r="G10" s="114"/>
      <c r="H10" s="114"/>
    </row>
    <row r="11" spans="1:18" x14ac:dyDescent="0.35">
      <c r="A11" s="2"/>
      <c r="B11" s="2"/>
    </row>
    <row r="12" spans="1:18" ht="43.5" x14ac:dyDescent="0.35">
      <c r="A12" s="73" t="s">
        <v>277</v>
      </c>
      <c r="B12" s="74" t="s">
        <v>32</v>
      </c>
      <c r="C12" s="8" t="s">
        <v>278</v>
      </c>
      <c r="D12" s="8" t="s">
        <v>279</v>
      </c>
      <c r="E12" s="8" t="s">
        <v>280</v>
      </c>
      <c r="F12" s="8" t="s">
        <v>281</v>
      </c>
      <c r="G12" s="8" t="s">
        <v>282</v>
      </c>
      <c r="H12" s="8" t="s">
        <v>283</v>
      </c>
      <c r="I12" s="71" t="s">
        <v>271</v>
      </c>
      <c r="J12" s="8" t="s">
        <v>272</v>
      </c>
      <c r="K12" s="8" t="s">
        <v>20</v>
      </c>
      <c r="L12" s="71" t="s">
        <v>28</v>
      </c>
      <c r="M12" s="71" t="s">
        <v>29</v>
      </c>
      <c r="N12" s="71" t="s">
        <v>30</v>
      </c>
      <c r="O12" s="71" t="s">
        <v>31</v>
      </c>
      <c r="P12" s="71" t="s">
        <v>27</v>
      </c>
      <c r="Q12" s="123" t="s">
        <v>284</v>
      </c>
      <c r="R12" s="123"/>
    </row>
    <row r="13" spans="1:18" ht="26.5" x14ac:dyDescent="0.35">
      <c r="A13" s="90" t="s">
        <v>24</v>
      </c>
      <c r="B13" s="85" t="s">
        <v>320</v>
      </c>
      <c r="C13" s="5">
        <v>27</v>
      </c>
      <c r="D13" s="5">
        <v>19</v>
      </c>
      <c r="E13" s="5">
        <v>35</v>
      </c>
      <c r="F13" s="5">
        <v>35</v>
      </c>
      <c r="G13" s="5">
        <v>35</v>
      </c>
      <c r="H13" s="5">
        <v>40</v>
      </c>
      <c r="I13" s="5" t="s">
        <v>286</v>
      </c>
      <c r="J13" s="5" t="s">
        <v>26</v>
      </c>
      <c r="K13" s="19">
        <v>30.5</v>
      </c>
      <c r="L13" s="5">
        <v>124.05</v>
      </c>
      <c r="M13" s="5">
        <v>2.3759000000000001</v>
      </c>
      <c r="N13" s="5">
        <v>2.2463000000000002</v>
      </c>
      <c r="O13" s="10">
        <f>(M13-N13)*1000</f>
        <v>129.59999999999994</v>
      </c>
      <c r="P13" s="5">
        <v>4</v>
      </c>
      <c r="Q13" s="124" t="s">
        <v>321</v>
      </c>
      <c r="R13" s="125"/>
    </row>
    <row r="14" spans="1:18" ht="26.5" x14ac:dyDescent="0.35">
      <c r="A14" s="82" t="s">
        <v>33</v>
      </c>
      <c r="B14" s="85" t="s">
        <v>316</v>
      </c>
      <c r="C14" s="5">
        <v>27</v>
      </c>
      <c r="D14" s="5">
        <v>19</v>
      </c>
      <c r="E14" s="5">
        <v>35</v>
      </c>
      <c r="F14" s="5">
        <v>35</v>
      </c>
      <c r="G14" s="5">
        <v>35</v>
      </c>
      <c r="H14" s="5">
        <v>40</v>
      </c>
      <c r="I14" s="5" t="s">
        <v>64</v>
      </c>
      <c r="J14" s="5" t="s">
        <v>322</v>
      </c>
      <c r="K14" s="19">
        <v>23.92</v>
      </c>
      <c r="L14" s="5">
        <v>95.53</v>
      </c>
      <c r="M14" s="5">
        <v>2.4289000000000001</v>
      </c>
      <c r="N14" s="5">
        <v>2.3292999999999999</v>
      </c>
      <c r="O14" s="10">
        <f>(M14-N14)*1000</f>
        <v>99.600000000000136</v>
      </c>
      <c r="P14" s="5">
        <v>4</v>
      </c>
      <c r="Q14" s="126" t="s">
        <v>324</v>
      </c>
      <c r="R14" s="127"/>
    </row>
    <row r="15" spans="1:18" ht="26.5" x14ac:dyDescent="0.35">
      <c r="A15" s="90" t="s">
        <v>38</v>
      </c>
      <c r="B15" s="85" t="s">
        <v>316</v>
      </c>
      <c r="C15" s="5">
        <v>27</v>
      </c>
      <c r="D15" s="5">
        <v>19</v>
      </c>
      <c r="E15" s="5">
        <v>35</v>
      </c>
      <c r="F15" s="5">
        <v>35</v>
      </c>
      <c r="G15" s="5">
        <v>35</v>
      </c>
      <c r="H15" s="5">
        <v>40</v>
      </c>
      <c r="I15" s="5" t="s">
        <v>64</v>
      </c>
      <c r="J15" s="5" t="s">
        <v>323</v>
      </c>
      <c r="K15" s="19">
        <v>24.1</v>
      </c>
      <c r="L15" s="5">
        <v>95.49</v>
      </c>
      <c r="M15" s="5">
        <v>2.3976000000000002</v>
      </c>
      <c r="N15" s="5">
        <v>2.2976999999999999</v>
      </c>
      <c r="O15" s="10">
        <f>(M15-N15)*1000</f>
        <v>99.900000000000318</v>
      </c>
      <c r="P15" s="5">
        <v>4</v>
      </c>
      <c r="Q15" s="122"/>
      <c r="R15" s="122"/>
    </row>
    <row r="16" spans="1:18" x14ac:dyDescent="0.35">
      <c r="A16" s="88" t="s">
        <v>325</v>
      </c>
      <c r="B16" s="16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10"/>
      <c r="P16" s="5"/>
      <c r="Q16" s="122"/>
      <c r="R16" s="122"/>
    </row>
    <row r="17" spans="1:18" ht="26.5" x14ac:dyDescent="0.35">
      <c r="A17" s="90" t="s">
        <v>44</v>
      </c>
      <c r="B17" s="85" t="s">
        <v>316</v>
      </c>
      <c r="C17" s="5">
        <v>25</v>
      </c>
      <c r="D17" s="5">
        <v>17</v>
      </c>
      <c r="E17" s="5">
        <v>35</v>
      </c>
      <c r="F17" s="5">
        <v>35</v>
      </c>
      <c r="G17" s="5">
        <v>35</v>
      </c>
      <c r="H17" s="5">
        <v>36</v>
      </c>
      <c r="I17" s="5" t="s">
        <v>64</v>
      </c>
      <c r="J17" s="5" t="s">
        <v>322</v>
      </c>
      <c r="K17" s="19">
        <v>23.55</v>
      </c>
      <c r="L17" s="19">
        <v>94.2</v>
      </c>
      <c r="M17" s="20">
        <v>2.4470000000000001</v>
      </c>
      <c r="N17" s="5">
        <v>2.3483000000000001</v>
      </c>
      <c r="O17" s="10">
        <f t="shared" ref="O17:O27" si="0">(M17-N17)*1000</f>
        <v>98.700000000000017</v>
      </c>
      <c r="P17" s="5">
        <v>4</v>
      </c>
      <c r="Q17" s="122"/>
      <c r="R17" s="122"/>
    </row>
    <row r="18" spans="1:18" ht="26" customHeight="1" x14ac:dyDescent="0.35">
      <c r="A18" s="82" t="s">
        <v>46</v>
      </c>
      <c r="B18" s="82" t="s">
        <v>326</v>
      </c>
      <c r="C18" s="5">
        <v>25</v>
      </c>
      <c r="D18" s="5">
        <v>17</v>
      </c>
      <c r="E18" s="5">
        <v>35</v>
      </c>
      <c r="F18" s="5">
        <v>35</v>
      </c>
      <c r="G18" s="5">
        <v>35</v>
      </c>
      <c r="H18" s="5">
        <v>36</v>
      </c>
      <c r="I18" s="5" t="s">
        <v>64</v>
      </c>
      <c r="J18" s="5" t="s">
        <v>327</v>
      </c>
      <c r="K18" s="19">
        <v>22.53</v>
      </c>
      <c r="L18" s="19">
        <v>180.81</v>
      </c>
      <c r="M18" s="20">
        <v>2.4243999999999999</v>
      </c>
      <c r="N18" s="20">
        <v>2.2292999999999998</v>
      </c>
      <c r="O18" s="10">
        <f t="shared" si="0"/>
        <v>195.10000000000005</v>
      </c>
      <c r="P18" s="5">
        <v>8</v>
      </c>
      <c r="Q18" s="126" t="s">
        <v>328</v>
      </c>
      <c r="R18" s="128"/>
    </row>
    <row r="19" spans="1:18" ht="26" customHeight="1" x14ac:dyDescent="0.35">
      <c r="A19" s="90" t="s">
        <v>48</v>
      </c>
      <c r="B19" s="82" t="s">
        <v>329</v>
      </c>
      <c r="C19" s="5">
        <v>25</v>
      </c>
      <c r="D19" s="5">
        <v>17</v>
      </c>
      <c r="E19" s="5">
        <v>35</v>
      </c>
      <c r="F19" s="5">
        <v>35</v>
      </c>
      <c r="G19" s="5">
        <v>35</v>
      </c>
      <c r="H19" s="5">
        <v>36</v>
      </c>
      <c r="I19" s="1" t="s">
        <v>64</v>
      </c>
      <c r="J19" s="5" t="s">
        <v>330</v>
      </c>
      <c r="K19" s="19">
        <v>23.1</v>
      </c>
      <c r="L19" s="19">
        <v>183.4</v>
      </c>
      <c r="M19" s="20">
        <v>2.4053</v>
      </c>
      <c r="N19" s="5">
        <v>2.2063000000000001</v>
      </c>
      <c r="O19" s="10">
        <f t="shared" si="0"/>
        <v>198.99999999999983</v>
      </c>
      <c r="P19" s="5">
        <v>8</v>
      </c>
      <c r="Q19" s="122"/>
      <c r="R19" s="122"/>
    </row>
    <row r="20" spans="1:18" ht="26" customHeight="1" x14ac:dyDescent="0.35">
      <c r="A20" s="82" t="s">
        <v>51</v>
      </c>
      <c r="B20" s="82" t="s">
        <v>331</v>
      </c>
      <c r="C20" s="5">
        <v>25</v>
      </c>
      <c r="D20" s="5">
        <v>17</v>
      </c>
      <c r="E20" s="5">
        <v>35</v>
      </c>
      <c r="F20" s="5">
        <v>35</v>
      </c>
      <c r="G20" s="5">
        <v>35</v>
      </c>
      <c r="H20" s="5">
        <v>36</v>
      </c>
      <c r="I20" s="1" t="s">
        <v>64</v>
      </c>
      <c r="J20" s="5" t="s">
        <v>332</v>
      </c>
      <c r="K20" s="19">
        <v>22.73</v>
      </c>
      <c r="L20" s="19">
        <v>183.35</v>
      </c>
      <c r="M20" s="20">
        <v>2.4565000000000001</v>
      </c>
      <c r="N20" s="5">
        <v>2.2578</v>
      </c>
      <c r="O20" s="10">
        <f t="shared" si="0"/>
        <v>198.7000000000001</v>
      </c>
      <c r="P20" s="5">
        <v>8</v>
      </c>
      <c r="Q20" s="122"/>
      <c r="R20" s="122"/>
    </row>
    <row r="21" spans="1:18" ht="26" customHeight="1" x14ac:dyDescent="0.35">
      <c r="A21" s="90" t="s">
        <v>54</v>
      </c>
      <c r="B21" s="82" t="s">
        <v>333</v>
      </c>
      <c r="C21" s="5">
        <v>25</v>
      </c>
      <c r="D21" s="5">
        <v>17</v>
      </c>
      <c r="E21" s="5">
        <v>35</v>
      </c>
      <c r="F21" s="5">
        <v>35</v>
      </c>
      <c r="G21" s="5">
        <v>35</v>
      </c>
      <c r="H21" s="5">
        <v>36</v>
      </c>
      <c r="I21" s="1" t="s">
        <v>64</v>
      </c>
      <c r="J21" s="5" t="s">
        <v>334</v>
      </c>
      <c r="K21" s="19">
        <v>22.4</v>
      </c>
      <c r="L21" s="19">
        <v>179.94</v>
      </c>
      <c r="M21" s="20">
        <v>2.4611000000000001</v>
      </c>
      <c r="N21" s="5">
        <v>2.2643</v>
      </c>
      <c r="O21" s="10">
        <f t="shared" si="0"/>
        <v>196.8000000000001</v>
      </c>
      <c r="P21" s="5">
        <v>8</v>
      </c>
      <c r="Q21" s="122"/>
      <c r="R21" s="122"/>
    </row>
    <row r="22" spans="1:18" ht="26" customHeight="1" x14ac:dyDescent="0.35">
      <c r="A22" s="82" t="s">
        <v>95</v>
      </c>
      <c r="B22" s="89" t="s">
        <v>335</v>
      </c>
      <c r="C22" s="5">
        <v>25</v>
      </c>
      <c r="D22" s="5">
        <v>17</v>
      </c>
      <c r="E22" s="5">
        <v>35</v>
      </c>
      <c r="F22" s="5">
        <v>35</v>
      </c>
      <c r="G22" s="5">
        <v>35</v>
      </c>
      <c r="H22" s="5">
        <v>36</v>
      </c>
      <c r="I22" s="1" t="s">
        <v>64</v>
      </c>
      <c r="J22" s="5" t="s">
        <v>336</v>
      </c>
      <c r="K22" s="19">
        <v>22.95</v>
      </c>
      <c r="L22" s="19">
        <v>184.94</v>
      </c>
      <c r="M22" s="20">
        <v>2.4801000000000002</v>
      </c>
      <c r="N22" s="5">
        <v>2.2787999999999999</v>
      </c>
      <c r="O22" s="10">
        <f t="shared" si="0"/>
        <v>201.30000000000027</v>
      </c>
      <c r="P22" s="5">
        <v>8</v>
      </c>
      <c r="Q22" s="122"/>
      <c r="R22" s="122"/>
    </row>
    <row r="23" spans="1:18" ht="26" customHeight="1" x14ac:dyDescent="0.35">
      <c r="A23" s="82" t="s">
        <v>98</v>
      </c>
      <c r="B23" s="89" t="s">
        <v>338</v>
      </c>
      <c r="C23" s="5">
        <v>25</v>
      </c>
      <c r="D23" s="5">
        <v>17</v>
      </c>
      <c r="E23" s="5">
        <v>35</v>
      </c>
      <c r="F23" s="5">
        <v>35</v>
      </c>
      <c r="G23" s="5">
        <v>35</v>
      </c>
      <c r="H23" s="5">
        <v>36</v>
      </c>
      <c r="I23" s="1" t="s">
        <v>64</v>
      </c>
      <c r="J23" s="5" t="s">
        <v>337</v>
      </c>
      <c r="K23" s="19">
        <v>23.19</v>
      </c>
      <c r="L23" s="19">
        <v>184.34</v>
      </c>
      <c r="M23" s="20">
        <v>2.4157999999999999</v>
      </c>
      <c r="N23" s="5">
        <v>2.2155</v>
      </c>
      <c r="O23" s="10">
        <f t="shared" si="0"/>
        <v>200.29999999999993</v>
      </c>
      <c r="P23" s="5">
        <v>8</v>
      </c>
      <c r="Q23" s="122"/>
      <c r="R23" s="122"/>
    </row>
    <row r="24" spans="1:18" ht="26" customHeight="1" x14ac:dyDescent="0.35">
      <c r="A24" s="82" t="s">
        <v>307</v>
      </c>
      <c r="B24" s="89" t="s">
        <v>339</v>
      </c>
      <c r="C24" s="5">
        <v>25</v>
      </c>
      <c r="D24" s="5">
        <v>17</v>
      </c>
      <c r="E24" s="5">
        <v>35</v>
      </c>
      <c r="F24" s="5">
        <v>35</v>
      </c>
      <c r="G24" s="5">
        <v>35</v>
      </c>
      <c r="H24" s="5">
        <v>36</v>
      </c>
      <c r="I24" s="1" t="s">
        <v>64</v>
      </c>
      <c r="J24" s="5" t="s">
        <v>340</v>
      </c>
      <c r="K24" s="19">
        <v>22.11</v>
      </c>
      <c r="L24" s="19">
        <v>179.54</v>
      </c>
      <c r="M24" s="20">
        <v>2.4163000000000001</v>
      </c>
      <c r="N24" s="5">
        <v>2.2208000000000001</v>
      </c>
      <c r="O24" s="10">
        <f t="shared" si="0"/>
        <v>195.5</v>
      </c>
      <c r="P24" s="5">
        <v>8</v>
      </c>
      <c r="Q24" s="122"/>
      <c r="R24" s="122"/>
    </row>
    <row r="25" spans="1:18" ht="26" customHeight="1" x14ac:dyDescent="0.35">
      <c r="A25" s="82" t="s">
        <v>341</v>
      </c>
      <c r="B25" s="89" t="s">
        <v>342</v>
      </c>
      <c r="C25" s="5">
        <v>25</v>
      </c>
      <c r="D25" s="5">
        <v>17</v>
      </c>
      <c r="E25" s="5">
        <v>35</v>
      </c>
      <c r="F25" s="5">
        <v>35</v>
      </c>
      <c r="G25" s="5">
        <v>35</v>
      </c>
      <c r="H25" s="5">
        <v>36</v>
      </c>
      <c r="I25" s="1" t="s">
        <v>64</v>
      </c>
      <c r="J25" s="5" t="s">
        <v>343</v>
      </c>
      <c r="K25" s="19">
        <v>22.95</v>
      </c>
      <c r="L25" s="19">
        <v>183.03</v>
      </c>
      <c r="M25" s="20">
        <v>2.4358</v>
      </c>
      <c r="N25" s="5">
        <v>2.2353000000000001</v>
      </c>
      <c r="O25" s="10">
        <f t="shared" si="0"/>
        <v>200.49999999999989</v>
      </c>
      <c r="P25" s="5">
        <v>8</v>
      </c>
      <c r="Q25" s="122"/>
      <c r="R25" s="122"/>
    </row>
    <row r="26" spans="1:18" ht="26" customHeight="1" x14ac:dyDescent="0.35">
      <c r="A26" s="82" t="s">
        <v>344</v>
      </c>
      <c r="B26" s="82" t="s">
        <v>345</v>
      </c>
      <c r="C26" s="5">
        <v>25</v>
      </c>
      <c r="D26" s="5">
        <v>17</v>
      </c>
      <c r="E26" s="5">
        <v>35</v>
      </c>
      <c r="F26" s="5">
        <v>35</v>
      </c>
      <c r="G26" s="5">
        <v>35</v>
      </c>
      <c r="H26" s="5">
        <v>36</v>
      </c>
      <c r="I26" s="1" t="s">
        <v>64</v>
      </c>
      <c r="J26" s="5" t="s">
        <v>83</v>
      </c>
      <c r="K26" s="19">
        <v>23.1</v>
      </c>
      <c r="L26" s="19">
        <v>183.73</v>
      </c>
      <c r="M26" s="20">
        <v>2.4424999999999999</v>
      </c>
      <c r="N26" s="5">
        <v>2.2412999999999998</v>
      </c>
      <c r="O26" s="10">
        <f t="shared" si="0"/>
        <v>201.20000000000005</v>
      </c>
      <c r="P26" s="5">
        <v>8</v>
      </c>
      <c r="Q26" s="122"/>
      <c r="R26" s="122"/>
    </row>
    <row r="27" spans="1:18" ht="26" customHeight="1" x14ac:dyDescent="0.35">
      <c r="A27" s="82" t="s">
        <v>346</v>
      </c>
      <c r="B27" s="82" t="s">
        <v>347</v>
      </c>
      <c r="C27" s="5">
        <v>25</v>
      </c>
      <c r="D27" s="5">
        <v>17</v>
      </c>
      <c r="E27" s="5">
        <v>35</v>
      </c>
      <c r="F27" s="5">
        <v>35</v>
      </c>
      <c r="G27" s="5">
        <v>35</v>
      </c>
      <c r="H27" s="5">
        <v>36</v>
      </c>
      <c r="I27" s="1" t="s">
        <v>64</v>
      </c>
      <c r="J27" s="5" t="s">
        <v>348</v>
      </c>
      <c r="K27" s="19">
        <v>22.95</v>
      </c>
      <c r="L27" s="19">
        <v>184.43</v>
      </c>
      <c r="M27" s="20">
        <v>2.4426999999999999</v>
      </c>
      <c r="N27" s="5">
        <v>2.2418</v>
      </c>
      <c r="O27" s="10">
        <f t="shared" si="0"/>
        <v>200.89999999999986</v>
      </c>
      <c r="P27" s="5">
        <v>8</v>
      </c>
      <c r="Q27" s="122"/>
      <c r="R27" s="122"/>
    </row>
    <row r="28" spans="1:18" ht="26" customHeight="1" x14ac:dyDescent="0.35">
      <c r="A28" s="88" t="s">
        <v>349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22"/>
      <c r="R28" s="122"/>
    </row>
    <row r="29" spans="1:18" ht="26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22"/>
      <c r="R29" s="122"/>
    </row>
    <row r="30" spans="1:18" ht="26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22"/>
      <c r="R30" s="122"/>
    </row>
    <row r="31" spans="1:18" ht="26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22"/>
      <c r="R31" s="122"/>
    </row>
    <row r="32" spans="1:18" ht="2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22"/>
      <c r="R32" s="122"/>
    </row>
  </sheetData>
  <mergeCells count="28">
    <mergeCell ref="Q29:R29"/>
    <mergeCell ref="Q30:R30"/>
    <mergeCell ref="Q31:R31"/>
    <mergeCell ref="Q32:R32"/>
    <mergeCell ref="Q23:R23"/>
    <mergeCell ref="Q24:R24"/>
    <mergeCell ref="Q25:R25"/>
    <mergeCell ref="Q26:R26"/>
    <mergeCell ref="Q27:R27"/>
    <mergeCell ref="Q28:R28"/>
    <mergeCell ref="Q22:R22"/>
    <mergeCell ref="B10:H10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D2:E2"/>
    <mergeCell ref="F2:G2"/>
    <mergeCell ref="D3:E3"/>
    <mergeCell ref="F3:G3"/>
    <mergeCell ref="D4:E4"/>
    <mergeCell ref="F4:G4"/>
  </mergeCells>
  <pageMargins left="0.7" right="0.7" top="0.78740157499999996" bottom="0.78740157499999996" header="0.3" footer="0.3"/>
  <pageSetup paperSize="9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13" zoomScale="92" zoomScaleNormal="92" workbookViewId="0">
      <selection activeCell="B24" sqref="B24"/>
    </sheetView>
  </sheetViews>
  <sheetFormatPr baseColWidth="10" defaultRowHeight="14.5" x14ac:dyDescent="0.35"/>
  <cols>
    <col min="2" max="2" width="28.08984375" customWidth="1"/>
    <col min="3" max="4" width="5.36328125" bestFit="1" customWidth="1"/>
    <col min="5" max="5" width="4.54296875" customWidth="1"/>
    <col min="6" max="6" width="4.54296875" bestFit="1" customWidth="1"/>
    <col min="7" max="7" width="4.7265625" customWidth="1"/>
    <col min="8" max="8" width="4.54296875" customWidth="1"/>
    <col min="16" max="16" width="9.6328125" bestFit="1" customWidth="1"/>
    <col min="17" max="17" width="10.6328125" bestFit="1" customWidth="1"/>
  </cols>
  <sheetData>
    <row r="1" spans="1:18" x14ac:dyDescent="0.35">
      <c r="A1" s="2" t="s">
        <v>58</v>
      </c>
    </row>
    <row r="2" spans="1:18" x14ac:dyDescent="0.35">
      <c r="A2" s="1" t="s">
        <v>0</v>
      </c>
      <c r="B2" s="78">
        <v>43887</v>
      </c>
      <c r="C2" s="80"/>
      <c r="D2" s="115" t="s">
        <v>3</v>
      </c>
      <c r="E2" s="116"/>
      <c r="F2" s="117">
        <v>488</v>
      </c>
      <c r="G2" s="111"/>
      <c r="I2" s="3" t="s">
        <v>5</v>
      </c>
    </row>
    <row r="3" spans="1:18" x14ac:dyDescent="0.35">
      <c r="A3" s="1" t="s">
        <v>1</v>
      </c>
      <c r="B3" s="81" t="s">
        <v>312</v>
      </c>
      <c r="C3" s="14"/>
      <c r="D3" s="111" t="s">
        <v>192</v>
      </c>
      <c r="E3" s="118"/>
      <c r="F3" s="117" t="s">
        <v>11</v>
      </c>
      <c r="G3" s="111"/>
      <c r="I3" s="4" t="s">
        <v>6</v>
      </c>
      <c r="J3" s="77" t="s">
        <v>270</v>
      </c>
      <c r="K3" s="77"/>
      <c r="L3" s="77"/>
      <c r="M3" s="77"/>
      <c r="N3" s="77"/>
      <c r="O3" s="77"/>
      <c r="P3" s="77"/>
    </row>
    <row r="4" spans="1:18" ht="43.5" x14ac:dyDescent="0.35">
      <c r="A4" s="82" t="s">
        <v>14</v>
      </c>
      <c r="B4" s="82" t="s">
        <v>350</v>
      </c>
      <c r="C4" s="83"/>
      <c r="D4" s="119" t="s">
        <v>193</v>
      </c>
      <c r="E4" s="120"/>
      <c r="F4" s="121" t="s">
        <v>313</v>
      </c>
      <c r="G4" s="119"/>
      <c r="I4" s="6"/>
      <c r="J4" s="7" t="s">
        <v>11</v>
      </c>
      <c r="K4" s="7" t="s">
        <v>12</v>
      </c>
      <c r="L4" s="7" t="s">
        <v>13</v>
      </c>
      <c r="M4" s="7">
        <v>520</v>
      </c>
      <c r="N4" s="7">
        <v>572</v>
      </c>
      <c r="O4" s="7">
        <v>692</v>
      </c>
      <c r="P4" s="84" t="s">
        <v>271</v>
      </c>
      <c r="Q4" s="8" t="s">
        <v>314</v>
      </c>
      <c r="R4" s="8" t="s">
        <v>20</v>
      </c>
    </row>
    <row r="5" spans="1:18" x14ac:dyDescent="0.35">
      <c r="I5" s="6" t="s">
        <v>8</v>
      </c>
      <c r="J5" s="86">
        <v>27</v>
      </c>
      <c r="K5" s="86">
        <v>19</v>
      </c>
      <c r="L5" s="86">
        <v>35</v>
      </c>
      <c r="M5" s="86">
        <v>35</v>
      </c>
      <c r="N5" s="86">
        <v>35</v>
      </c>
      <c r="O5" s="86">
        <v>40</v>
      </c>
      <c r="P5" s="86" t="s">
        <v>286</v>
      </c>
      <c r="Q5" s="86" t="s">
        <v>351</v>
      </c>
      <c r="R5" s="86">
        <v>23.74</v>
      </c>
    </row>
    <row r="6" spans="1:18" x14ac:dyDescent="0.35">
      <c r="I6" s="6" t="s">
        <v>9</v>
      </c>
      <c r="J6" s="86">
        <v>152</v>
      </c>
      <c r="K6" s="86">
        <v>176</v>
      </c>
      <c r="L6" s="86">
        <v>87</v>
      </c>
      <c r="M6" s="86">
        <v>204</v>
      </c>
      <c r="N6" s="86">
        <v>52</v>
      </c>
      <c r="O6" s="86">
        <v>4</v>
      </c>
      <c r="P6" s="79"/>
      <c r="Q6" s="79"/>
      <c r="R6" s="79"/>
    </row>
    <row r="7" spans="1:18" x14ac:dyDescent="0.35">
      <c r="I7" s="6" t="s">
        <v>10</v>
      </c>
      <c r="J7" s="19">
        <v>4.4000000000000004</v>
      </c>
      <c r="K7" s="86">
        <v>4.57</v>
      </c>
      <c r="L7" s="86">
        <v>17.79</v>
      </c>
      <c r="M7" s="86">
        <v>3.27</v>
      </c>
      <c r="N7" s="86">
        <v>5.03</v>
      </c>
      <c r="O7" s="86">
        <v>34.57</v>
      </c>
      <c r="P7" s="79"/>
      <c r="Q7" s="79"/>
      <c r="R7" s="79"/>
    </row>
    <row r="9" spans="1:18" x14ac:dyDescent="0.35">
      <c r="A9" s="2" t="s">
        <v>36</v>
      </c>
      <c r="B9" s="2"/>
    </row>
    <row r="10" spans="1:18" x14ac:dyDescent="0.35">
      <c r="A10" s="72" t="s">
        <v>22</v>
      </c>
      <c r="B10" s="113" t="s">
        <v>315</v>
      </c>
      <c r="C10" s="114"/>
      <c r="D10" s="114"/>
      <c r="E10" s="114"/>
      <c r="F10" s="114"/>
      <c r="G10" s="114"/>
      <c r="H10" s="114"/>
    </row>
    <row r="11" spans="1:18" x14ac:dyDescent="0.35">
      <c r="A11" s="2"/>
      <c r="B11" s="2"/>
    </row>
    <row r="12" spans="1:18" ht="43.5" x14ac:dyDescent="0.35">
      <c r="A12" s="73" t="s">
        <v>277</v>
      </c>
      <c r="B12" s="74" t="s">
        <v>32</v>
      </c>
      <c r="C12" s="8" t="s">
        <v>278</v>
      </c>
      <c r="D12" s="8" t="s">
        <v>279</v>
      </c>
      <c r="E12" s="8" t="s">
        <v>280</v>
      </c>
      <c r="F12" s="8" t="s">
        <v>281</v>
      </c>
      <c r="G12" s="8" t="s">
        <v>282</v>
      </c>
      <c r="H12" s="8" t="s">
        <v>283</v>
      </c>
      <c r="I12" s="84" t="s">
        <v>271</v>
      </c>
      <c r="J12" s="8" t="s">
        <v>272</v>
      </c>
      <c r="K12" s="8" t="s">
        <v>20</v>
      </c>
      <c r="L12" s="84" t="s">
        <v>28</v>
      </c>
      <c r="M12" s="84" t="s">
        <v>29</v>
      </c>
      <c r="N12" s="84" t="s">
        <v>30</v>
      </c>
      <c r="O12" s="84" t="s">
        <v>31</v>
      </c>
      <c r="P12" s="84" t="s">
        <v>27</v>
      </c>
      <c r="Q12" s="123" t="s">
        <v>284</v>
      </c>
      <c r="R12" s="123"/>
    </row>
    <row r="13" spans="1:18" ht="26" customHeight="1" x14ac:dyDescent="0.35">
      <c r="A13" s="90" t="s">
        <v>24</v>
      </c>
      <c r="B13" s="85" t="s">
        <v>316</v>
      </c>
      <c r="C13" s="95">
        <v>27</v>
      </c>
      <c r="D13" s="95">
        <v>19</v>
      </c>
      <c r="E13" s="95">
        <v>35</v>
      </c>
      <c r="F13" s="95">
        <v>35</v>
      </c>
      <c r="G13" s="95">
        <v>35</v>
      </c>
      <c r="H13" s="95">
        <v>40</v>
      </c>
      <c r="I13" s="95" t="s">
        <v>64</v>
      </c>
      <c r="J13" s="95" t="s">
        <v>322</v>
      </c>
      <c r="K13" s="96">
        <v>23.1</v>
      </c>
      <c r="L13" s="96">
        <v>92.32</v>
      </c>
      <c r="M13" s="99">
        <v>2.4338000000000002</v>
      </c>
      <c r="N13" s="99">
        <v>2.3365999999999998</v>
      </c>
      <c r="O13" s="97">
        <f>(M13-N13)*1000</f>
        <v>97.200000000000401</v>
      </c>
      <c r="P13" s="95">
        <v>4</v>
      </c>
      <c r="Q13" s="130"/>
      <c r="R13" s="130"/>
    </row>
    <row r="14" spans="1:18" ht="26" customHeight="1" x14ac:dyDescent="0.35">
      <c r="A14" s="82" t="s">
        <v>33</v>
      </c>
      <c r="B14" s="98" t="s">
        <v>316</v>
      </c>
      <c r="C14" s="95">
        <v>25</v>
      </c>
      <c r="D14" s="95">
        <v>17</v>
      </c>
      <c r="E14" s="95">
        <v>35</v>
      </c>
      <c r="F14" s="95">
        <v>35</v>
      </c>
      <c r="G14" s="95">
        <v>35</v>
      </c>
      <c r="H14" s="95">
        <v>36</v>
      </c>
      <c r="I14" s="95" t="s">
        <v>64</v>
      </c>
      <c r="J14" s="95" t="s">
        <v>323</v>
      </c>
      <c r="K14" s="96">
        <v>22.95</v>
      </c>
      <c r="L14" s="96">
        <v>92.31</v>
      </c>
      <c r="M14" s="99">
        <v>2.4518</v>
      </c>
      <c r="N14" s="99">
        <v>2.3546</v>
      </c>
      <c r="O14" s="97">
        <f t="shared" ref="O14:O23" si="0">(M14-N14)*1000</f>
        <v>97.19999999999996</v>
      </c>
      <c r="P14" s="95">
        <v>4</v>
      </c>
      <c r="Q14" s="131"/>
      <c r="R14" s="131"/>
    </row>
    <row r="15" spans="1:18" ht="26" customHeight="1" x14ac:dyDescent="0.35">
      <c r="A15" s="90" t="s">
        <v>38</v>
      </c>
      <c r="B15" s="89" t="s">
        <v>359</v>
      </c>
      <c r="C15" s="95">
        <v>25</v>
      </c>
      <c r="D15" s="95">
        <v>17</v>
      </c>
      <c r="E15" s="95">
        <v>35</v>
      </c>
      <c r="F15" s="95">
        <v>35</v>
      </c>
      <c r="G15" s="95">
        <v>35</v>
      </c>
      <c r="H15" s="95">
        <v>36</v>
      </c>
      <c r="I15" s="95" t="s">
        <v>64</v>
      </c>
      <c r="J15" s="95" t="s">
        <v>352</v>
      </c>
      <c r="K15" s="95">
        <v>22.66</v>
      </c>
      <c r="L15" s="96">
        <v>183.17</v>
      </c>
      <c r="M15" s="99">
        <v>2.4346999999999999</v>
      </c>
      <c r="N15" s="99">
        <v>2.2366000000000001</v>
      </c>
      <c r="O15" s="97">
        <f t="shared" si="0"/>
        <v>198.09999999999971</v>
      </c>
      <c r="P15" s="95">
        <v>8</v>
      </c>
      <c r="Q15" s="132" t="s">
        <v>328</v>
      </c>
      <c r="R15" s="133"/>
    </row>
    <row r="16" spans="1:18" ht="26" customHeight="1" x14ac:dyDescent="0.35">
      <c r="A16" s="82" t="s">
        <v>44</v>
      </c>
      <c r="B16" s="89" t="s">
        <v>360</v>
      </c>
      <c r="C16" s="95">
        <v>25</v>
      </c>
      <c r="D16" s="95">
        <v>17</v>
      </c>
      <c r="E16" s="95">
        <v>35</v>
      </c>
      <c r="F16" s="95">
        <v>35</v>
      </c>
      <c r="G16" s="95">
        <v>35</v>
      </c>
      <c r="H16" s="95">
        <v>36</v>
      </c>
      <c r="I16" s="95" t="s">
        <v>64</v>
      </c>
      <c r="J16" s="95" t="s">
        <v>353</v>
      </c>
      <c r="K16" s="95">
        <v>22.79</v>
      </c>
      <c r="L16" s="96">
        <v>182.83</v>
      </c>
      <c r="M16" s="99">
        <v>2.4140999999999999</v>
      </c>
      <c r="N16" s="99">
        <v>2.2160000000000002</v>
      </c>
      <c r="O16" s="97">
        <f t="shared" si="0"/>
        <v>198.09999999999971</v>
      </c>
      <c r="P16" s="95">
        <v>8</v>
      </c>
      <c r="Q16" s="132" t="s">
        <v>328</v>
      </c>
      <c r="R16" s="133"/>
    </row>
    <row r="17" spans="1:18" ht="26" customHeight="1" x14ac:dyDescent="0.35">
      <c r="A17" s="90" t="s">
        <v>46</v>
      </c>
      <c r="B17" s="82" t="s">
        <v>359</v>
      </c>
      <c r="C17" s="95">
        <v>25</v>
      </c>
      <c r="D17" s="95">
        <v>17</v>
      </c>
      <c r="E17" s="95">
        <v>35</v>
      </c>
      <c r="F17" s="95">
        <v>35</v>
      </c>
      <c r="G17" s="95">
        <v>35</v>
      </c>
      <c r="H17" s="95">
        <v>36</v>
      </c>
      <c r="I17" s="95" t="s">
        <v>64</v>
      </c>
      <c r="J17" s="95" t="s">
        <v>354</v>
      </c>
      <c r="K17" s="95">
        <v>22.86</v>
      </c>
      <c r="L17" s="96">
        <v>183.21</v>
      </c>
      <c r="M17" s="99">
        <v>2.4344999999999999</v>
      </c>
      <c r="N17" s="99">
        <v>2.2351999999999999</v>
      </c>
      <c r="O17" s="97">
        <f t="shared" si="0"/>
        <v>199.30000000000004</v>
      </c>
      <c r="P17" s="95">
        <v>8</v>
      </c>
      <c r="Q17" s="134" t="s">
        <v>367</v>
      </c>
      <c r="R17" s="135"/>
    </row>
    <row r="18" spans="1:18" ht="26" customHeight="1" x14ac:dyDescent="0.35">
      <c r="A18" s="82" t="s">
        <v>48</v>
      </c>
      <c r="B18" s="82" t="s">
        <v>361</v>
      </c>
      <c r="C18" s="95">
        <v>25</v>
      </c>
      <c r="D18" s="95">
        <v>17</v>
      </c>
      <c r="E18" s="95">
        <v>35</v>
      </c>
      <c r="F18" s="95">
        <v>35</v>
      </c>
      <c r="G18" s="95">
        <v>35</v>
      </c>
      <c r="H18" s="95">
        <v>36</v>
      </c>
      <c r="I18" s="95" t="s">
        <v>64</v>
      </c>
      <c r="J18" s="95" t="s">
        <v>337</v>
      </c>
      <c r="K18" s="95">
        <v>22.83</v>
      </c>
      <c r="L18" s="96">
        <v>182.61</v>
      </c>
      <c r="M18" s="99">
        <v>2.4279999999999999</v>
      </c>
      <c r="N18" s="99">
        <v>2.2281</v>
      </c>
      <c r="O18" s="97">
        <f t="shared" si="0"/>
        <v>199.89999999999998</v>
      </c>
      <c r="P18" s="95">
        <v>8</v>
      </c>
      <c r="Q18" s="131"/>
      <c r="R18" s="131"/>
    </row>
    <row r="19" spans="1:18" ht="26" customHeight="1" x14ac:dyDescent="0.35">
      <c r="A19" s="90" t="s">
        <v>51</v>
      </c>
      <c r="B19" s="82" t="s">
        <v>362</v>
      </c>
      <c r="C19" s="95">
        <v>25</v>
      </c>
      <c r="D19" s="95">
        <v>17</v>
      </c>
      <c r="E19" s="95">
        <v>35</v>
      </c>
      <c r="F19" s="95">
        <v>35</v>
      </c>
      <c r="G19" s="95">
        <v>35</v>
      </c>
      <c r="H19" s="95">
        <v>36</v>
      </c>
      <c r="I19" s="95" t="s">
        <v>64</v>
      </c>
      <c r="J19" s="95" t="s">
        <v>355</v>
      </c>
      <c r="K19" s="96">
        <v>22.7</v>
      </c>
      <c r="L19" s="96">
        <v>181.49</v>
      </c>
      <c r="M19" s="99">
        <v>2.4340999999999999</v>
      </c>
      <c r="N19" s="99">
        <v>2.2343000000000002</v>
      </c>
      <c r="O19" s="97">
        <f t="shared" si="0"/>
        <v>199.79999999999976</v>
      </c>
      <c r="P19" s="95">
        <v>8</v>
      </c>
      <c r="Q19" s="132" t="s">
        <v>328</v>
      </c>
      <c r="R19" s="133"/>
    </row>
    <row r="20" spans="1:18" ht="26" customHeight="1" x14ac:dyDescent="0.35">
      <c r="A20" s="82" t="s">
        <v>54</v>
      </c>
      <c r="B20" s="82" t="s">
        <v>363</v>
      </c>
      <c r="C20" s="95">
        <v>25</v>
      </c>
      <c r="D20" s="95">
        <v>17</v>
      </c>
      <c r="E20" s="95">
        <v>35</v>
      </c>
      <c r="F20" s="95">
        <v>35</v>
      </c>
      <c r="G20" s="95">
        <v>35</v>
      </c>
      <c r="H20" s="95">
        <v>36</v>
      </c>
      <c r="I20" s="95" t="s">
        <v>64</v>
      </c>
      <c r="J20" s="95" t="s">
        <v>343</v>
      </c>
      <c r="K20" s="96">
        <v>22.92</v>
      </c>
      <c r="L20" s="96">
        <v>183.83</v>
      </c>
      <c r="M20" s="99">
        <v>2.4434</v>
      </c>
      <c r="N20" s="99">
        <v>2.2437999999999998</v>
      </c>
      <c r="O20" s="97">
        <f t="shared" si="0"/>
        <v>199.60000000000022</v>
      </c>
      <c r="P20" s="95">
        <v>8</v>
      </c>
      <c r="Q20" s="132" t="s">
        <v>328</v>
      </c>
      <c r="R20" s="133"/>
    </row>
    <row r="21" spans="1:18" ht="26" customHeight="1" x14ac:dyDescent="0.35">
      <c r="A21" s="90" t="s">
        <v>95</v>
      </c>
      <c r="B21" s="82" t="s">
        <v>364</v>
      </c>
      <c r="C21" s="95">
        <v>25</v>
      </c>
      <c r="D21" s="95">
        <v>17</v>
      </c>
      <c r="E21" s="95">
        <v>35</v>
      </c>
      <c r="F21" s="95">
        <v>35</v>
      </c>
      <c r="G21" s="95">
        <v>35</v>
      </c>
      <c r="H21" s="95">
        <v>36</v>
      </c>
      <c r="I21" s="95" t="s">
        <v>64</v>
      </c>
      <c r="J21" s="95" t="s">
        <v>356</v>
      </c>
      <c r="K21" s="96">
        <v>22.79</v>
      </c>
      <c r="L21" s="96">
        <v>179.96</v>
      </c>
      <c r="M21" s="99">
        <v>2.4573</v>
      </c>
      <c r="N21" s="99">
        <v>2.2608000000000001</v>
      </c>
      <c r="O21" s="97">
        <f t="shared" si="0"/>
        <v>196.49999999999989</v>
      </c>
      <c r="P21" s="95">
        <v>8</v>
      </c>
      <c r="Q21" s="129"/>
      <c r="R21" s="129"/>
    </row>
    <row r="22" spans="1:18" ht="26" customHeight="1" x14ac:dyDescent="0.35">
      <c r="A22" s="82" t="s">
        <v>98</v>
      </c>
      <c r="B22" s="82" t="s">
        <v>365</v>
      </c>
      <c r="C22" s="95">
        <v>25</v>
      </c>
      <c r="D22" s="95">
        <v>17</v>
      </c>
      <c r="E22" s="95">
        <v>35</v>
      </c>
      <c r="F22" s="95">
        <v>35</v>
      </c>
      <c r="G22" s="95">
        <v>35</v>
      </c>
      <c r="H22" s="95">
        <v>36</v>
      </c>
      <c r="I22" s="95" t="s">
        <v>64</v>
      </c>
      <c r="J22" s="95" t="s">
        <v>357</v>
      </c>
      <c r="K22" s="96">
        <v>22.79</v>
      </c>
      <c r="L22" s="96">
        <v>180.4</v>
      </c>
      <c r="M22" s="99">
        <v>2.4365000000000001</v>
      </c>
      <c r="N22" s="99">
        <v>2.2387999999999999</v>
      </c>
      <c r="O22" s="97">
        <f t="shared" si="0"/>
        <v>197.70000000000022</v>
      </c>
      <c r="P22" s="95">
        <v>8</v>
      </c>
      <c r="Q22" s="129"/>
      <c r="R22" s="129"/>
    </row>
    <row r="23" spans="1:18" ht="26" customHeight="1" x14ac:dyDescent="0.35">
      <c r="A23" s="90" t="s">
        <v>307</v>
      </c>
      <c r="B23" s="82" t="s">
        <v>366</v>
      </c>
      <c r="C23" s="95">
        <v>25</v>
      </c>
      <c r="D23" s="95">
        <v>17</v>
      </c>
      <c r="E23" s="95">
        <v>35</v>
      </c>
      <c r="F23" s="95">
        <v>35</v>
      </c>
      <c r="G23" s="95">
        <v>35</v>
      </c>
      <c r="H23" s="95">
        <v>36</v>
      </c>
      <c r="I23" s="95" t="s">
        <v>64</v>
      </c>
      <c r="J23" s="95" t="s">
        <v>358</v>
      </c>
      <c r="K23" s="96">
        <v>22.86</v>
      </c>
      <c r="L23" s="96">
        <v>184.13</v>
      </c>
      <c r="M23" s="99">
        <v>2.4790000000000001</v>
      </c>
      <c r="N23" s="99">
        <v>2.2776999999999998</v>
      </c>
      <c r="O23" s="97">
        <f t="shared" si="0"/>
        <v>201.30000000000027</v>
      </c>
      <c r="P23" s="95">
        <v>8</v>
      </c>
      <c r="Q23" s="129"/>
      <c r="R23" s="129"/>
    </row>
    <row r="24" spans="1:18" ht="26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22"/>
      <c r="R24" s="122"/>
    </row>
    <row r="25" spans="1:18" ht="26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22"/>
      <c r="R25" s="122"/>
    </row>
    <row r="26" spans="1:18" ht="26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22"/>
      <c r="R26" s="122"/>
    </row>
    <row r="27" spans="1:18" ht="26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22"/>
      <c r="R27" s="122"/>
    </row>
    <row r="28" spans="1:18" ht="26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22"/>
      <c r="R28" s="122"/>
    </row>
    <row r="29" spans="1:18" ht="26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22"/>
      <c r="R29" s="122"/>
    </row>
    <row r="30" spans="1:18" ht="26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22"/>
      <c r="R30" s="122"/>
    </row>
    <row r="31" spans="1:18" ht="26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22"/>
      <c r="R31" s="122"/>
    </row>
    <row r="32" spans="1:18" ht="2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22"/>
      <c r="R32" s="122"/>
    </row>
  </sheetData>
  <mergeCells count="28">
    <mergeCell ref="D2:E2"/>
    <mergeCell ref="F2:G2"/>
    <mergeCell ref="D3:E3"/>
    <mergeCell ref="F3:G3"/>
    <mergeCell ref="D4:E4"/>
    <mergeCell ref="F4:G4"/>
    <mergeCell ref="Q22:R22"/>
    <mergeCell ref="B10:H10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9:R29"/>
    <mergeCell ref="Q30:R30"/>
    <mergeCell ref="Q31:R31"/>
    <mergeCell ref="Q32:R32"/>
    <mergeCell ref="Q23:R23"/>
    <mergeCell ref="Q24:R24"/>
    <mergeCell ref="Q25:R25"/>
    <mergeCell ref="Q26:R26"/>
    <mergeCell ref="Q27:R27"/>
    <mergeCell ref="Q28:R28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0"/>
  <sheetViews>
    <sheetView topLeftCell="AG4" workbookViewId="0">
      <selection activeCell="AT11" sqref="AT11"/>
    </sheetView>
  </sheetViews>
  <sheetFormatPr baseColWidth="10" defaultColWidth="11.54296875" defaultRowHeight="14.5" x14ac:dyDescent="0.35"/>
  <cols>
    <col min="3" max="3" width="21.81640625" bestFit="1" customWidth="1"/>
  </cols>
  <sheetData>
    <row r="1" spans="1:47" x14ac:dyDescent="0.3">
      <c r="A1" s="2" t="s">
        <v>177</v>
      </c>
    </row>
    <row r="2" spans="1:47" x14ac:dyDescent="0.3">
      <c r="A2" s="2" t="s">
        <v>178</v>
      </c>
      <c r="B2" s="2" t="s">
        <v>186</v>
      </c>
    </row>
    <row r="3" spans="1:47" x14ac:dyDescent="0.3">
      <c r="A3" s="2" t="s">
        <v>179</v>
      </c>
      <c r="B3" s="2" t="s">
        <v>187</v>
      </c>
    </row>
    <row r="4" spans="1:47" x14ac:dyDescent="0.3">
      <c r="A4" s="2" t="s">
        <v>180</v>
      </c>
      <c r="B4" s="2" t="s">
        <v>188</v>
      </c>
    </row>
    <row r="5" spans="1:47" x14ac:dyDescent="0.3">
      <c r="A5" s="2" t="s">
        <v>181</v>
      </c>
      <c r="B5" s="2" t="s">
        <v>172</v>
      </c>
    </row>
    <row r="6" spans="1:47" x14ac:dyDescent="0.3">
      <c r="A6" s="2" t="s">
        <v>182</v>
      </c>
      <c r="B6" s="2" t="s">
        <v>173</v>
      </c>
    </row>
    <row r="7" spans="1:47" x14ac:dyDescent="0.3">
      <c r="A7" s="2" t="s">
        <v>183</v>
      </c>
      <c r="B7" s="2" t="s">
        <v>174</v>
      </c>
    </row>
    <row r="8" spans="1:47" x14ac:dyDescent="0.3">
      <c r="A8" s="2" t="s">
        <v>184</v>
      </c>
      <c r="B8" s="2" t="s">
        <v>189</v>
      </c>
    </row>
    <row r="9" spans="1:47" x14ac:dyDescent="0.3">
      <c r="A9" s="2" t="s">
        <v>185</v>
      </c>
      <c r="B9" s="2" t="s">
        <v>190</v>
      </c>
    </row>
    <row r="11" spans="1:47" x14ac:dyDescent="0.3">
      <c r="A11" s="2" t="s">
        <v>121</v>
      </c>
      <c r="B11" s="2" t="s">
        <v>122</v>
      </c>
      <c r="C11" s="2" t="s">
        <v>123</v>
      </c>
      <c r="D11" s="2" t="s">
        <v>124</v>
      </c>
      <c r="E11" s="2" t="s">
        <v>125</v>
      </c>
      <c r="F11" s="2" t="s">
        <v>126</v>
      </c>
      <c r="G11" s="2" t="s">
        <v>127</v>
      </c>
      <c r="H11" s="2" t="s">
        <v>128</v>
      </c>
      <c r="I11" s="2" t="s">
        <v>129</v>
      </c>
      <c r="J11" s="2" t="s">
        <v>130</v>
      </c>
      <c r="K11" s="2" t="s">
        <v>131</v>
      </c>
      <c r="L11" s="2" t="s">
        <v>132</v>
      </c>
      <c r="M11" s="2" t="s">
        <v>133</v>
      </c>
      <c r="N11" s="2" t="s">
        <v>134</v>
      </c>
      <c r="O11" s="2" t="s">
        <v>135</v>
      </c>
      <c r="P11" s="2" t="s">
        <v>136</v>
      </c>
      <c r="Q11" s="2" t="s">
        <v>137</v>
      </c>
      <c r="R11" s="2" t="s">
        <v>138</v>
      </c>
      <c r="S11" s="2" t="s">
        <v>139</v>
      </c>
      <c r="T11" s="2" t="s">
        <v>140</v>
      </c>
      <c r="U11" s="2" t="s">
        <v>141</v>
      </c>
      <c r="V11" s="2" t="s">
        <v>142</v>
      </c>
      <c r="W11" s="2" t="s">
        <v>143</v>
      </c>
      <c r="X11" s="2" t="s">
        <v>144</v>
      </c>
      <c r="Y11" s="2" t="s">
        <v>145</v>
      </c>
      <c r="Z11" s="2" t="s">
        <v>146</v>
      </c>
      <c r="AA11" s="2" t="s">
        <v>147</v>
      </c>
      <c r="AB11" s="2" t="s">
        <v>148</v>
      </c>
      <c r="AC11" s="2" t="s">
        <v>149</v>
      </c>
      <c r="AD11" s="2" t="s">
        <v>150</v>
      </c>
      <c r="AE11" s="2" t="s">
        <v>151</v>
      </c>
      <c r="AF11" s="2" t="s">
        <v>152</v>
      </c>
      <c r="AG11" s="2" t="s">
        <v>153</v>
      </c>
      <c r="AH11" s="2" t="s">
        <v>154</v>
      </c>
      <c r="AI11" s="2" t="s">
        <v>155</v>
      </c>
      <c r="AJ11" s="2" t="s">
        <v>156</v>
      </c>
      <c r="AK11" s="2" t="s">
        <v>157</v>
      </c>
      <c r="AL11" s="2" t="s">
        <v>158</v>
      </c>
      <c r="AM11" s="2" t="s">
        <v>159</v>
      </c>
      <c r="AN11" s="2" t="s">
        <v>160</v>
      </c>
      <c r="AO11" s="2" t="s">
        <v>161</v>
      </c>
      <c r="AP11" s="2" t="s">
        <v>162</v>
      </c>
      <c r="AQ11" s="2" t="s">
        <v>163</v>
      </c>
      <c r="AR11" s="2" t="s">
        <v>164</v>
      </c>
      <c r="AS11" s="2" t="s">
        <v>165</v>
      </c>
      <c r="AT11" s="2" t="s">
        <v>166</v>
      </c>
      <c r="AU11" s="2" t="s">
        <v>167</v>
      </c>
    </row>
    <row r="12" spans="1:47" x14ac:dyDescent="0.3">
      <c r="A12" t="s">
        <v>168</v>
      </c>
      <c r="B12" s="23">
        <v>43860</v>
      </c>
      <c r="C12" t="s">
        <v>169</v>
      </c>
      <c r="D12" s="23">
        <v>43852</v>
      </c>
      <c r="E12">
        <v>244436</v>
      </c>
      <c r="F12" t="s">
        <v>170</v>
      </c>
      <c r="G12">
        <v>6522</v>
      </c>
      <c r="H12">
        <v>338.73</v>
      </c>
      <c r="I12">
        <v>56.3</v>
      </c>
      <c r="J12">
        <v>84.64</v>
      </c>
      <c r="K12">
        <v>14.91</v>
      </c>
      <c r="L12" t="s">
        <v>171</v>
      </c>
      <c r="M12">
        <v>6335</v>
      </c>
      <c r="N12">
        <v>337.08</v>
      </c>
      <c r="O12">
        <v>19.47</v>
      </c>
      <c r="P12">
        <v>84.17</v>
      </c>
      <c r="Q12">
        <v>5.38</v>
      </c>
      <c r="R12" t="s">
        <v>172</v>
      </c>
      <c r="S12">
        <v>6328</v>
      </c>
      <c r="T12">
        <v>114</v>
      </c>
      <c r="U12">
        <v>5.49</v>
      </c>
      <c r="V12">
        <v>2.87</v>
      </c>
      <c r="W12">
        <v>0.42</v>
      </c>
      <c r="X12" t="s">
        <v>173</v>
      </c>
      <c r="Y12">
        <v>25466</v>
      </c>
      <c r="Z12">
        <v>41.89</v>
      </c>
      <c r="AA12">
        <v>50.07</v>
      </c>
      <c r="AB12">
        <v>15.89</v>
      </c>
      <c r="AC12">
        <v>24.91</v>
      </c>
      <c r="AD12" t="s">
        <v>174</v>
      </c>
      <c r="AE12">
        <v>24819</v>
      </c>
      <c r="AF12">
        <v>42.25</v>
      </c>
      <c r="AG12">
        <v>49.29</v>
      </c>
      <c r="AH12">
        <v>11.84</v>
      </c>
      <c r="AI12">
        <v>11.35</v>
      </c>
      <c r="AJ12" t="s">
        <v>175</v>
      </c>
      <c r="AK12">
        <v>1707</v>
      </c>
      <c r="AL12">
        <v>1033.03</v>
      </c>
      <c r="AM12">
        <v>1528.5</v>
      </c>
      <c r="AN12">
        <v>479.84</v>
      </c>
      <c r="AO12">
        <v>2026.48</v>
      </c>
      <c r="AP12" t="s">
        <v>176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47" x14ac:dyDescent="0.3">
      <c r="A13" t="s">
        <v>168</v>
      </c>
      <c r="B13" s="23">
        <v>43864</v>
      </c>
      <c r="C13" t="s">
        <v>194</v>
      </c>
      <c r="D13" s="23">
        <v>43852</v>
      </c>
      <c r="E13">
        <v>238907</v>
      </c>
      <c r="F13" t="s">
        <v>170</v>
      </c>
      <c r="G13">
        <v>6437</v>
      </c>
      <c r="H13">
        <v>339.77</v>
      </c>
      <c r="I13">
        <v>51.57</v>
      </c>
      <c r="J13">
        <v>84.88</v>
      </c>
      <c r="K13">
        <v>13.9</v>
      </c>
      <c r="L13" t="s">
        <v>171</v>
      </c>
      <c r="M13">
        <v>6269</v>
      </c>
      <c r="N13">
        <v>335.04</v>
      </c>
      <c r="O13">
        <v>13.27</v>
      </c>
      <c r="P13">
        <v>83.64</v>
      </c>
      <c r="Q13">
        <v>4.12</v>
      </c>
      <c r="R13" t="s">
        <v>172</v>
      </c>
      <c r="S13">
        <v>6259</v>
      </c>
      <c r="T13">
        <v>114.66</v>
      </c>
      <c r="U13">
        <v>5.43</v>
      </c>
      <c r="V13">
        <v>2.0099999999999998</v>
      </c>
      <c r="W13">
        <v>0.27</v>
      </c>
      <c r="X13" t="s">
        <v>173</v>
      </c>
      <c r="Y13">
        <v>22644</v>
      </c>
      <c r="Z13">
        <v>50.8</v>
      </c>
      <c r="AA13">
        <v>46.34</v>
      </c>
      <c r="AB13">
        <v>8.94</v>
      </c>
      <c r="AC13">
        <v>15.2</v>
      </c>
      <c r="AD13" t="s">
        <v>174</v>
      </c>
      <c r="AE13">
        <v>22223</v>
      </c>
      <c r="AF13">
        <v>50.95</v>
      </c>
      <c r="AG13">
        <v>43.27</v>
      </c>
      <c r="AH13">
        <v>6.75</v>
      </c>
      <c r="AI13">
        <v>4.8600000000000003</v>
      </c>
      <c r="AJ13" t="s">
        <v>175</v>
      </c>
      <c r="AK13">
        <v>987</v>
      </c>
      <c r="AL13">
        <v>1133.29</v>
      </c>
      <c r="AM13">
        <v>1925.95</v>
      </c>
      <c r="AN13">
        <v>335.8</v>
      </c>
      <c r="AO13">
        <v>2220.12</v>
      </c>
      <c r="AP13" t="s">
        <v>176</v>
      </c>
      <c r="AQ13">
        <v>0</v>
      </c>
      <c r="AR13">
        <v>0</v>
      </c>
      <c r="AS13">
        <v>0</v>
      </c>
      <c r="AT13">
        <v>0</v>
      </c>
      <c r="AU13">
        <v>0</v>
      </c>
    </row>
    <row r="14" spans="1:47" x14ac:dyDescent="0.3">
      <c r="A14" t="s">
        <v>168</v>
      </c>
      <c r="B14" s="23">
        <v>43864</v>
      </c>
      <c r="C14" t="s">
        <v>195</v>
      </c>
      <c r="D14" s="23">
        <v>43852</v>
      </c>
      <c r="E14">
        <v>201879</v>
      </c>
      <c r="F14" t="s">
        <v>170</v>
      </c>
      <c r="G14">
        <v>6773</v>
      </c>
      <c r="H14">
        <v>336.17</v>
      </c>
      <c r="I14">
        <v>53.49</v>
      </c>
      <c r="J14">
        <v>83.17</v>
      </c>
      <c r="K14">
        <v>14.16</v>
      </c>
      <c r="L14" t="s">
        <v>171</v>
      </c>
      <c r="M14">
        <v>6601</v>
      </c>
      <c r="N14">
        <v>333.81</v>
      </c>
      <c r="O14">
        <v>16.29</v>
      </c>
      <c r="P14">
        <v>82.55</v>
      </c>
      <c r="Q14">
        <v>4.71</v>
      </c>
      <c r="R14" t="s">
        <v>172</v>
      </c>
      <c r="S14">
        <v>6584</v>
      </c>
      <c r="T14">
        <v>113.22</v>
      </c>
      <c r="U14">
        <v>5.07</v>
      </c>
      <c r="V14">
        <v>2.88</v>
      </c>
      <c r="W14">
        <v>0.4</v>
      </c>
      <c r="X14" t="s">
        <v>173</v>
      </c>
      <c r="Y14">
        <v>10242</v>
      </c>
      <c r="Z14">
        <v>30.6</v>
      </c>
      <c r="AA14">
        <v>33.64</v>
      </c>
      <c r="AB14">
        <v>23.42</v>
      </c>
      <c r="AC14">
        <v>31.22</v>
      </c>
      <c r="AD14" t="s">
        <v>174</v>
      </c>
      <c r="AE14">
        <v>9938</v>
      </c>
      <c r="AF14">
        <v>31.7</v>
      </c>
      <c r="AG14">
        <v>33.31</v>
      </c>
      <c r="AH14">
        <v>11.63</v>
      </c>
      <c r="AI14">
        <v>8.85</v>
      </c>
      <c r="AJ14" t="s">
        <v>175</v>
      </c>
      <c r="AK14">
        <v>2346</v>
      </c>
      <c r="AL14">
        <v>1085.54</v>
      </c>
      <c r="AM14">
        <v>1833.55</v>
      </c>
      <c r="AN14">
        <v>637.85</v>
      </c>
      <c r="AO14">
        <v>2297.89</v>
      </c>
      <c r="AP14" t="s">
        <v>176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 x14ac:dyDescent="0.3">
      <c r="A15" t="s">
        <v>168</v>
      </c>
      <c r="B15" s="23">
        <v>43864</v>
      </c>
      <c r="C15" t="s">
        <v>196</v>
      </c>
      <c r="D15" s="23">
        <v>43852</v>
      </c>
      <c r="E15">
        <v>204868</v>
      </c>
      <c r="F15" t="s">
        <v>170</v>
      </c>
      <c r="G15">
        <v>6398</v>
      </c>
      <c r="H15">
        <v>339.63</v>
      </c>
      <c r="I15">
        <v>52.31</v>
      </c>
      <c r="J15">
        <v>84.1</v>
      </c>
      <c r="K15">
        <v>13.75</v>
      </c>
      <c r="L15" t="s">
        <v>171</v>
      </c>
      <c r="M15">
        <v>6245</v>
      </c>
      <c r="N15">
        <v>337.15</v>
      </c>
      <c r="O15">
        <v>13.84</v>
      </c>
      <c r="P15">
        <v>83.45</v>
      </c>
      <c r="Q15">
        <v>4.3</v>
      </c>
      <c r="R15" t="s">
        <v>172</v>
      </c>
      <c r="S15">
        <v>6231</v>
      </c>
      <c r="T15">
        <v>114.35</v>
      </c>
      <c r="U15">
        <v>5.19</v>
      </c>
      <c r="V15">
        <v>2.85</v>
      </c>
      <c r="W15">
        <v>0.4</v>
      </c>
      <c r="X15" t="s">
        <v>173</v>
      </c>
      <c r="Y15">
        <v>515</v>
      </c>
      <c r="Z15">
        <v>43.21</v>
      </c>
      <c r="AA15">
        <v>46.85</v>
      </c>
      <c r="AB15">
        <v>65.95</v>
      </c>
      <c r="AC15">
        <v>100.81</v>
      </c>
      <c r="AD15" t="s">
        <v>174</v>
      </c>
      <c r="AE15">
        <v>480</v>
      </c>
      <c r="AF15">
        <v>46.01</v>
      </c>
      <c r="AG15">
        <v>44.63</v>
      </c>
      <c r="AH15">
        <v>23.82</v>
      </c>
      <c r="AI15">
        <v>18.11</v>
      </c>
      <c r="AJ15" t="s">
        <v>175</v>
      </c>
      <c r="AK15">
        <v>577</v>
      </c>
      <c r="AL15">
        <v>1332.2</v>
      </c>
      <c r="AM15">
        <v>1806.97</v>
      </c>
      <c r="AN15">
        <v>679.67</v>
      </c>
      <c r="AO15">
        <v>2386.69</v>
      </c>
      <c r="AP15" t="s">
        <v>176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 x14ac:dyDescent="0.3">
      <c r="A16" t="s">
        <v>168</v>
      </c>
      <c r="B16" s="23">
        <v>43864</v>
      </c>
      <c r="C16" t="s">
        <v>197</v>
      </c>
      <c r="D16" s="23">
        <v>43852</v>
      </c>
      <c r="E16">
        <v>139881</v>
      </c>
      <c r="F16" t="s">
        <v>170</v>
      </c>
      <c r="G16">
        <v>6537</v>
      </c>
      <c r="H16">
        <v>341.29</v>
      </c>
      <c r="I16">
        <v>54.75</v>
      </c>
      <c r="J16">
        <v>84.43</v>
      </c>
      <c r="K16">
        <v>14.67</v>
      </c>
      <c r="L16" t="s">
        <v>171</v>
      </c>
      <c r="M16">
        <v>6381</v>
      </c>
      <c r="N16">
        <v>338.09</v>
      </c>
      <c r="O16">
        <v>17.14</v>
      </c>
      <c r="P16">
        <v>83.59</v>
      </c>
      <c r="Q16">
        <v>4.9000000000000004</v>
      </c>
      <c r="R16" t="s">
        <v>172</v>
      </c>
      <c r="S16">
        <v>6371</v>
      </c>
      <c r="T16">
        <v>114.43</v>
      </c>
      <c r="U16">
        <v>5.2</v>
      </c>
      <c r="V16">
        <v>2.85</v>
      </c>
      <c r="W16">
        <v>0.4</v>
      </c>
      <c r="X16" t="s">
        <v>173</v>
      </c>
      <c r="Y16">
        <v>1959</v>
      </c>
      <c r="Z16">
        <v>40.07</v>
      </c>
      <c r="AA16">
        <v>39.909999999999997</v>
      </c>
      <c r="AB16">
        <v>57.26</v>
      </c>
      <c r="AC16">
        <v>73.239999999999995</v>
      </c>
      <c r="AD16" t="s">
        <v>174</v>
      </c>
      <c r="AE16">
        <v>1936</v>
      </c>
      <c r="AF16">
        <v>40.380000000000003</v>
      </c>
      <c r="AG16">
        <v>39.35</v>
      </c>
      <c r="AH16">
        <v>19.21</v>
      </c>
      <c r="AI16">
        <v>15.41</v>
      </c>
      <c r="AJ16" t="s">
        <v>175</v>
      </c>
      <c r="AK16">
        <v>1322</v>
      </c>
      <c r="AL16">
        <v>547.21</v>
      </c>
      <c r="AM16">
        <v>1643.78</v>
      </c>
      <c r="AN16">
        <v>236.58</v>
      </c>
      <c r="AO16">
        <v>2427.63</v>
      </c>
      <c r="AP16" t="s">
        <v>176</v>
      </c>
      <c r="AQ16">
        <v>77</v>
      </c>
      <c r="AR16">
        <v>1574.76</v>
      </c>
      <c r="AS16">
        <v>673.77</v>
      </c>
      <c r="AT16">
        <v>684.97</v>
      </c>
      <c r="AU16">
        <v>612.65</v>
      </c>
    </row>
    <row r="17" spans="1:47" x14ac:dyDescent="0.35">
      <c r="A17" t="s">
        <v>168</v>
      </c>
      <c r="B17" s="23">
        <v>43864</v>
      </c>
      <c r="C17" t="s">
        <v>198</v>
      </c>
      <c r="D17" s="23">
        <v>43852</v>
      </c>
      <c r="E17">
        <v>134153</v>
      </c>
      <c r="F17" t="s">
        <v>170</v>
      </c>
      <c r="G17">
        <v>6337</v>
      </c>
      <c r="H17">
        <v>337.43</v>
      </c>
      <c r="I17">
        <v>46.15</v>
      </c>
      <c r="J17">
        <v>83.64</v>
      </c>
      <c r="K17">
        <v>12.4</v>
      </c>
      <c r="L17" t="s">
        <v>171</v>
      </c>
      <c r="M17">
        <v>6224</v>
      </c>
      <c r="N17">
        <v>336.55</v>
      </c>
      <c r="O17">
        <v>13.81</v>
      </c>
      <c r="P17">
        <v>83.37</v>
      </c>
      <c r="Q17">
        <v>4.28</v>
      </c>
      <c r="R17" t="s">
        <v>172</v>
      </c>
      <c r="S17">
        <v>6201</v>
      </c>
      <c r="T17">
        <v>114.33</v>
      </c>
      <c r="U17">
        <v>5.31</v>
      </c>
      <c r="V17">
        <v>2.84</v>
      </c>
      <c r="W17">
        <v>0.4</v>
      </c>
      <c r="X17" t="s">
        <v>173</v>
      </c>
      <c r="Y17">
        <v>1800</v>
      </c>
      <c r="Z17">
        <v>36.92</v>
      </c>
      <c r="AA17">
        <v>39.93</v>
      </c>
      <c r="AB17">
        <v>71.180000000000007</v>
      </c>
      <c r="AC17">
        <v>150.47</v>
      </c>
      <c r="AD17" t="s">
        <v>174</v>
      </c>
      <c r="AE17">
        <v>1781</v>
      </c>
      <c r="AF17">
        <v>37.07</v>
      </c>
      <c r="AG17">
        <v>37.61</v>
      </c>
      <c r="AH17">
        <v>19.59</v>
      </c>
      <c r="AI17">
        <v>19.57</v>
      </c>
      <c r="AJ17" t="s">
        <v>175</v>
      </c>
      <c r="AK17">
        <v>1028</v>
      </c>
      <c r="AL17">
        <v>579.49</v>
      </c>
      <c r="AM17">
        <v>1124.5999999999999</v>
      </c>
      <c r="AN17">
        <v>216.03</v>
      </c>
      <c r="AO17">
        <v>1425.67</v>
      </c>
      <c r="AP17" t="s">
        <v>176</v>
      </c>
      <c r="AQ17">
        <v>37</v>
      </c>
      <c r="AR17">
        <v>1529.15</v>
      </c>
      <c r="AS17">
        <v>425.04</v>
      </c>
      <c r="AT17">
        <v>818.68</v>
      </c>
      <c r="AU17">
        <v>578.16999999999996</v>
      </c>
    </row>
    <row r="18" spans="1:47" x14ac:dyDescent="0.35">
      <c r="A18" t="s">
        <v>168</v>
      </c>
      <c r="B18" s="23">
        <v>43864</v>
      </c>
      <c r="C18" t="s">
        <v>199</v>
      </c>
      <c r="D18" s="23">
        <v>43854</v>
      </c>
      <c r="E18">
        <v>274036</v>
      </c>
      <c r="F18" t="s">
        <v>170</v>
      </c>
      <c r="G18">
        <v>5782</v>
      </c>
      <c r="H18">
        <v>335.64</v>
      </c>
      <c r="I18">
        <v>55.19</v>
      </c>
      <c r="J18">
        <v>83.57</v>
      </c>
      <c r="K18">
        <v>15.07</v>
      </c>
      <c r="L18" t="s">
        <v>171</v>
      </c>
      <c r="M18">
        <v>5630</v>
      </c>
      <c r="N18">
        <v>332.41</v>
      </c>
      <c r="O18">
        <v>18.190000000000001</v>
      </c>
      <c r="P18">
        <v>82.7</v>
      </c>
      <c r="Q18">
        <v>5.04</v>
      </c>
      <c r="R18" t="s">
        <v>172</v>
      </c>
      <c r="S18">
        <v>5627</v>
      </c>
      <c r="T18">
        <v>116.58</v>
      </c>
      <c r="U18">
        <v>5.85</v>
      </c>
      <c r="V18">
        <v>2.85</v>
      </c>
      <c r="W18">
        <v>0.41</v>
      </c>
      <c r="X18" t="s">
        <v>173</v>
      </c>
      <c r="Y18">
        <v>7669</v>
      </c>
      <c r="Z18">
        <v>32.24</v>
      </c>
      <c r="AA18">
        <v>35.76</v>
      </c>
      <c r="AB18">
        <v>77.88</v>
      </c>
      <c r="AC18">
        <v>88.57</v>
      </c>
      <c r="AD18" t="s">
        <v>174</v>
      </c>
      <c r="AE18">
        <v>7633</v>
      </c>
      <c r="AF18">
        <v>32.299999999999997</v>
      </c>
      <c r="AG18">
        <v>35.479999999999997</v>
      </c>
      <c r="AH18">
        <v>20.99</v>
      </c>
      <c r="AI18">
        <v>14.99</v>
      </c>
      <c r="AJ18" t="s">
        <v>175</v>
      </c>
      <c r="AK18">
        <v>1967</v>
      </c>
      <c r="AL18">
        <v>320.19</v>
      </c>
      <c r="AM18">
        <v>1113.6300000000001</v>
      </c>
      <c r="AN18">
        <v>103.84</v>
      </c>
      <c r="AO18">
        <v>1086.47</v>
      </c>
      <c r="AP18" t="s">
        <v>176</v>
      </c>
      <c r="AQ18">
        <v>93</v>
      </c>
      <c r="AR18">
        <v>2222.27</v>
      </c>
      <c r="AS18">
        <v>1051.74</v>
      </c>
      <c r="AT18">
        <v>2019.13</v>
      </c>
      <c r="AU18">
        <v>1810.74</v>
      </c>
    </row>
    <row r="19" spans="1:47" x14ac:dyDescent="0.35">
      <c r="A19" t="s">
        <v>168</v>
      </c>
      <c r="B19" s="23">
        <v>43864</v>
      </c>
      <c r="C19" t="s">
        <v>200</v>
      </c>
      <c r="D19" s="23">
        <v>43854</v>
      </c>
      <c r="E19">
        <v>199906</v>
      </c>
      <c r="F19" t="s">
        <v>170</v>
      </c>
      <c r="G19">
        <v>5907</v>
      </c>
      <c r="H19">
        <v>329.67</v>
      </c>
      <c r="I19">
        <v>49.56</v>
      </c>
      <c r="J19">
        <v>82.05</v>
      </c>
      <c r="K19">
        <v>13.09</v>
      </c>
      <c r="L19" t="s">
        <v>171</v>
      </c>
      <c r="M19">
        <v>5784</v>
      </c>
      <c r="N19">
        <v>327.39999999999998</v>
      </c>
      <c r="O19">
        <v>20.100000000000001</v>
      </c>
      <c r="P19">
        <v>81.45</v>
      </c>
      <c r="Q19">
        <v>5.32</v>
      </c>
      <c r="R19" t="s">
        <v>172</v>
      </c>
      <c r="S19">
        <v>5771</v>
      </c>
      <c r="T19">
        <v>116.41</v>
      </c>
      <c r="U19">
        <v>6.03</v>
      </c>
      <c r="V19">
        <v>2.81</v>
      </c>
      <c r="W19">
        <v>0.41</v>
      </c>
      <c r="X19" t="s">
        <v>173</v>
      </c>
      <c r="Y19">
        <v>2233</v>
      </c>
      <c r="Z19">
        <v>35.24</v>
      </c>
      <c r="AA19">
        <v>59.56</v>
      </c>
      <c r="AB19">
        <v>68.650000000000006</v>
      </c>
      <c r="AC19">
        <v>122.25</v>
      </c>
      <c r="AD19" t="s">
        <v>174</v>
      </c>
      <c r="AE19">
        <v>2216</v>
      </c>
      <c r="AF19">
        <v>34.950000000000003</v>
      </c>
      <c r="AG19">
        <v>53.99</v>
      </c>
      <c r="AH19">
        <v>18.18</v>
      </c>
      <c r="AI19">
        <v>17.25</v>
      </c>
      <c r="AJ19" t="s">
        <v>175</v>
      </c>
      <c r="AK19">
        <v>1543</v>
      </c>
      <c r="AL19">
        <v>455.54</v>
      </c>
      <c r="AM19">
        <v>1784.82</v>
      </c>
      <c r="AN19">
        <v>167.36</v>
      </c>
      <c r="AO19">
        <v>1913.09</v>
      </c>
      <c r="AP19" t="s">
        <v>176</v>
      </c>
      <c r="AQ19">
        <v>30</v>
      </c>
      <c r="AR19">
        <v>1759.21</v>
      </c>
      <c r="AS19">
        <v>669.15</v>
      </c>
      <c r="AT19">
        <v>1295.3599999999999</v>
      </c>
      <c r="AU19">
        <v>1160.72</v>
      </c>
    </row>
    <row r="20" spans="1:47" x14ac:dyDescent="0.35">
      <c r="A20" t="s">
        <v>168</v>
      </c>
      <c r="B20" s="23">
        <v>43864</v>
      </c>
      <c r="C20" t="s">
        <v>201</v>
      </c>
      <c r="D20" s="23">
        <v>43854</v>
      </c>
      <c r="E20">
        <v>169698</v>
      </c>
      <c r="F20" t="s">
        <v>170</v>
      </c>
      <c r="G20">
        <v>5695</v>
      </c>
      <c r="H20">
        <v>343.68</v>
      </c>
      <c r="I20">
        <v>49.55</v>
      </c>
      <c r="J20">
        <v>84.15</v>
      </c>
      <c r="K20">
        <v>13.16</v>
      </c>
      <c r="L20" t="s">
        <v>171</v>
      </c>
      <c r="M20">
        <v>5565</v>
      </c>
      <c r="N20">
        <v>342.65</v>
      </c>
      <c r="O20">
        <v>16.59</v>
      </c>
      <c r="P20">
        <v>83.84</v>
      </c>
      <c r="Q20">
        <v>4.88</v>
      </c>
      <c r="R20" t="s">
        <v>172</v>
      </c>
      <c r="S20">
        <v>5558</v>
      </c>
      <c r="T20">
        <v>114.27</v>
      </c>
      <c r="U20">
        <v>5.82</v>
      </c>
      <c r="V20">
        <v>2.87</v>
      </c>
      <c r="W20">
        <v>0.41</v>
      </c>
      <c r="X20" t="s">
        <v>173</v>
      </c>
      <c r="Y20">
        <v>2574</v>
      </c>
      <c r="Z20">
        <v>46.27</v>
      </c>
      <c r="AA20">
        <v>60.34</v>
      </c>
      <c r="AB20">
        <v>80.430000000000007</v>
      </c>
      <c r="AC20">
        <v>102.43</v>
      </c>
      <c r="AD20" t="s">
        <v>174</v>
      </c>
      <c r="AE20">
        <v>2544</v>
      </c>
      <c r="AF20">
        <v>46.65</v>
      </c>
      <c r="AG20">
        <v>58.99</v>
      </c>
      <c r="AH20">
        <v>23.43</v>
      </c>
      <c r="AI20">
        <v>21.64</v>
      </c>
      <c r="AJ20" t="s">
        <v>175</v>
      </c>
      <c r="AK20">
        <v>3189</v>
      </c>
      <c r="AL20">
        <v>384.66</v>
      </c>
      <c r="AM20">
        <v>1906.36</v>
      </c>
      <c r="AN20">
        <v>162.06</v>
      </c>
      <c r="AO20">
        <v>2105.88</v>
      </c>
      <c r="AP20" t="s">
        <v>176</v>
      </c>
      <c r="AQ20">
        <v>41</v>
      </c>
      <c r="AR20">
        <v>2175.67</v>
      </c>
      <c r="AS20">
        <v>1246.33</v>
      </c>
      <c r="AT20">
        <v>1125.52</v>
      </c>
      <c r="AU20">
        <v>1263.26</v>
      </c>
    </row>
    <row r="21" spans="1:47" x14ac:dyDescent="0.35">
      <c r="A21" t="s">
        <v>168</v>
      </c>
      <c r="B21" s="23">
        <v>43864</v>
      </c>
      <c r="C21" t="s">
        <v>202</v>
      </c>
      <c r="D21" s="23">
        <v>43854</v>
      </c>
      <c r="E21">
        <v>278131</v>
      </c>
      <c r="F21" t="s">
        <v>170</v>
      </c>
      <c r="G21">
        <v>6045</v>
      </c>
      <c r="H21">
        <v>343.59</v>
      </c>
      <c r="I21">
        <v>49.57</v>
      </c>
      <c r="J21">
        <v>84.5</v>
      </c>
      <c r="K21">
        <v>13.09</v>
      </c>
      <c r="L21" t="s">
        <v>171</v>
      </c>
      <c r="M21">
        <v>5914</v>
      </c>
      <c r="N21">
        <v>342.19</v>
      </c>
      <c r="O21">
        <v>17.739999999999998</v>
      </c>
      <c r="P21">
        <v>84.09</v>
      </c>
      <c r="Q21">
        <v>5.17</v>
      </c>
      <c r="R21" t="s">
        <v>172</v>
      </c>
      <c r="S21">
        <v>5908</v>
      </c>
      <c r="T21">
        <v>112.82</v>
      </c>
      <c r="U21">
        <v>5.99</v>
      </c>
      <c r="V21">
        <v>2.86</v>
      </c>
      <c r="W21">
        <v>0.4</v>
      </c>
      <c r="X21" t="s">
        <v>173</v>
      </c>
      <c r="Y21">
        <v>68550</v>
      </c>
      <c r="Z21">
        <v>18.440000000000001</v>
      </c>
      <c r="AA21">
        <v>29.19</v>
      </c>
      <c r="AB21">
        <v>4.9800000000000004</v>
      </c>
      <c r="AC21">
        <v>7.42</v>
      </c>
      <c r="AD21" t="s">
        <v>174</v>
      </c>
      <c r="AE21">
        <v>66841</v>
      </c>
      <c r="AF21">
        <v>18.47</v>
      </c>
      <c r="AG21">
        <v>27.95</v>
      </c>
      <c r="AH21">
        <v>5.92</v>
      </c>
      <c r="AI21">
        <v>6.99</v>
      </c>
      <c r="AJ21" t="s">
        <v>175</v>
      </c>
      <c r="AK21">
        <v>2766</v>
      </c>
      <c r="AL21">
        <v>757.57</v>
      </c>
      <c r="AM21">
        <v>1477.15</v>
      </c>
      <c r="AN21">
        <v>332.33</v>
      </c>
      <c r="AO21">
        <v>1713.92</v>
      </c>
      <c r="AP21" t="s">
        <v>176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 x14ac:dyDescent="0.35">
      <c r="A22" t="s">
        <v>168</v>
      </c>
      <c r="B22" s="23">
        <v>43872</v>
      </c>
      <c r="C22" t="s">
        <v>203</v>
      </c>
      <c r="D22" s="23">
        <v>43854</v>
      </c>
      <c r="E22">
        <v>176066</v>
      </c>
      <c r="F22" t="s">
        <v>170</v>
      </c>
      <c r="G22">
        <v>6121</v>
      </c>
      <c r="H22">
        <v>341.81</v>
      </c>
      <c r="I22">
        <v>47.8</v>
      </c>
      <c r="J22">
        <v>84.51</v>
      </c>
      <c r="K22">
        <v>12.64</v>
      </c>
      <c r="L22" t="s">
        <v>171</v>
      </c>
      <c r="M22">
        <v>5990</v>
      </c>
      <c r="N22">
        <v>340.36</v>
      </c>
      <c r="O22">
        <v>17.329999999999998</v>
      </c>
      <c r="P22">
        <v>84.11</v>
      </c>
      <c r="Q22">
        <v>5.0599999999999996</v>
      </c>
      <c r="R22" t="s">
        <v>172</v>
      </c>
      <c r="S22">
        <v>5995</v>
      </c>
      <c r="T22">
        <v>111.56</v>
      </c>
      <c r="U22">
        <v>6.05</v>
      </c>
      <c r="V22">
        <v>2.86</v>
      </c>
      <c r="W22">
        <v>0.42</v>
      </c>
      <c r="X22" t="s">
        <v>173</v>
      </c>
      <c r="Y22">
        <v>1766</v>
      </c>
      <c r="Z22">
        <v>31.49</v>
      </c>
      <c r="AA22">
        <v>30.16</v>
      </c>
      <c r="AB22">
        <v>8.92</v>
      </c>
      <c r="AC22">
        <v>11.52</v>
      </c>
      <c r="AD22" t="s">
        <v>174</v>
      </c>
      <c r="AE22">
        <v>1733</v>
      </c>
      <c r="AF22">
        <v>30.87</v>
      </c>
      <c r="AG22">
        <v>28.12</v>
      </c>
      <c r="AH22">
        <v>7.53</v>
      </c>
      <c r="AI22">
        <v>8.94</v>
      </c>
      <c r="AJ22" t="s">
        <v>175</v>
      </c>
      <c r="AK22">
        <v>691</v>
      </c>
      <c r="AL22">
        <v>1363.06</v>
      </c>
      <c r="AM22">
        <v>1686.22</v>
      </c>
      <c r="AN22">
        <v>1020.92</v>
      </c>
      <c r="AO22">
        <v>2370.9499999999998</v>
      </c>
      <c r="AP22" t="s">
        <v>176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 x14ac:dyDescent="0.35">
      <c r="A23" t="s">
        <v>168</v>
      </c>
      <c r="B23" s="23">
        <v>43864</v>
      </c>
      <c r="C23" t="s">
        <v>204</v>
      </c>
      <c r="D23" s="23">
        <v>43854</v>
      </c>
      <c r="E23">
        <v>158455</v>
      </c>
      <c r="F23" t="s">
        <v>170</v>
      </c>
      <c r="G23">
        <v>5904</v>
      </c>
      <c r="H23">
        <v>343.48</v>
      </c>
      <c r="I23">
        <v>48.29</v>
      </c>
      <c r="J23">
        <v>84.67</v>
      </c>
      <c r="K23">
        <v>12.75</v>
      </c>
      <c r="L23" t="s">
        <v>171</v>
      </c>
      <c r="M23">
        <v>5777</v>
      </c>
      <c r="N23">
        <v>341.55</v>
      </c>
      <c r="O23">
        <v>16.36</v>
      </c>
      <c r="P23">
        <v>84.15</v>
      </c>
      <c r="Q23">
        <v>4.8099999999999996</v>
      </c>
      <c r="R23" t="s">
        <v>172</v>
      </c>
      <c r="S23">
        <v>5774</v>
      </c>
      <c r="T23">
        <v>111.33</v>
      </c>
      <c r="U23">
        <v>5.84</v>
      </c>
      <c r="V23">
        <v>2.84</v>
      </c>
      <c r="W23">
        <v>0.41</v>
      </c>
      <c r="X23" t="s">
        <v>173</v>
      </c>
      <c r="Y23">
        <v>1310</v>
      </c>
      <c r="Z23">
        <v>53.24</v>
      </c>
      <c r="AA23">
        <v>95.81</v>
      </c>
      <c r="AB23">
        <v>22.85</v>
      </c>
      <c r="AC23">
        <v>37.25</v>
      </c>
      <c r="AD23" t="s">
        <v>174</v>
      </c>
      <c r="AE23">
        <v>1212</v>
      </c>
      <c r="AF23">
        <v>50.77</v>
      </c>
      <c r="AG23">
        <v>51.46</v>
      </c>
      <c r="AH23">
        <v>13.61</v>
      </c>
      <c r="AI23">
        <v>13.09</v>
      </c>
      <c r="AJ23" t="s">
        <v>175</v>
      </c>
      <c r="AK23">
        <v>991</v>
      </c>
      <c r="AL23">
        <v>882.21</v>
      </c>
      <c r="AM23">
        <v>956.32</v>
      </c>
      <c r="AN23">
        <v>335.65</v>
      </c>
      <c r="AO23">
        <v>1133.47</v>
      </c>
      <c r="AP23" t="s">
        <v>176</v>
      </c>
      <c r="AQ23">
        <v>169</v>
      </c>
      <c r="AR23">
        <v>1916.45</v>
      </c>
      <c r="AS23">
        <v>433.79</v>
      </c>
      <c r="AT23">
        <v>366.69</v>
      </c>
      <c r="AU23">
        <v>197.59</v>
      </c>
    </row>
    <row r="24" spans="1:47" x14ac:dyDescent="0.35">
      <c r="A24" t="s">
        <v>168</v>
      </c>
      <c r="B24" s="23">
        <v>43864</v>
      </c>
      <c r="C24" t="s">
        <v>205</v>
      </c>
      <c r="D24" s="23">
        <v>43857</v>
      </c>
      <c r="E24">
        <v>191736</v>
      </c>
      <c r="F24" t="s">
        <v>170</v>
      </c>
      <c r="G24">
        <v>5205</v>
      </c>
      <c r="H24">
        <v>339.09</v>
      </c>
      <c r="I24">
        <v>51.42</v>
      </c>
      <c r="J24">
        <v>83.46</v>
      </c>
      <c r="K24">
        <v>13.58</v>
      </c>
      <c r="L24" t="s">
        <v>171</v>
      </c>
      <c r="M24">
        <v>5069</v>
      </c>
      <c r="N24">
        <v>337.66</v>
      </c>
      <c r="O24">
        <v>15.57</v>
      </c>
      <c r="P24">
        <v>83.06</v>
      </c>
      <c r="Q24">
        <v>4.6500000000000004</v>
      </c>
      <c r="R24" t="s">
        <v>172</v>
      </c>
      <c r="S24">
        <v>5059</v>
      </c>
      <c r="T24">
        <v>110.22</v>
      </c>
      <c r="U24">
        <v>4.3</v>
      </c>
      <c r="V24">
        <v>2.82</v>
      </c>
      <c r="W24">
        <v>0.4</v>
      </c>
      <c r="X24" t="s">
        <v>173</v>
      </c>
      <c r="Y24">
        <v>546</v>
      </c>
      <c r="Z24">
        <v>43.81</v>
      </c>
      <c r="AA24">
        <v>38.869999999999997</v>
      </c>
      <c r="AB24">
        <v>103.11</v>
      </c>
      <c r="AC24">
        <v>115.12</v>
      </c>
      <c r="AD24" t="s">
        <v>174</v>
      </c>
      <c r="AE24">
        <v>521</v>
      </c>
      <c r="AF24">
        <v>45.43</v>
      </c>
      <c r="AG24">
        <v>35.69</v>
      </c>
      <c r="AH24">
        <v>31.23</v>
      </c>
      <c r="AI24">
        <v>21</v>
      </c>
      <c r="AJ24" t="s">
        <v>175</v>
      </c>
      <c r="AK24">
        <v>1081</v>
      </c>
      <c r="AL24">
        <v>825.44</v>
      </c>
      <c r="AM24">
        <v>1174.77</v>
      </c>
      <c r="AN24">
        <v>386.79</v>
      </c>
      <c r="AO24">
        <v>1093.08</v>
      </c>
      <c r="AP24" t="s">
        <v>176</v>
      </c>
      <c r="AQ24">
        <v>152</v>
      </c>
      <c r="AR24">
        <v>1509.2</v>
      </c>
      <c r="AS24">
        <v>319.77</v>
      </c>
      <c r="AT24">
        <v>407.03</v>
      </c>
      <c r="AU24">
        <v>333.41</v>
      </c>
    </row>
    <row r="25" spans="1:47" x14ac:dyDescent="0.35">
      <c r="A25" t="s">
        <v>168</v>
      </c>
      <c r="B25" s="23">
        <v>43864</v>
      </c>
      <c r="C25" t="s">
        <v>206</v>
      </c>
      <c r="D25" s="23">
        <v>43857</v>
      </c>
      <c r="E25">
        <v>132451</v>
      </c>
      <c r="F25" t="s">
        <v>170</v>
      </c>
      <c r="G25">
        <v>5105</v>
      </c>
      <c r="H25">
        <v>338.42</v>
      </c>
      <c r="I25">
        <v>44.34</v>
      </c>
      <c r="J25">
        <v>83.33</v>
      </c>
      <c r="K25">
        <v>11.65</v>
      </c>
      <c r="L25" t="s">
        <v>171</v>
      </c>
      <c r="M25">
        <v>5010</v>
      </c>
      <c r="N25">
        <v>337.92</v>
      </c>
      <c r="O25">
        <v>16.22</v>
      </c>
      <c r="P25">
        <v>83.18</v>
      </c>
      <c r="Q25">
        <v>4.7699999999999996</v>
      </c>
      <c r="R25" t="s">
        <v>172</v>
      </c>
      <c r="S25">
        <v>5003</v>
      </c>
      <c r="T25">
        <v>110.11</v>
      </c>
      <c r="U25">
        <v>4.37</v>
      </c>
      <c r="V25">
        <v>2.81</v>
      </c>
      <c r="W25">
        <v>0.42</v>
      </c>
      <c r="X25" t="s">
        <v>173</v>
      </c>
      <c r="Y25">
        <v>722</v>
      </c>
      <c r="Z25">
        <v>31.7</v>
      </c>
      <c r="AA25">
        <v>42.64</v>
      </c>
      <c r="AB25">
        <v>98.2</v>
      </c>
      <c r="AC25">
        <v>133.19999999999999</v>
      </c>
      <c r="AD25" t="s">
        <v>174</v>
      </c>
      <c r="AE25">
        <v>666</v>
      </c>
      <c r="AF25">
        <v>31.17</v>
      </c>
      <c r="AG25">
        <v>30.79</v>
      </c>
      <c r="AH25">
        <v>21.76</v>
      </c>
      <c r="AI25">
        <v>17.02</v>
      </c>
      <c r="AJ25" t="s">
        <v>175</v>
      </c>
      <c r="AK25">
        <v>1792</v>
      </c>
      <c r="AL25">
        <v>465.77</v>
      </c>
      <c r="AM25">
        <v>951.23</v>
      </c>
      <c r="AN25">
        <v>243.73</v>
      </c>
      <c r="AO25">
        <v>782.35</v>
      </c>
      <c r="AP25" t="s">
        <v>176</v>
      </c>
      <c r="AQ25">
        <v>67</v>
      </c>
      <c r="AR25">
        <v>1417.46</v>
      </c>
      <c r="AS25">
        <v>346.74</v>
      </c>
      <c r="AT25">
        <v>658.36</v>
      </c>
      <c r="AU25">
        <v>384.1</v>
      </c>
    </row>
    <row r="26" spans="1:47" x14ac:dyDescent="0.35">
      <c r="A26" t="s">
        <v>168</v>
      </c>
      <c r="B26" s="23">
        <v>43872</v>
      </c>
      <c r="C26" t="s">
        <v>207</v>
      </c>
      <c r="D26" s="23">
        <v>43857</v>
      </c>
      <c r="E26">
        <v>102903</v>
      </c>
      <c r="F26" t="s">
        <v>170</v>
      </c>
      <c r="G26">
        <v>4927</v>
      </c>
      <c r="H26">
        <v>338.24</v>
      </c>
      <c r="I26">
        <v>50.92</v>
      </c>
      <c r="J26">
        <v>82.97</v>
      </c>
      <c r="K26">
        <v>13.5</v>
      </c>
      <c r="L26" t="s">
        <v>171</v>
      </c>
      <c r="M26">
        <v>4824</v>
      </c>
      <c r="N26">
        <v>336.49</v>
      </c>
      <c r="O26">
        <v>17.46</v>
      </c>
      <c r="P26">
        <v>82.52</v>
      </c>
      <c r="Q26">
        <v>5.04</v>
      </c>
      <c r="R26" t="s">
        <v>172</v>
      </c>
      <c r="S26">
        <v>4817</v>
      </c>
      <c r="T26">
        <v>108.44</v>
      </c>
      <c r="U26">
        <v>4.3099999999999996</v>
      </c>
      <c r="V26">
        <v>2.8</v>
      </c>
      <c r="W26">
        <v>0.41</v>
      </c>
      <c r="X26" t="s">
        <v>173</v>
      </c>
      <c r="Y26">
        <v>261</v>
      </c>
      <c r="Z26">
        <v>42.35</v>
      </c>
      <c r="AA26">
        <v>33.54</v>
      </c>
      <c r="AB26">
        <v>211.26</v>
      </c>
      <c r="AC26">
        <v>158.31</v>
      </c>
      <c r="AD26" t="s">
        <v>174</v>
      </c>
      <c r="AE26">
        <v>258</v>
      </c>
      <c r="AF26">
        <v>41.88</v>
      </c>
      <c r="AG26">
        <v>32.57</v>
      </c>
      <c r="AH26">
        <v>33.36</v>
      </c>
      <c r="AI26">
        <v>17.28</v>
      </c>
      <c r="AJ26" t="s">
        <v>175</v>
      </c>
      <c r="AK26">
        <v>773</v>
      </c>
      <c r="AL26">
        <v>616.03</v>
      </c>
      <c r="AM26">
        <v>1338.2</v>
      </c>
      <c r="AN26">
        <v>308.48</v>
      </c>
      <c r="AO26">
        <v>1438.78</v>
      </c>
      <c r="AP26" t="s">
        <v>176</v>
      </c>
      <c r="AQ26">
        <v>15</v>
      </c>
      <c r="AR26">
        <v>1365.97</v>
      </c>
      <c r="AS26">
        <v>538.91999999999996</v>
      </c>
      <c r="AT26">
        <v>743.75</v>
      </c>
      <c r="AU26">
        <v>475.21</v>
      </c>
    </row>
    <row r="27" spans="1:47" x14ac:dyDescent="0.35">
      <c r="A27" t="s">
        <v>168</v>
      </c>
      <c r="B27" s="23">
        <v>43864</v>
      </c>
      <c r="C27" t="s">
        <v>208</v>
      </c>
      <c r="D27" s="23">
        <v>43857</v>
      </c>
      <c r="E27">
        <v>191245</v>
      </c>
      <c r="F27" t="s">
        <v>170</v>
      </c>
      <c r="G27">
        <v>5030</v>
      </c>
      <c r="H27">
        <v>339.57</v>
      </c>
      <c r="I27">
        <v>45.74</v>
      </c>
      <c r="J27">
        <v>83.5</v>
      </c>
      <c r="K27">
        <v>11.99</v>
      </c>
      <c r="L27" t="s">
        <v>171</v>
      </c>
      <c r="M27">
        <v>4927</v>
      </c>
      <c r="N27">
        <v>338.77</v>
      </c>
      <c r="O27">
        <v>13.34</v>
      </c>
      <c r="P27">
        <v>83.26</v>
      </c>
      <c r="Q27">
        <v>4.2300000000000004</v>
      </c>
      <c r="R27" t="s">
        <v>172</v>
      </c>
      <c r="S27">
        <v>4918</v>
      </c>
      <c r="T27">
        <v>108.4</v>
      </c>
      <c r="U27">
        <v>4.67</v>
      </c>
      <c r="V27">
        <v>2.82</v>
      </c>
      <c r="W27">
        <v>0.4</v>
      </c>
      <c r="X27" t="s">
        <v>173</v>
      </c>
      <c r="Y27">
        <v>485</v>
      </c>
      <c r="Z27">
        <v>33.82</v>
      </c>
      <c r="AA27">
        <v>35.01</v>
      </c>
      <c r="AB27">
        <v>199.32</v>
      </c>
      <c r="AC27">
        <v>152.75</v>
      </c>
      <c r="AD27" t="s">
        <v>174</v>
      </c>
      <c r="AE27">
        <v>476</v>
      </c>
      <c r="AF27">
        <v>33.68</v>
      </c>
      <c r="AG27">
        <v>27.47</v>
      </c>
      <c r="AH27">
        <v>31.57</v>
      </c>
      <c r="AI27">
        <v>16.37</v>
      </c>
      <c r="AJ27" t="s">
        <v>175</v>
      </c>
      <c r="AK27">
        <v>1281</v>
      </c>
      <c r="AL27">
        <v>591.72</v>
      </c>
      <c r="AM27">
        <v>1359.72</v>
      </c>
      <c r="AN27">
        <v>363.33</v>
      </c>
      <c r="AO27">
        <v>1241.71</v>
      </c>
      <c r="AP27" t="s">
        <v>176</v>
      </c>
      <c r="AQ27">
        <v>14</v>
      </c>
      <c r="AR27">
        <v>1396.75</v>
      </c>
      <c r="AS27">
        <v>462.34</v>
      </c>
      <c r="AT27">
        <v>574.49</v>
      </c>
      <c r="AU27">
        <v>525.01</v>
      </c>
    </row>
    <row r="28" spans="1:47" x14ac:dyDescent="0.35">
      <c r="A28" t="s">
        <v>168</v>
      </c>
      <c r="B28" s="23">
        <v>43864</v>
      </c>
      <c r="C28" t="s">
        <v>209</v>
      </c>
      <c r="D28" s="23">
        <v>43857</v>
      </c>
      <c r="E28">
        <v>340432</v>
      </c>
      <c r="F28" t="s">
        <v>170</v>
      </c>
      <c r="G28">
        <v>4764</v>
      </c>
      <c r="H28">
        <v>340.85</v>
      </c>
      <c r="I28">
        <v>44.2</v>
      </c>
      <c r="J28">
        <v>83.73</v>
      </c>
      <c r="K28">
        <v>11.73</v>
      </c>
      <c r="L28" t="s">
        <v>171</v>
      </c>
      <c r="M28">
        <v>4685</v>
      </c>
      <c r="N28">
        <v>339.93</v>
      </c>
      <c r="O28">
        <v>14.85</v>
      </c>
      <c r="P28">
        <v>83.47</v>
      </c>
      <c r="Q28">
        <v>4.47</v>
      </c>
      <c r="R28" t="s">
        <v>172</v>
      </c>
      <c r="S28">
        <v>4679</v>
      </c>
      <c r="T28">
        <v>108.49</v>
      </c>
      <c r="U28">
        <v>4.59</v>
      </c>
      <c r="V28">
        <v>2.81</v>
      </c>
      <c r="W28">
        <v>0.41</v>
      </c>
      <c r="X28" t="s">
        <v>173</v>
      </c>
      <c r="Y28">
        <v>286</v>
      </c>
      <c r="Z28">
        <v>40.92</v>
      </c>
      <c r="AA28">
        <v>25.67</v>
      </c>
      <c r="AB28">
        <v>274.88</v>
      </c>
      <c r="AC28">
        <v>154.91</v>
      </c>
      <c r="AD28" t="s">
        <v>174</v>
      </c>
      <c r="AE28">
        <v>284</v>
      </c>
      <c r="AF28">
        <v>40.85</v>
      </c>
      <c r="AG28">
        <v>22.43</v>
      </c>
      <c r="AH28">
        <v>42.44</v>
      </c>
      <c r="AI28">
        <v>19.11</v>
      </c>
      <c r="AJ28" t="s">
        <v>175</v>
      </c>
      <c r="AK28">
        <v>1806</v>
      </c>
      <c r="AL28">
        <v>584.28</v>
      </c>
      <c r="AM28">
        <v>918.41</v>
      </c>
      <c r="AN28">
        <v>226.81</v>
      </c>
      <c r="AO28">
        <v>924.13</v>
      </c>
      <c r="AP28" t="s">
        <v>176</v>
      </c>
      <c r="AQ28">
        <v>154</v>
      </c>
      <c r="AR28">
        <v>1323.09</v>
      </c>
      <c r="AS28">
        <v>234.05</v>
      </c>
      <c r="AT28">
        <v>518.76</v>
      </c>
      <c r="AU28">
        <v>250.86</v>
      </c>
    </row>
    <row r="29" spans="1:47" x14ac:dyDescent="0.35">
      <c r="A29" t="s">
        <v>168</v>
      </c>
      <c r="B29" s="23">
        <v>43864</v>
      </c>
      <c r="C29" t="s">
        <v>210</v>
      </c>
      <c r="D29" s="23">
        <v>43857</v>
      </c>
      <c r="E29">
        <v>338985</v>
      </c>
      <c r="F29" t="s">
        <v>170</v>
      </c>
      <c r="G29">
        <v>4796</v>
      </c>
      <c r="H29">
        <v>341.22</v>
      </c>
      <c r="I29">
        <v>44.16</v>
      </c>
      <c r="J29">
        <v>83.88</v>
      </c>
      <c r="K29">
        <v>11.56</v>
      </c>
      <c r="L29" t="s">
        <v>171</v>
      </c>
      <c r="M29">
        <v>4701</v>
      </c>
      <c r="N29">
        <v>339.89</v>
      </c>
      <c r="O29">
        <v>15.4</v>
      </c>
      <c r="P29">
        <v>83.51</v>
      </c>
      <c r="Q29">
        <v>4.55</v>
      </c>
      <c r="R29" t="s">
        <v>172</v>
      </c>
      <c r="S29">
        <v>4696</v>
      </c>
      <c r="T29">
        <v>108.48</v>
      </c>
      <c r="U29">
        <v>4.68</v>
      </c>
      <c r="V29">
        <v>2.82</v>
      </c>
      <c r="W29">
        <v>0.4</v>
      </c>
      <c r="X29" t="s">
        <v>173</v>
      </c>
      <c r="Y29">
        <v>615</v>
      </c>
      <c r="Z29">
        <v>48.76</v>
      </c>
      <c r="AA29">
        <v>43.76</v>
      </c>
      <c r="AB29">
        <v>232.68</v>
      </c>
      <c r="AC29">
        <v>171.46</v>
      </c>
      <c r="AD29" t="s">
        <v>174</v>
      </c>
      <c r="AE29">
        <v>606</v>
      </c>
      <c r="AF29">
        <v>48.16</v>
      </c>
      <c r="AG29">
        <v>28.9</v>
      </c>
      <c r="AH29">
        <v>48.22</v>
      </c>
      <c r="AI29">
        <v>26.79</v>
      </c>
      <c r="AJ29" t="s">
        <v>175</v>
      </c>
      <c r="AK29">
        <v>1185</v>
      </c>
      <c r="AL29">
        <v>814.95</v>
      </c>
      <c r="AM29">
        <v>1016.96</v>
      </c>
      <c r="AN29">
        <v>493.26</v>
      </c>
      <c r="AO29">
        <v>1271.32</v>
      </c>
      <c r="AP29" t="s">
        <v>176</v>
      </c>
      <c r="AQ29">
        <v>53</v>
      </c>
      <c r="AR29">
        <v>1263.5999999999999</v>
      </c>
      <c r="AS29">
        <v>235.49</v>
      </c>
      <c r="AT29">
        <v>833.02</v>
      </c>
      <c r="AU29">
        <v>387.15</v>
      </c>
    </row>
    <row r="30" spans="1:47" x14ac:dyDescent="0.35">
      <c r="A30" t="s">
        <v>168</v>
      </c>
      <c r="B30" s="23">
        <v>43872</v>
      </c>
      <c r="C30" t="s">
        <v>211</v>
      </c>
      <c r="D30" s="23">
        <v>43857</v>
      </c>
      <c r="E30">
        <v>177992</v>
      </c>
      <c r="F30" t="s">
        <v>170</v>
      </c>
      <c r="G30">
        <v>4506</v>
      </c>
      <c r="H30">
        <v>337.44</v>
      </c>
      <c r="I30">
        <v>55.91</v>
      </c>
      <c r="J30">
        <v>82.83</v>
      </c>
      <c r="K30">
        <v>14.49</v>
      </c>
      <c r="L30" t="s">
        <v>171</v>
      </c>
      <c r="M30">
        <v>4370</v>
      </c>
      <c r="N30">
        <v>341.01</v>
      </c>
      <c r="O30">
        <v>16.45</v>
      </c>
      <c r="P30">
        <v>83.65</v>
      </c>
      <c r="Q30">
        <v>4.7699999999999996</v>
      </c>
      <c r="R30" t="s">
        <v>172</v>
      </c>
      <c r="S30">
        <v>4371</v>
      </c>
      <c r="T30">
        <v>107.68</v>
      </c>
      <c r="U30">
        <v>4.83</v>
      </c>
      <c r="V30">
        <v>5.61</v>
      </c>
      <c r="W30">
        <v>0.87</v>
      </c>
      <c r="X30" t="s">
        <v>173</v>
      </c>
      <c r="Y30">
        <v>4803</v>
      </c>
      <c r="Z30">
        <v>44.13</v>
      </c>
      <c r="AA30">
        <v>38.090000000000003</v>
      </c>
      <c r="AB30">
        <v>55.67</v>
      </c>
      <c r="AC30">
        <v>55.36</v>
      </c>
      <c r="AD30" t="s">
        <v>174</v>
      </c>
      <c r="AE30">
        <v>4803</v>
      </c>
      <c r="AF30">
        <v>44.13</v>
      </c>
      <c r="AG30">
        <v>38.090000000000003</v>
      </c>
      <c r="AH30">
        <v>50.77</v>
      </c>
      <c r="AI30">
        <v>46.04</v>
      </c>
      <c r="AJ30" t="s">
        <v>175</v>
      </c>
      <c r="AK30">
        <v>198</v>
      </c>
      <c r="AL30">
        <v>382.32</v>
      </c>
      <c r="AM30">
        <v>837.41</v>
      </c>
      <c r="AN30">
        <v>211.58</v>
      </c>
      <c r="AO30">
        <v>1030.3499999999999</v>
      </c>
      <c r="AP30" t="s">
        <v>176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 x14ac:dyDescent="0.35">
      <c r="A31" t="s">
        <v>168</v>
      </c>
      <c r="B31" s="23">
        <v>43864</v>
      </c>
      <c r="C31" t="s">
        <v>213</v>
      </c>
      <c r="D31" s="23">
        <v>43857</v>
      </c>
      <c r="E31">
        <v>264944</v>
      </c>
      <c r="F31" t="s">
        <v>170</v>
      </c>
      <c r="G31">
        <v>4619</v>
      </c>
      <c r="H31">
        <v>334.02</v>
      </c>
      <c r="I31">
        <v>49.33</v>
      </c>
      <c r="J31">
        <v>81.87</v>
      </c>
      <c r="K31">
        <v>12.6</v>
      </c>
      <c r="L31" t="s">
        <v>171</v>
      </c>
      <c r="M31">
        <v>4490</v>
      </c>
      <c r="N31">
        <v>338.47</v>
      </c>
      <c r="O31">
        <v>18.71</v>
      </c>
      <c r="P31">
        <v>82.9</v>
      </c>
      <c r="Q31">
        <v>5.19</v>
      </c>
      <c r="R31" t="s">
        <v>172</v>
      </c>
      <c r="S31">
        <v>4494</v>
      </c>
      <c r="T31">
        <v>107.26</v>
      </c>
      <c r="U31">
        <v>5.29</v>
      </c>
      <c r="V31">
        <v>5.58</v>
      </c>
      <c r="W31">
        <v>0.9</v>
      </c>
      <c r="X31" t="s">
        <v>173</v>
      </c>
      <c r="Y31">
        <v>1605</v>
      </c>
      <c r="Z31">
        <v>36.450000000000003</v>
      </c>
      <c r="AA31">
        <v>28.22</v>
      </c>
      <c r="AB31">
        <v>23.23</v>
      </c>
      <c r="AC31">
        <v>20.65</v>
      </c>
      <c r="AD31" t="s">
        <v>174</v>
      </c>
      <c r="AE31">
        <v>1534</v>
      </c>
      <c r="AF31">
        <v>36.76</v>
      </c>
      <c r="AG31">
        <v>24.55</v>
      </c>
      <c r="AH31">
        <v>9.82</v>
      </c>
      <c r="AI31">
        <v>12.77</v>
      </c>
      <c r="AJ31" t="s">
        <v>175</v>
      </c>
      <c r="AK31">
        <v>61</v>
      </c>
      <c r="AL31">
        <v>711.98</v>
      </c>
      <c r="AM31">
        <v>1428.92</v>
      </c>
      <c r="AN31">
        <v>351.03</v>
      </c>
      <c r="AO31">
        <v>2329.33</v>
      </c>
      <c r="AP31" t="s">
        <v>176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 x14ac:dyDescent="0.35">
      <c r="A32" t="s">
        <v>168</v>
      </c>
      <c r="B32" s="23">
        <v>43872</v>
      </c>
      <c r="C32" t="s">
        <v>212</v>
      </c>
      <c r="D32" s="23">
        <v>43857</v>
      </c>
      <c r="E32">
        <v>253462</v>
      </c>
      <c r="F32" t="s">
        <v>170</v>
      </c>
      <c r="G32">
        <v>4569</v>
      </c>
      <c r="H32">
        <v>330.64</v>
      </c>
      <c r="I32">
        <v>50.76</v>
      </c>
      <c r="J32">
        <v>81</v>
      </c>
      <c r="K32">
        <v>13.22</v>
      </c>
      <c r="L32" t="s">
        <v>171</v>
      </c>
      <c r="M32">
        <v>4450</v>
      </c>
      <c r="N32">
        <v>334.81</v>
      </c>
      <c r="O32">
        <v>20.75</v>
      </c>
      <c r="P32">
        <v>81.96</v>
      </c>
      <c r="Q32">
        <v>5.73</v>
      </c>
      <c r="R32" t="s">
        <v>172</v>
      </c>
      <c r="S32">
        <v>4451</v>
      </c>
      <c r="T32">
        <v>105.81</v>
      </c>
      <c r="U32">
        <v>5.82</v>
      </c>
      <c r="V32">
        <v>5.56</v>
      </c>
      <c r="W32">
        <v>0.9</v>
      </c>
      <c r="X32" t="s">
        <v>173</v>
      </c>
      <c r="Y32">
        <v>753</v>
      </c>
      <c r="Z32">
        <v>55.07</v>
      </c>
      <c r="AA32">
        <v>50.55</v>
      </c>
      <c r="AB32">
        <v>47.21</v>
      </c>
      <c r="AC32">
        <v>42.11</v>
      </c>
      <c r="AD32" t="s">
        <v>174</v>
      </c>
      <c r="AE32">
        <v>688</v>
      </c>
      <c r="AF32">
        <v>53.33</v>
      </c>
      <c r="AG32">
        <v>39.68</v>
      </c>
      <c r="AH32">
        <v>47.84</v>
      </c>
      <c r="AI32">
        <v>38.22</v>
      </c>
      <c r="AJ32" t="s">
        <v>175</v>
      </c>
      <c r="AK32">
        <v>314</v>
      </c>
      <c r="AL32">
        <v>1027.8499999999999</v>
      </c>
      <c r="AM32">
        <v>2279.8200000000002</v>
      </c>
      <c r="AN32">
        <v>1135.1500000000001</v>
      </c>
      <c r="AO32">
        <v>2605.58</v>
      </c>
      <c r="AP32" t="s">
        <v>176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 x14ac:dyDescent="0.35">
      <c r="A33" t="s">
        <v>168</v>
      </c>
      <c r="B33" s="23">
        <v>43891</v>
      </c>
      <c r="C33" t="s">
        <v>411</v>
      </c>
      <c r="D33" s="23">
        <v>43885</v>
      </c>
      <c r="E33">
        <v>177583</v>
      </c>
      <c r="F33" t="s">
        <v>170</v>
      </c>
      <c r="G33">
        <v>5039</v>
      </c>
      <c r="H33">
        <v>235.33</v>
      </c>
      <c r="I33">
        <v>29.62</v>
      </c>
      <c r="J33">
        <v>59.27</v>
      </c>
      <c r="K33">
        <v>8.14</v>
      </c>
      <c r="L33" t="s">
        <v>171</v>
      </c>
      <c r="M33">
        <v>4954</v>
      </c>
      <c r="N33">
        <v>234.55</v>
      </c>
      <c r="O33">
        <v>8.36</v>
      </c>
      <c r="P33">
        <v>59.05</v>
      </c>
      <c r="Q33">
        <v>2.98</v>
      </c>
      <c r="R33" t="s">
        <v>172</v>
      </c>
      <c r="S33">
        <v>4917</v>
      </c>
      <c r="T33">
        <v>70.86</v>
      </c>
      <c r="U33">
        <v>3.88</v>
      </c>
      <c r="V33">
        <v>2.17</v>
      </c>
      <c r="W33">
        <v>0.36</v>
      </c>
      <c r="X33" t="s">
        <v>173</v>
      </c>
      <c r="Y33">
        <v>10795</v>
      </c>
      <c r="Z33">
        <v>30.42</v>
      </c>
      <c r="AA33">
        <v>33.46</v>
      </c>
      <c r="AB33">
        <v>8.2799999999999994</v>
      </c>
      <c r="AC33">
        <v>11.38</v>
      </c>
      <c r="AD33" t="s">
        <v>174</v>
      </c>
      <c r="AE33">
        <v>10172</v>
      </c>
      <c r="AF33">
        <v>30.47</v>
      </c>
      <c r="AG33">
        <v>32.090000000000003</v>
      </c>
      <c r="AH33">
        <v>10.36</v>
      </c>
      <c r="AI33">
        <v>10.46</v>
      </c>
      <c r="AJ33" t="s">
        <v>175</v>
      </c>
      <c r="AK33">
        <v>829</v>
      </c>
      <c r="AL33">
        <v>1053.21</v>
      </c>
      <c r="AM33">
        <v>1666.84</v>
      </c>
      <c r="AN33">
        <v>827.99</v>
      </c>
      <c r="AO33">
        <v>3557.29</v>
      </c>
      <c r="AP33" t="s">
        <v>176</v>
      </c>
      <c r="AQ33">
        <v>0</v>
      </c>
      <c r="AR33">
        <v>0</v>
      </c>
      <c r="AS33">
        <v>0</v>
      </c>
      <c r="AT33">
        <v>0</v>
      </c>
      <c r="AU33">
        <v>0</v>
      </c>
    </row>
    <row r="34" spans="1:47" x14ac:dyDescent="0.35">
      <c r="A34" t="s">
        <v>168</v>
      </c>
      <c r="B34" s="23">
        <v>43891</v>
      </c>
      <c r="C34" t="s">
        <v>412</v>
      </c>
      <c r="D34" s="23">
        <v>43885</v>
      </c>
      <c r="E34">
        <v>54436</v>
      </c>
      <c r="F34" t="s">
        <v>170</v>
      </c>
      <c r="G34">
        <v>1803</v>
      </c>
      <c r="H34">
        <v>233.72</v>
      </c>
      <c r="I34">
        <v>27.44</v>
      </c>
      <c r="J34">
        <v>59.26</v>
      </c>
      <c r="K34">
        <v>7.53</v>
      </c>
      <c r="L34" t="s">
        <v>171</v>
      </c>
      <c r="M34">
        <v>1778</v>
      </c>
      <c r="N34">
        <v>232.95</v>
      </c>
      <c r="O34">
        <v>11.19</v>
      </c>
      <c r="P34">
        <v>59.05</v>
      </c>
      <c r="Q34">
        <v>3.58</v>
      </c>
      <c r="R34" t="s">
        <v>172</v>
      </c>
      <c r="S34">
        <v>1771</v>
      </c>
      <c r="T34">
        <v>72.88</v>
      </c>
      <c r="U34">
        <v>4.42</v>
      </c>
      <c r="V34">
        <v>2.15</v>
      </c>
      <c r="W34">
        <v>0.37</v>
      </c>
      <c r="X34" t="s">
        <v>173</v>
      </c>
      <c r="Y34">
        <v>3289</v>
      </c>
      <c r="Z34">
        <v>29.84</v>
      </c>
      <c r="AA34">
        <v>28.71</v>
      </c>
      <c r="AB34">
        <v>17.22</v>
      </c>
      <c r="AC34">
        <v>24.49</v>
      </c>
      <c r="AD34" t="s">
        <v>174</v>
      </c>
      <c r="AE34">
        <v>3229</v>
      </c>
      <c r="AF34">
        <v>30.09</v>
      </c>
      <c r="AG34">
        <v>28.35</v>
      </c>
      <c r="AH34">
        <v>11.6</v>
      </c>
      <c r="AI34">
        <v>10.78</v>
      </c>
      <c r="AJ34" t="s">
        <v>175</v>
      </c>
      <c r="AK34">
        <v>246</v>
      </c>
      <c r="AL34">
        <v>665.18</v>
      </c>
      <c r="AM34">
        <v>1396.18</v>
      </c>
      <c r="AN34">
        <v>500.06</v>
      </c>
      <c r="AO34">
        <v>2536.16</v>
      </c>
      <c r="AP34" t="s">
        <v>176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 x14ac:dyDescent="0.35">
      <c r="A35" t="s">
        <v>168</v>
      </c>
      <c r="B35" s="23">
        <v>43888</v>
      </c>
      <c r="C35" t="s">
        <v>413</v>
      </c>
      <c r="D35" s="23">
        <v>43885</v>
      </c>
      <c r="E35">
        <v>223674</v>
      </c>
      <c r="F35" t="s">
        <v>170</v>
      </c>
      <c r="G35">
        <v>4907</v>
      </c>
      <c r="H35">
        <v>232.9</v>
      </c>
      <c r="I35">
        <v>34.65</v>
      </c>
      <c r="J35">
        <v>59.08</v>
      </c>
      <c r="K35">
        <v>9.98</v>
      </c>
      <c r="L35" t="s">
        <v>171</v>
      </c>
      <c r="M35">
        <v>4833</v>
      </c>
      <c r="N35">
        <v>231.41</v>
      </c>
      <c r="O35">
        <v>10.88</v>
      </c>
      <c r="P35">
        <v>58.67</v>
      </c>
      <c r="Q35">
        <v>3.48</v>
      </c>
      <c r="R35" t="s">
        <v>172</v>
      </c>
      <c r="S35">
        <v>4816</v>
      </c>
      <c r="T35">
        <v>72.319999999999993</v>
      </c>
      <c r="U35">
        <v>4.33</v>
      </c>
      <c r="V35">
        <v>2.13</v>
      </c>
      <c r="W35">
        <v>0.35</v>
      </c>
      <c r="X35" t="s">
        <v>173</v>
      </c>
      <c r="Y35">
        <v>15445</v>
      </c>
      <c r="Z35">
        <v>27.31</v>
      </c>
      <c r="AA35">
        <v>18.670000000000002</v>
      </c>
      <c r="AB35">
        <v>15.66</v>
      </c>
      <c r="AC35">
        <v>15.38</v>
      </c>
      <c r="AD35" t="s">
        <v>174</v>
      </c>
      <c r="AE35">
        <v>15184</v>
      </c>
      <c r="AF35">
        <v>27.44</v>
      </c>
      <c r="AG35">
        <v>18.559999999999999</v>
      </c>
      <c r="AH35">
        <v>12.2</v>
      </c>
      <c r="AI35">
        <v>7.64</v>
      </c>
      <c r="AJ35" t="s">
        <v>175</v>
      </c>
      <c r="AK35">
        <v>744</v>
      </c>
      <c r="AL35">
        <v>630.39</v>
      </c>
      <c r="AM35">
        <v>1547.08</v>
      </c>
      <c r="AN35">
        <v>396.2</v>
      </c>
      <c r="AO35">
        <v>2274.0100000000002</v>
      </c>
      <c r="AP35" t="s">
        <v>176</v>
      </c>
      <c r="AQ35">
        <v>0</v>
      </c>
      <c r="AR35">
        <v>0</v>
      </c>
      <c r="AS35">
        <v>0</v>
      </c>
      <c r="AT35">
        <v>0</v>
      </c>
      <c r="AU35">
        <v>0</v>
      </c>
    </row>
    <row r="36" spans="1:47" x14ac:dyDescent="0.35">
      <c r="A36" t="s">
        <v>168</v>
      </c>
      <c r="B36" s="23">
        <v>43888</v>
      </c>
      <c r="C36" t="s">
        <v>414</v>
      </c>
      <c r="D36" s="23">
        <v>43885</v>
      </c>
      <c r="E36">
        <v>186385</v>
      </c>
      <c r="F36" t="s">
        <v>170</v>
      </c>
      <c r="G36">
        <v>4983</v>
      </c>
      <c r="H36">
        <v>232.56</v>
      </c>
      <c r="I36">
        <v>30.42</v>
      </c>
      <c r="J36">
        <v>58.94</v>
      </c>
      <c r="K36">
        <v>8.39</v>
      </c>
      <c r="L36" t="s">
        <v>171</v>
      </c>
      <c r="M36">
        <v>4915</v>
      </c>
      <c r="N36">
        <v>231.65</v>
      </c>
      <c r="O36">
        <v>10.79</v>
      </c>
      <c r="P36">
        <v>58.69</v>
      </c>
      <c r="Q36">
        <v>3.42</v>
      </c>
      <c r="R36" t="s">
        <v>172</v>
      </c>
      <c r="S36">
        <v>4907</v>
      </c>
      <c r="T36">
        <v>72.180000000000007</v>
      </c>
      <c r="U36">
        <v>4.3899999999999997</v>
      </c>
      <c r="V36">
        <v>2.15</v>
      </c>
      <c r="W36">
        <v>0.36</v>
      </c>
      <c r="X36" t="s">
        <v>173</v>
      </c>
      <c r="Y36">
        <v>13329</v>
      </c>
      <c r="Z36">
        <v>28.05</v>
      </c>
      <c r="AA36">
        <v>20.62</v>
      </c>
      <c r="AB36">
        <v>20.34</v>
      </c>
      <c r="AC36">
        <v>20.149999999999999</v>
      </c>
      <c r="AD36" t="s">
        <v>174</v>
      </c>
      <c r="AE36">
        <v>12886</v>
      </c>
      <c r="AF36">
        <v>28.52</v>
      </c>
      <c r="AG36">
        <v>20.54</v>
      </c>
      <c r="AH36">
        <v>10.43</v>
      </c>
      <c r="AI36">
        <v>6.41</v>
      </c>
      <c r="AJ36" t="s">
        <v>175</v>
      </c>
      <c r="AK36">
        <v>760</v>
      </c>
      <c r="AL36">
        <v>695.9</v>
      </c>
      <c r="AM36">
        <v>1359.34</v>
      </c>
      <c r="AN36">
        <v>459.82</v>
      </c>
      <c r="AO36">
        <v>2166.38</v>
      </c>
      <c r="AP36" t="s">
        <v>176</v>
      </c>
      <c r="AQ36">
        <v>0</v>
      </c>
      <c r="AR36">
        <v>0</v>
      </c>
      <c r="AS36">
        <v>0</v>
      </c>
      <c r="AT36">
        <v>0</v>
      </c>
      <c r="AU36">
        <v>0</v>
      </c>
    </row>
    <row r="37" spans="1:47" x14ac:dyDescent="0.35">
      <c r="A37" t="s">
        <v>168</v>
      </c>
      <c r="B37" s="23">
        <v>43891</v>
      </c>
      <c r="C37" t="s">
        <v>415</v>
      </c>
      <c r="D37" s="23">
        <v>43885</v>
      </c>
      <c r="E37">
        <v>164843</v>
      </c>
      <c r="F37" t="s">
        <v>170</v>
      </c>
      <c r="G37">
        <v>4839</v>
      </c>
      <c r="H37">
        <v>231.94</v>
      </c>
      <c r="I37">
        <v>29.47</v>
      </c>
      <c r="J37">
        <v>58.7</v>
      </c>
      <c r="K37">
        <v>8.11</v>
      </c>
      <c r="L37" t="s">
        <v>171</v>
      </c>
      <c r="M37">
        <v>4774</v>
      </c>
      <c r="N37">
        <v>230.6</v>
      </c>
      <c r="O37">
        <v>10.55</v>
      </c>
      <c r="P37">
        <v>58.34</v>
      </c>
      <c r="Q37">
        <v>3.41</v>
      </c>
      <c r="R37" t="s">
        <v>172</v>
      </c>
      <c r="S37">
        <v>4759</v>
      </c>
      <c r="T37">
        <v>72.08</v>
      </c>
      <c r="U37">
        <v>4.42</v>
      </c>
      <c r="V37">
        <v>2.14</v>
      </c>
      <c r="W37">
        <v>0.36</v>
      </c>
      <c r="X37" t="s">
        <v>173</v>
      </c>
      <c r="Y37">
        <v>6941</v>
      </c>
      <c r="Z37">
        <v>21.12</v>
      </c>
      <c r="AA37">
        <v>18.670000000000002</v>
      </c>
      <c r="AB37">
        <v>10.210000000000001</v>
      </c>
      <c r="AC37">
        <v>12.26</v>
      </c>
      <c r="AD37" t="s">
        <v>174</v>
      </c>
      <c r="AE37">
        <v>6547</v>
      </c>
      <c r="AF37">
        <v>21.47</v>
      </c>
      <c r="AG37">
        <v>18.489999999999998</v>
      </c>
      <c r="AH37">
        <v>9.52</v>
      </c>
      <c r="AI37">
        <v>8.33</v>
      </c>
      <c r="AJ37" t="s">
        <v>175</v>
      </c>
      <c r="AK37">
        <v>1408</v>
      </c>
      <c r="AL37">
        <v>726.15</v>
      </c>
      <c r="AM37">
        <v>1220.58</v>
      </c>
      <c r="AN37">
        <v>466.96</v>
      </c>
      <c r="AO37">
        <v>1611.29</v>
      </c>
      <c r="AP37" t="s">
        <v>176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 x14ac:dyDescent="0.35">
      <c r="A38" t="s">
        <v>168</v>
      </c>
      <c r="B38" s="23">
        <v>43891</v>
      </c>
      <c r="C38" t="s">
        <v>416</v>
      </c>
      <c r="D38" s="23">
        <v>43885</v>
      </c>
      <c r="E38">
        <v>121148</v>
      </c>
      <c r="F38" t="s">
        <v>170</v>
      </c>
      <c r="G38">
        <v>4765</v>
      </c>
      <c r="H38">
        <v>231.57</v>
      </c>
      <c r="I38">
        <v>29.87</v>
      </c>
      <c r="J38">
        <v>58.56</v>
      </c>
      <c r="K38">
        <v>8.3000000000000007</v>
      </c>
      <c r="L38" t="s">
        <v>171</v>
      </c>
      <c r="M38">
        <v>4700</v>
      </c>
      <c r="N38">
        <v>230.22</v>
      </c>
      <c r="O38">
        <v>10.42</v>
      </c>
      <c r="P38">
        <v>58.2</v>
      </c>
      <c r="Q38">
        <v>3.36</v>
      </c>
      <c r="R38" t="s">
        <v>172</v>
      </c>
      <c r="S38">
        <v>4692</v>
      </c>
      <c r="T38">
        <v>71.790000000000006</v>
      </c>
      <c r="U38">
        <v>4.29</v>
      </c>
      <c r="V38">
        <v>2.12</v>
      </c>
      <c r="W38">
        <v>0.36</v>
      </c>
      <c r="X38" t="s">
        <v>173</v>
      </c>
      <c r="Y38">
        <v>8277</v>
      </c>
      <c r="Z38">
        <v>18.75</v>
      </c>
      <c r="AA38">
        <v>16.239999999999998</v>
      </c>
      <c r="AB38">
        <v>6.08</v>
      </c>
      <c r="AC38">
        <v>7.64</v>
      </c>
      <c r="AD38" t="s">
        <v>174</v>
      </c>
      <c r="AE38">
        <v>7173</v>
      </c>
      <c r="AF38">
        <v>19.920000000000002</v>
      </c>
      <c r="AG38">
        <v>16.149999999999999</v>
      </c>
      <c r="AH38">
        <v>6.45</v>
      </c>
      <c r="AI38">
        <v>5.29</v>
      </c>
      <c r="AJ38" t="s">
        <v>175</v>
      </c>
      <c r="AK38">
        <v>1257</v>
      </c>
      <c r="AL38">
        <v>592.01</v>
      </c>
      <c r="AM38">
        <v>1267.1099999999999</v>
      </c>
      <c r="AN38">
        <v>386.52</v>
      </c>
      <c r="AO38">
        <v>1814.63</v>
      </c>
      <c r="AP38" t="s">
        <v>176</v>
      </c>
      <c r="AQ38">
        <v>0</v>
      </c>
      <c r="AR38">
        <v>0</v>
      </c>
      <c r="AS38">
        <v>0</v>
      </c>
      <c r="AT38">
        <v>0</v>
      </c>
      <c r="AU38">
        <v>0</v>
      </c>
    </row>
    <row r="39" spans="1:47" x14ac:dyDescent="0.35">
      <c r="A39" t="s">
        <v>168</v>
      </c>
      <c r="B39" s="23">
        <v>43888</v>
      </c>
      <c r="C39" t="s">
        <v>417</v>
      </c>
      <c r="D39" s="23">
        <v>43885</v>
      </c>
      <c r="E39">
        <v>113598</v>
      </c>
      <c r="F39" t="s">
        <v>170</v>
      </c>
      <c r="G39">
        <v>4782</v>
      </c>
      <c r="H39">
        <v>206.13</v>
      </c>
      <c r="I39">
        <v>30.03</v>
      </c>
      <c r="J39">
        <v>52.41</v>
      </c>
      <c r="K39">
        <v>8.41</v>
      </c>
      <c r="L39" t="s">
        <v>171</v>
      </c>
      <c r="M39">
        <v>4717</v>
      </c>
      <c r="N39">
        <v>205</v>
      </c>
      <c r="O39">
        <v>9.48</v>
      </c>
      <c r="P39">
        <v>52.09</v>
      </c>
      <c r="Q39">
        <v>3.16</v>
      </c>
      <c r="R39" t="s">
        <v>172</v>
      </c>
      <c r="S39">
        <v>4716</v>
      </c>
      <c r="T39">
        <v>70.02</v>
      </c>
      <c r="U39">
        <v>4.07</v>
      </c>
      <c r="V39">
        <v>1.94</v>
      </c>
      <c r="W39">
        <v>0.34</v>
      </c>
      <c r="X39" t="s">
        <v>173</v>
      </c>
      <c r="Y39">
        <v>884</v>
      </c>
      <c r="Z39">
        <v>22.03</v>
      </c>
      <c r="AA39">
        <v>14.48</v>
      </c>
      <c r="AB39">
        <v>51.38</v>
      </c>
      <c r="AC39">
        <v>45.14</v>
      </c>
      <c r="AD39" t="s">
        <v>174</v>
      </c>
      <c r="AE39">
        <v>875</v>
      </c>
      <c r="AF39">
        <v>22</v>
      </c>
      <c r="AG39">
        <v>13.33</v>
      </c>
      <c r="AH39">
        <v>13</v>
      </c>
      <c r="AI39">
        <v>6.85</v>
      </c>
      <c r="AJ39" t="s">
        <v>175</v>
      </c>
      <c r="AK39">
        <v>1010</v>
      </c>
      <c r="AL39">
        <v>463.05</v>
      </c>
      <c r="AM39">
        <v>599.55999999999995</v>
      </c>
      <c r="AN39">
        <v>195.06</v>
      </c>
      <c r="AO39">
        <v>800.9</v>
      </c>
      <c r="AP39" t="s">
        <v>176</v>
      </c>
      <c r="AQ39">
        <v>108</v>
      </c>
      <c r="AR39">
        <v>992.25</v>
      </c>
      <c r="AS39">
        <v>236.48</v>
      </c>
      <c r="AT39">
        <v>382.88</v>
      </c>
      <c r="AU39">
        <v>245.24</v>
      </c>
    </row>
    <row r="40" spans="1:47" x14ac:dyDescent="0.35">
      <c r="A40" t="s">
        <v>168</v>
      </c>
      <c r="B40" s="23">
        <v>43888</v>
      </c>
      <c r="C40" t="s">
        <v>418</v>
      </c>
      <c r="D40" s="23">
        <v>43885</v>
      </c>
      <c r="E40">
        <v>99279</v>
      </c>
      <c r="F40" t="s">
        <v>170</v>
      </c>
      <c r="G40">
        <v>4914</v>
      </c>
      <c r="H40">
        <v>207.25</v>
      </c>
      <c r="I40">
        <v>28.24</v>
      </c>
      <c r="J40">
        <v>52.4</v>
      </c>
      <c r="K40">
        <v>7.97</v>
      </c>
      <c r="L40" t="s">
        <v>171</v>
      </c>
      <c r="M40">
        <v>4843</v>
      </c>
      <c r="N40">
        <v>205.77</v>
      </c>
      <c r="O40">
        <v>10.56</v>
      </c>
      <c r="P40">
        <v>52</v>
      </c>
      <c r="Q40">
        <v>3.42</v>
      </c>
      <c r="R40" t="s">
        <v>172</v>
      </c>
      <c r="S40">
        <v>4834</v>
      </c>
      <c r="T40">
        <v>69.23</v>
      </c>
      <c r="U40">
        <v>4.09</v>
      </c>
      <c r="V40">
        <v>1.92</v>
      </c>
      <c r="W40">
        <v>0.33</v>
      </c>
      <c r="X40" t="s">
        <v>173</v>
      </c>
      <c r="Y40">
        <v>4832</v>
      </c>
      <c r="Z40">
        <v>27.38</v>
      </c>
      <c r="AA40">
        <v>25.52</v>
      </c>
      <c r="AB40">
        <v>43.18</v>
      </c>
      <c r="AC40">
        <v>43.94</v>
      </c>
      <c r="AD40" t="s">
        <v>174</v>
      </c>
      <c r="AE40">
        <v>4814</v>
      </c>
      <c r="AF40">
        <v>27.43</v>
      </c>
      <c r="AG40">
        <v>25.47</v>
      </c>
      <c r="AH40">
        <v>12.46</v>
      </c>
      <c r="AI40">
        <v>8.84</v>
      </c>
      <c r="AJ40" t="s">
        <v>175</v>
      </c>
      <c r="AK40">
        <v>1976</v>
      </c>
      <c r="AL40">
        <v>299.29000000000002</v>
      </c>
      <c r="AM40">
        <v>698.13</v>
      </c>
      <c r="AN40">
        <v>108.86</v>
      </c>
      <c r="AO40">
        <v>1086.75</v>
      </c>
      <c r="AP40" t="s">
        <v>176</v>
      </c>
      <c r="AQ40">
        <v>66</v>
      </c>
      <c r="AR40">
        <v>1108.58</v>
      </c>
      <c r="AS40">
        <v>398.33</v>
      </c>
      <c r="AT40">
        <v>750.52</v>
      </c>
      <c r="AU40">
        <v>584.07000000000005</v>
      </c>
    </row>
    <row r="41" spans="1:47" x14ac:dyDescent="0.35">
      <c r="A41" t="s">
        <v>168</v>
      </c>
      <c r="B41" s="23">
        <v>43888</v>
      </c>
      <c r="C41" t="s">
        <v>419</v>
      </c>
      <c r="D41" s="23">
        <v>43885</v>
      </c>
      <c r="E41">
        <v>85458</v>
      </c>
      <c r="F41" t="s">
        <v>170</v>
      </c>
      <c r="G41">
        <v>4625</v>
      </c>
      <c r="H41">
        <v>207.86</v>
      </c>
      <c r="I41">
        <v>25.87</v>
      </c>
      <c r="J41">
        <v>52.55</v>
      </c>
      <c r="K41">
        <v>7.28</v>
      </c>
      <c r="L41" t="s">
        <v>171</v>
      </c>
      <c r="M41">
        <v>4564</v>
      </c>
      <c r="N41">
        <v>206.66</v>
      </c>
      <c r="O41">
        <v>10.61</v>
      </c>
      <c r="P41">
        <v>52.23</v>
      </c>
      <c r="Q41">
        <v>3.4</v>
      </c>
      <c r="R41" t="s">
        <v>172</v>
      </c>
      <c r="S41">
        <v>4551</v>
      </c>
      <c r="T41">
        <v>69.52</v>
      </c>
      <c r="U41">
        <v>4.0599999999999996</v>
      </c>
      <c r="V41">
        <v>1.93</v>
      </c>
      <c r="W41">
        <v>0.34</v>
      </c>
      <c r="X41" t="s">
        <v>173</v>
      </c>
      <c r="Y41">
        <v>2364</v>
      </c>
      <c r="Z41">
        <v>25.16</v>
      </c>
      <c r="AA41">
        <v>24.48</v>
      </c>
      <c r="AB41">
        <v>80.31</v>
      </c>
      <c r="AC41">
        <v>103.69</v>
      </c>
      <c r="AD41" t="s">
        <v>174</v>
      </c>
      <c r="AE41">
        <v>2345</v>
      </c>
      <c r="AF41">
        <v>25.21</v>
      </c>
      <c r="AG41">
        <v>24.23</v>
      </c>
      <c r="AH41">
        <v>16.420000000000002</v>
      </c>
      <c r="AI41">
        <v>12.17</v>
      </c>
      <c r="AJ41" t="s">
        <v>175</v>
      </c>
      <c r="AK41">
        <v>619</v>
      </c>
      <c r="AL41">
        <v>282.26</v>
      </c>
      <c r="AM41">
        <v>953.74</v>
      </c>
      <c r="AN41">
        <v>113.08</v>
      </c>
      <c r="AO41">
        <v>1183.07</v>
      </c>
      <c r="AP41" t="s">
        <v>176</v>
      </c>
      <c r="AQ41">
        <v>30</v>
      </c>
      <c r="AR41">
        <v>1158.33</v>
      </c>
      <c r="AS41">
        <v>565.33000000000004</v>
      </c>
      <c r="AT41">
        <v>979.02</v>
      </c>
      <c r="AU41">
        <v>558.39</v>
      </c>
    </row>
    <row r="42" spans="1:47" x14ac:dyDescent="0.35">
      <c r="A42" t="s">
        <v>168</v>
      </c>
      <c r="B42" s="23">
        <v>43891</v>
      </c>
      <c r="C42" t="s">
        <v>424</v>
      </c>
      <c r="D42" s="23">
        <v>43886</v>
      </c>
      <c r="E42">
        <v>104202</v>
      </c>
      <c r="F42" t="s">
        <v>170</v>
      </c>
      <c r="G42">
        <v>3300</v>
      </c>
      <c r="H42">
        <v>224.3</v>
      </c>
      <c r="I42">
        <v>43.51</v>
      </c>
      <c r="J42">
        <v>56.66</v>
      </c>
      <c r="K42">
        <v>11.95</v>
      </c>
      <c r="L42" t="s">
        <v>171</v>
      </c>
      <c r="M42">
        <v>3223</v>
      </c>
      <c r="N42">
        <v>221.57</v>
      </c>
      <c r="O42">
        <v>13.47</v>
      </c>
      <c r="P42">
        <v>55.93</v>
      </c>
      <c r="Q42">
        <v>4.03</v>
      </c>
      <c r="R42" t="s">
        <v>172</v>
      </c>
      <c r="S42">
        <v>3219</v>
      </c>
      <c r="T42">
        <v>70.88</v>
      </c>
      <c r="U42">
        <v>3.87</v>
      </c>
      <c r="V42">
        <v>2.06</v>
      </c>
      <c r="W42">
        <v>0.36</v>
      </c>
      <c r="X42" t="s">
        <v>173</v>
      </c>
      <c r="Y42">
        <v>639</v>
      </c>
      <c r="Z42">
        <v>28.88</v>
      </c>
      <c r="AA42">
        <v>32.07</v>
      </c>
      <c r="AB42">
        <v>62.79</v>
      </c>
      <c r="AC42">
        <v>70.39</v>
      </c>
      <c r="AD42" t="s">
        <v>174</v>
      </c>
      <c r="AE42">
        <v>635</v>
      </c>
      <c r="AF42">
        <v>28.72</v>
      </c>
      <c r="AG42">
        <v>31.88</v>
      </c>
      <c r="AH42">
        <v>16.14</v>
      </c>
      <c r="AI42">
        <v>11.34</v>
      </c>
      <c r="AJ42" t="s">
        <v>175</v>
      </c>
      <c r="AK42">
        <v>483</v>
      </c>
      <c r="AL42">
        <v>387.16</v>
      </c>
      <c r="AM42">
        <v>1031.05</v>
      </c>
      <c r="AN42">
        <v>175.37</v>
      </c>
      <c r="AO42">
        <v>1749.58</v>
      </c>
      <c r="AP42" t="s">
        <v>176</v>
      </c>
      <c r="AQ42">
        <v>9</v>
      </c>
      <c r="AR42">
        <v>1161.43</v>
      </c>
      <c r="AS42">
        <v>419.41</v>
      </c>
      <c r="AT42">
        <v>1006.33</v>
      </c>
      <c r="AU42">
        <v>508.6</v>
      </c>
    </row>
    <row r="43" spans="1:47" x14ac:dyDescent="0.35">
      <c r="A43" t="s">
        <v>168</v>
      </c>
      <c r="B43" s="23">
        <v>43891</v>
      </c>
      <c r="C43" t="s">
        <v>425</v>
      </c>
      <c r="D43" s="23">
        <v>43886</v>
      </c>
      <c r="E43">
        <v>85294</v>
      </c>
      <c r="F43" t="s">
        <v>170</v>
      </c>
      <c r="G43">
        <v>3413</v>
      </c>
      <c r="H43">
        <v>234.32</v>
      </c>
      <c r="I43">
        <v>36.56</v>
      </c>
      <c r="J43">
        <v>58.93</v>
      </c>
      <c r="K43">
        <v>10.210000000000001</v>
      </c>
      <c r="L43" t="s">
        <v>171</v>
      </c>
      <c r="M43">
        <v>3352</v>
      </c>
      <c r="N43">
        <v>232.56</v>
      </c>
      <c r="O43">
        <v>8.74</v>
      </c>
      <c r="P43">
        <v>58.47</v>
      </c>
      <c r="Q43">
        <v>2.92</v>
      </c>
      <c r="R43" t="s">
        <v>172</v>
      </c>
      <c r="S43">
        <v>3349</v>
      </c>
      <c r="T43">
        <v>71.95</v>
      </c>
      <c r="U43">
        <v>3.8</v>
      </c>
      <c r="V43">
        <v>2.14</v>
      </c>
      <c r="W43">
        <v>0.37</v>
      </c>
      <c r="X43" t="s">
        <v>173</v>
      </c>
      <c r="Y43">
        <v>1292</v>
      </c>
      <c r="Z43">
        <v>26.25</v>
      </c>
      <c r="AA43">
        <v>19.27</v>
      </c>
      <c r="AB43">
        <v>52.05</v>
      </c>
      <c r="AC43">
        <v>80.08</v>
      </c>
      <c r="AD43" t="s">
        <v>174</v>
      </c>
      <c r="AE43">
        <v>1283</v>
      </c>
      <c r="AF43">
        <v>26.25</v>
      </c>
      <c r="AG43">
        <v>19.22</v>
      </c>
      <c r="AH43">
        <v>12.92</v>
      </c>
      <c r="AI43">
        <v>10.02</v>
      </c>
      <c r="AJ43" t="s">
        <v>175</v>
      </c>
      <c r="AK43">
        <v>2547</v>
      </c>
      <c r="AL43">
        <v>274.7</v>
      </c>
      <c r="AM43">
        <v>304.33999999999997</v>
      </c>
      <c r="AN43">
        <v>78.400000000000006</v>
      </c>
      <c r="AO43">
        <v>320.38</v>
      </c>
      <c r="AP43" t="s">
        <v>176</v>
      </c>
      <c r="AQ43">
        <v>15</v>
      </c>
      <c r="AR43">
        <v>1271.9100000000001</v>
      </c>
      <c r="AS43">
        <v>383.59</v>
      </c>
      <c r="AT43">
        <v>881.57</v>
      </c>
      <c r="AU43">
        <v>419.18</v>
      </c>
    </row>
    <row r="44" spans="1:47" x14ac:dyDescent="0.35">
      <c r="A44" t="s">
        <v>168</v>
      </c>
      <c r="B44" s="23">
        <v>43891</v>
      </c>
      <c r="C44" t="s">
        <v>426</v>
      </c>
      <c r="D44" s="23">
        <v>43886</v>
      </c>
      <c r="E44">
        <v>80375</v>
      </c>
      <c r="F44" t="s">
        <v>170</v>
      </c>
      <c r="G44">
        <v>3573</v>
      </c>
      <c r="H44">
        <v>234.51</v>
      </c>
      <c r="I44">
        <v>34.53</v>
      </c>
      <c r="J44">
        <v>58.97</v>
      </c>
      <c r="K44">
        <v>9.4499999999999993</v>
      </c>
      <c r="L44" t="s">
        <v>171</v>
      </c>
      <c r="M44">
        <v>3519</v>
      </c>
      <c r="N44">
        <v>232.84</v>
      </c>
      <c r="O44">
        <v>9.68</v>
      </c>
      <c r="P44">
        <v>58.53</v>
      </c>
      <c r="Q44">
        <v>3.11</v>
      </c>
      <c r="R44" t="s">
        <v>172</v>
      </c>
      <c r="S44">
        <v>3523</v>
      </c>
      <c r="T44">
        <v>72</v>
      </c>
      <c r="U44">
        <v>3.38</v>
      </c>
      <c r="V44">
        <v>2.14</v>
      </c>
      <c r="W44">
        <v>0.36</v>
      </c>
      <c r="X44" t="s">
        <v>173</v>
      </c>
      <c r="Y44">
        <v>1140</v>
      </c>
      <c r="Z44">
        <v>35.42</v>
      </c>
      <c r="AA44">
        <v>34.74</v>
      </c>
      <c r="AB44">
        <v>36.43</v>
      </c>
      <c r="AC44">
        <v>63.06</v>
      </c>
      <c r="AD44" t="s">
        <v>174</v>
      </c>
      <c r="AE44">
        <v>1124</v>
      </c>
      <c r="AF44">
        <v>35.21</v>
      </c>
      <c r="AG44">
        <v>33.4</v>
      </c>
      <c r="AH44">
        <v>14.57</v>
      </c>
      <c r="AI44">
        <v>10.74</v>
      </c>
      <c r="AJ44" t="s">
        <v>175</v>
      </c>
      <c r="AK44">
        <v>1009</v>
      </c>
      <c r="AL44">
        <v>399.98</v>
      </c>
      <c r="AM44">
        <v>1258.25</v>
      </c>
      <c r="AN44">
        <v>177.86</v>
      </c>
      <c r="AO44">
        <v>1688.41</v>
      </c>
      <c r="AP44" t="s">
        <v>176</v>
      </c>
      <c r="AQ44">
        <v>17</v>
      </c>
      <c r="AR44">
        <v>1165.02</v>
      </c>
      <c r="AS44">
        <v>643.14</v>
      </c>
      <c r="AT44">
        <v>538.41999999999996</v>
      </c>
      <c r="AU44">
        <v>682.12</v>
      </c>
    </row>
    <row r="45" spans="1:47" x14ac:dyDescent="0.35">
      <c r="A45" t="s">
        <v>168</v>
      </c>
      <c r="B45" s="23">
        <v>43891</v>
      </c>
      <c r="C45" t="s">
        <v>427</v>
      </c>
      <c r="D45" s="23">
        <v>43886</v>
      </c>
      <c r="E45">
        <v>98043</v>
      </c>
      <c r="F45" t="s">
        <v>170</v>
      </c>
      <c r="G45">
        <v>3378</v>
      </c>
      <c r="H45">
        <v>234.95</v>
      </c>
      <c r="I45">
        <v>33.85</v>
      </c>
      <c r="J45">
        <v>58.88</v>
      </c>
      <c r="K45">
        <v>9.26</v>
      </c>
      <c r="L45" t="s">
        <v>171</v>
      </c>
      <c r="M45">
        <v>3329</v>
      </c>
      <c r="N45">
        <v>233.63</v>
      </c>
      <c r="O45">
        <v>9.85</v>
      </c>
      <c r="P45">
        <v>58.53</v>
      </c>
      <c r="Q45">
        <v>3.22</v>
      </c>
      <c r="R45" t="s">
        <v>172</v>
      </c>
      <c r="S45">
        <v>3330</v>
      </c>
      <c r="T45">
        <v>71.69</v>
      </c>
      <c r="U45">
        <v>3.27</v>
      </c>
      <c r="V45">
        <v>2.14</v>
      </c>
      <c r="W45">
        <v>0.36</v>
      </c>
      <c r="X45" t="s">
        <v>173</v>
      </c>
      <c r="Y45">
        <v>1774</v>
      </c>
      <c r="Z45">
        <v>29.26</v>
      </c>
      <c r="AA45">
        <v>36.549999999999997</v>
      </c>
      <c r="AB45">
        <v>42.29</v>
      </c>
      <c r="AC45">
        <v>59.14</v>
      </c>
      <c r="AD45" t="s">
        <v>174</v>
      </c>
      <c r="AE45">
        <v>1738</v>
      </c>
      <c r="AF45">
        <v>29.44</v>
      </c>
      <c r="AG45">
        <v>36.590000000000003</v>
      </c>
      <c r="AH45">
        <v>13.35</v>
      </c>
      <c r="AI45">
        <v>13.51</v>
      </c>
      <c r="AJ45" t="s">
        <v>175</v>
      </c>
      <c r="AK45">
        <v>1790</v>
      </c>
      <c r="AL45">
        <v>328.49</v>
      </c>
      <c r="AM45">
        <v>1248.92</v>
      </c>
      <c r="AN45">
        <v>168.09</v>
      </c>
      <c r="AO45">
        <v>1938.2</v>
      </c>
      <c r="AP45" t="s">
        <v>176</v>
      </c>
      <c r="AQ45">
        <v>45</v>
      </c>
      <c r="AR45">
        <v>1064.58</v>
      </c>
      <c r="AS45">
        <v>472.96</v>
      </c>
      <c r="AT45">
        <v>588.85</v>
      </c>
      <c r="AU45">
        <v>479.96</v>
      </c>
    </row>
    <row r="46" spans="1:47" x14ac:dyDescent="0.35">
      <c r="A46" t="s">
        <v>168</v>
      </c>
      <c r="B46" s="23">
        <v>43891</v>
      </c>
      <c r="C46" t="s">
        <v>428</v>
      </c>
      <c r="D46" s="23">
        <v>43886</v>
      </c>
      <c r="E46">
        <v>70724</v>
      </c>
      <c r="F46" t="s">
        <v>170</v>
      </c>
      <c r="G46">
        <v>3668</v>
      </c>
      <c r="H46">
        <v>233.95</v>
      </c>
      <c r="I46">
        <v>33.36</v>
      </c>
      <c r="J46">
        <v>58.63</v>
      </c>
      <c r="K46">
        <v>9.2799999999999994</v>
      </c>
      <c r="L46" t="s">
        <v>171</v>
      </c>
      <c r="M46">
        <v>3606</v>
      </c>
      <c r="N46">
        <v>232.26</v>
      </c>
      <c r="O46">
        <v>9.49</v>
      </c>
      <c r="P46">
        <v>58.19</v>
      </c>
      <c r="Q46">
        <v>3.07</v>
      </c>
      <c r="R46" t="s">
        <v>172</v>
      </c>
      <c r="S46">
        <v>3600</v>
      </c>
      <c r="T46">
        <v>71.459999999999994</v>
      </c>
      <c r="U46">
        <v>3.49</v>
      </c>
      <c r="V46">
        <v>2.13</v>
      </c>
      <c r="W46">
        <v>0.36</v>
      </c>
      <c r="X46" t="s">
        <v>173</v>
      </c>
      <c r="Y46">
        <v>22833</v>
      </c>
      <c r="Z46">
        <v>19.170000000000002</v>
      </c>
      <c r="AA46">
        <v>18.47</v>
      </c>
      <c r="AB46">
        <v>5.09</v>
      </c>
      <c r="AC46">
        <v>5.17</v>
      </c>
      <c r="AD46" t="s">
        <v>174</v>
      </c>
      <c r="AE46">
        <v>21977</v>
      </c>
      <c r="AF46">
        <v>19.32</v>
      </c>
      <c r="AG46">
        <v>18.11</v>
      </c>
      <c r="AH46">
        <v>5.18</v>
      </c>
      <c r="AI46">
        <v>4.88</v>
      </c>
      <c r="AJ46" t="s">
        <v>175</v>
      </c>
      <c r="AK46">
        <v>1255</v>
      </c>
      <c r="AL46">
        <v>644.55999999999995</v>
      </c>
      <c r="AM46">
        <v>912.62</v>
      </c>
      <c r="AN46">
        <v>380.43</v>
      </c>
      <c r="AO46">
        <v>1470.05</v>
      </c>
      <c r="AP46" t="s">
        <v>176</v>
      </c>
      <c r="AQ46">
        <v>0</v>
      </c>
      <c r="AR46">
        <v>0</v>
      </c>
      <c r="AS46">
        <v>0</v>
      </c>
      <c r="AT46">
        <v>0</v>
      </c>
      <c r="AU46">
        <v>0</v>
      </c>
    </row>
    <row r="47" spans="1:47" x14ac:dyDescent="0.35">
      <c r="A47" t="s">
        <v>168</v>
      </c>
      <c r="B47" s="23">
        <v>43891</v>
      </c>
      <c r="C47" t="s">
        <v>429</v>
      </c>
      <c r="D47" s="23">
        <v>43886</v>
      </c>
      <c r="E47">
        <v>85175</v>
      </c>
      <c r="F47" t="s">
        <v>170</v>
      </c>
      <c r="G47">
        <v>3547</v>
      </c>
      <c r="H47">
        <v>232.38</v>
      </c>
      <c r="I47">
        <v>37.880000000000003</v>
      </c>
      <c r="J47">
        <v>58.21</v>
      </c>
      <c r="K47">
        <v>10.43</v>
      </c>
      <c r="L47" t="s">
        <v>171</v>
      </c>
      <c r="M47">
        <v>3490</v>
      </c>
      <c r="N47">
        <v>230.49</v>
      </c>
      <c r="O47">
        <v>10.02</v>
      </c>
      <c r="P47">
        <v>57.71</v>
      </c>
      <c r="Q47">
        <v>3.21</v>
      </c>
      <c r="R47" t="s">
        <v>172</v>
      </c>
      <c r="S47">
        <v>3486</v>
      </c>
      <c r="T47">
        <v>71.209999999999994</v>
      </c>
      <c r="U47">
        <v>3.41</v>
      </c>
      <c r="V47">
        <v>2.13</v>
      </c>
      <c r="W47">
        <v>0.36</v>
      </c>
      <c r="X47" t="s">
        <v>173</v>
      </c>
      <c r="Y47">
        <v>10201</v>
      </c>
      <c r="Z47">
        <v>16.98</v>
      </c>
      <c r="AA47">
        <v>13.52</v>
      </c>
      <c r="AB47">
        <v>10.81</v>
      </c>
      <c r="AC47">
        <v>16.3</v>
      </c>
      <c r="AD47" t="s">
        <v>174</v>
      </c>
      <c r="AE47">
        <v>9927</v>
      </c>
      <c r="AF47">
        <v>17.16</v>
      </c>
      <c r="AG47">
        <v>13.47</v>
      </c>
      <c r="AH47">
        <v>5.87</v>
      </c>
      <c r="AI47">
        <v>4.5599999999999996</v>
      </c>
      <c r="AJ47" t="s">
        <v>175</v>
      </c>
      <c r="AK47">
        <v>1262</v>
      </c>
      <c r="AL47">
        <v>865.6</v>
      </c>
      <c r="AM47">
        <v>884.58</v>
      </c>
      <c r="AN47">
        <v>709.93</v>
      </c>
      <c r="AO47">
        <v>1466.2</v>
      </c>
      <c r="AP47" t="s">
        <v>176</v>
      </c>
      <c r="AQ47">
        <v>28</v>
      </c>
      <c r="AR47">
        <v>1144.1400000000001</v>
      </c>
      <c r="AS47">
        <v>342.69</v>
      </c>
      <c r="AT47">
        <v>759.38</v>
      </c>
      <c r="AU47">
        <v>432.62</v>
      </c>
    </row>
    <row r="48" spans="1:47" x14ac:dyDescent="0.35">
      <c r="A48" t="s">
        <v>168</v>
      </c>
      <c r="B48" s="23">
        <v>43891</v>
      </c>
      <c r="C48" t="s">
        <v>430</v>
      </c>
      <c r="D48" s="23">
        <v>43886</v>
      </c>
      <c r="E48">
        <v>82626</v>
      </c>
      <c r="F48" t="s">
        <v>170</v>
      </c>
      <c r="G48">
        <v>3605</v>
      </c>
      <c r="H48">
        <v>238.26</v>
      </c>
      <c r="I48">
        <v>36.99</v>
      </c>
      <c r="J48">
        <v>59.71</v>
      </c>
      <c r="K48">
        <v>10.11</v>
      </c>
      <c r="L48" t="s">
        <v>171</v>
      </c>
      <c r="M48">
        <v>3547</v>
      </c>
      <c r="N48">
        <v>236.43</v>
      </c>
      <c r="O48">
        <v>9.98</v>
      </c>
      <c r="P48">
        <v>59.23</v>
      </c>
      <c r="Q48">
        <v>3.11</v>
      </c>
      <c r="R48" t="s">
        <v>172</v>
      </c>
      <c r="S48">
        <v>3540</v>
      </c>
      <c r="T48">
        <v>70.55</v>
      </c>
      <c r="U48">
        <v>3.42</v>
      </c>
      <c r="V48">
        <v>2.15</v>
      </c>
      <c r="W48">
        <v>0.36</v>
      </c>
      <c r="X48" t="s">
        <v>173</v>
      </c>
      <c r="Y48">
        <v>610</v>
      </c>
      <c r="Z48">
        <v>29.3</v>
      </c>
      <c r="AA48">
        <v>29.52</v>
      </c>
      <c r="AB48">
        <v>32.28</v>
      </c>
      <c r="AC48">
        <v>40.25</v>
      </c>
      <c r="AD48" t="s">
        <v>174</v>
      </c>
      <c r="AE48">
        <v>598</v>
      </c>
      <c r="AF48">
        <v>29.26</v>
      </c>
      <c r="AG48">
        <v>25.37</v>
      </c>
      <c r="AH48">
        <v>10.93</v>
      </c>
      <c r="AI48">
        <v>8.39</v>
      </c>
      <c r="AJ48" t="s">
        <v>175</v>
      </c>
      <c r="AK48">
        <v>292</v>
      </c>
      <c r="AL48">
        <v>601.07000000000005</v>
      </c>
      <c r="AM48">
        <v>1227.6600000000001</v>
      </c>
      <c r="AN48">
        <v>409.11</v>
      </c>
      <c r="AO48">
        <v>2210.63</v>
      </c>
      <c r="AP48" t="s">
        <v>176</v>
      </c>
      <c r="AQ48">
        <v>11</v>
      </c>
      <c r="AR48">
        <v>1031.22</v>
      </c>
      <c r="AS48">
        <v>397.41</v>
      </c>
      <c r="AT48">
        <v>591.03</v>
      </c>
      <c r="AU48">
        <v>260.58999999999997</v>
      </c>
    </row>
    <row r="49" spans="1:47" x14ac:dyDescent="0.35">
      <c r="A49" t="s">
        <v>168</v>
      </c>
      <c r="B49" s="23">
        <v>43891</v>
      </c>
      <c r="C49" t="s">
        <v>431</v>
      </c>
      <c r="D49" s="23">
        <v>43886</v>
      </c>
      <c r="E49">
        <v>130636</v>
      </c>
      <c r="F49" t="s">
        <v>170</v>
      </c>
      <c r="G49">
        <v>3530</v>
      </c>
      <c r="H49">
        <v>234.06</v>
      </c>
      <c r="I49">
        <v>27.42</v>
      </c>
      <c r="J49">
        <v>58.54</v>
      </c>
      <c r="K49">
        <v>7.45</v>
      </c>
      <c r="L49" t="s">
        <v>171</v>
      </c>
      <c r="M49">
        <v>3486</v>
      </c>
      <c r="N49">
        <v>232.79</v>
      </c>
      <c r="O49">
        <v>9.6300000000000008</v>
      </c>
      <c r="P49">
        <v>58.21</v>
      </c>
      <c r="Q49">
        <v>3.13</v>
      </c>
      <c r="R49" t="s">
        <v>172</v>
      </c>
      <c r="S49">
        <v>3475</v>
      </c>
      <c r="T49">
        <v>70.58</v>
      </c>
      <c r="U49">
        <v>3.57</v>
      </c>
      <c r="V49">
        <v>2.13</v>
      </c>
      <c r="W49">
        <v>0.36</v>
      </c>
      <c r="X49" t="s">
        <v>173</v>
      </c>
      <c r="Y49">
        <v>1848</v>
      </c>
      <c r="Z49">
        <v>35.6</v>
      </c>
      <c r="AA49">
        <v>31.11</v>
      </c>
      <c r="AB49">
        <v>7.75</v>
      </c>
      <c r="AC49">
        <v>17.579999999999998</v>
      </c>
      <c r="AD49" t="s">
        <v>174</v>
      </c>
      <c r="AE49">
        <v>1421</v>
      </c>
      <c r="AF49">
        <v>34.64</v>
      </c>
      <c r="AG49">
        <v>30.1</v>
      </c>
      <c r="AH49">
        <v>9.06</v>
      </c>
      <c r="AI49">
        <v>8.67</v>
      </c>
      <c r="AJ49" t="s">
        <v>175</v>
      </c>
      <c r="AK49">
        <v>379</v>
      </c>
      <c r="AL49">
        <v>655.45</v>
      </c>
      <c r="AM49">
        <v>1061.3599999999999</v>
      </c>
      <c r="AN49">
        <v>466.35</v>
      </c>
      <c r="AO49">
        <v>1893.21</v>
      </c>
      <c r="AP49" t="s">
        <v>176</v>
      </c>
      <c r="AQ49">
        <v>0</v>
      </c>
      <c r="AR49">
        <v>0</v>
      </c>
      <c r="AS49">
        <v>0</v>
      </c>
      <c r="AT49">
        <v>0</v>
      </c>
      <c r="AU49">
        <v>0</v>
      </c>
    </row>
    <row r="50" spans="1:47" x14ac:dyDescent="0.35">
      <c r="A50" t="s">
        <v>168</v>
      </c>
      <c r="B50" s="23">
        <v>43891</v>
      </c>
      <c r="C50" t="s">
        <v>432</v>
      </c>
      <c r="D50" s="23">
        <v>43886</v>
      </c>
      <c r="E50">
        <v>120805</v>
      </c>
      <c r="F50" t="s">
        <v>170</v>
      </c>
      <c r="G50">
        <v>3545</v>
      </c>
      <c r="H50">
        <v>232.48</v>
      </c>
      <c r="I50">
        <v>39.03</v>
      </c>
      <c r="J50">
        <v>57.84</v>
      </c>
      <c r="K50">
        <v>10.91</v>
      </c>
      <c r="L50" t="s">
        <v>171</v>
      </c>
      <c r="M50">
        <v>3492</v>
      </c>
      <c r="N50">
        <v>231.25</v>
      </c>
      <c r="O50">
        <v>10.53</v>
      </c>
      <c r="P50">
        <v>57.49</v>
      </c>
      <c r="Q50">
        <v>3.25</v>
      </c>
      <c r="R50" t="s">
        <v>172</v>
      </c>
      <c r="S50">
        <v>3486</v>
      </c>
      <c r="T50">
        <v>69.78</v>
      </c>
      <c r="U50">
        <v>3.32</v>
      </c>
      <c r="V50">
        <v>2.11</v>
      </c>
      <c r="W50">
        <v>0.37</v>
      </c>
      <c r="X50" t="s">
        <v>173</v>
      </c>
      <c r="Y50">
        <v>1424</v>
      </c>
      <c r="Z50">
        <v>31.92</v>
      </c>
      <c r="AA50">
        <v>36.61</v>
      </c>
      <c r="AB50">
        <v>26.83</v>
      </c>
      <c r="AC50">
        <v>30.64</v>
      </c>
      <c r="AD50" t="s">
        <v>174</v>
      </c>
      <c r="AE50">
        <v>1327</v>
      </c>
      <c r="AF50">
        <v>31.7</v>
      </c>
      <c r="AG50">
        <v>35.729999999999997</v>
      </c>
      <c r="AH50">
        <v>13.69</v>
      </c>
      <c r="AI50">
        <v>11.81</v>
      </c>
      <c r="AJ50" t="s">
        <v>175</v>
      </c>
      <c r="AK50">
        <v>677</v>
      </c>
      <c r="AL50">
        <v>540.59</v>
      </c>
      <c r="AM50">
        <v>734.75</v>
      </c>
      <c r="AN50">
        <v>286.92</v>
      </c>
      <c r="AO50">
        <v>1147.6400000000001</v>
      </c>
      <c r="AP50" t="s">
        <v>176</v>
      </c>
      <c r="AQ50">
        <v>109</v>
      </c>
      <c r="AR50">
        <v>1124.67</v>
      </c>
      <c r="AS50">
        <v>245.51</v>
      </c>
      <c r="AT50">
        <v>419.4</v>
      </c>
      <c r="AU50">
        <v>223.02</v>
      </c>
    </row>
    <row r="51" spans="1:47" x14ac:dyDescent="0.35">
      <c r="A51" t="s">
        <v>168</v>
      </c>
      <c r="B51" s="23">
        <v>43891</v>
      </c>
      <c r="C51" t="s">
        <v>433</v>
      </c>
      <c r="D51" s="23">
        <v>43886</v>
      </c>
      <c r="E51">
        <v>134169</v>
      </c>
      <c r="F51" t="s">
        <v>170</v>
      </c>
      <c r="G51">
        <v>3619</v>
      </c>
      <c r="H51">
        <v>232.41</v>
      </c>
      <c r="I51">
        <v>33.369999999999997</v>
      </c>
      <c r="J51">
        <v>57.86</v>
      </c>
      <c r="K51">
        <v>9.1999999999999993</v>
      </c>
      <c r="L51" t="s">
        <v>171</v>
      </c>
      <c r="M51">
        <v>3574</v>
      </c>
      <c r="N51">
        <v>231.05</v>
      </c>
      <c r="O51">
        <v>10.35</v>
      </c>
      <c r="P51">
        <v>57.5</v>
      </c>
      <c r="Q51">
        <v>3.18</v>
      </c>
      <c r="R51" t="s">
        <v>172</v>
      </c>
      <c r="S51">
        <v>3565</v>
      </c>
      <c r="T51">
        <v>69.84</v>
      </c>
      <c r="U51">
        <v>3.26</v>
      </c>
      <c r="V51">
        <v>2.11</v>
      </c>
      <c r="W51">
        <v>0.36</v>
      </c>
      <c r="X51" t="s">
        <v>173</v>
      </c>
      <c r="Y51">
        <v>1041</v>
      </c>
      <c r="Z51">
        <v>31.51</v>
      </c>
      <c r="AA51">
        <v>33.08</v>
      </c>
      <c r="AB51">
        <v>16.11</v>
      </c>
      <c r="AC51">
        <v>19.579999999999998</v>
      </c>
      <c r="AD51" t="s">
        <v>174</v>
      </c>
      <c r="AE51">
        <v>981</v>
      </c>
      <c r="AF51">
        <v>31.47</v>
      </c>
      <c r="AG51">
        <v>31.79</v>
      </c>
      <c r="AH51">
        <v>12.4</v>
      </c>
      <c r="AI51">
        <v>12.56</v>
      </c>
      <c r="AJ51" t="s">
        <v>175</v>
      </c>
      <c r="AK51">
        <v>1312</v>
      </c>
      <c r="AL51">
        <v>468.9</v>
      </c>
      <c r="AM51">
        <v>552.04999999999995</v>
      </c>
      <c r="AN51">
        <v>199.41</v>
      </c>
      <c r="AO51">
        <v>686.76</v>
      </c>
      <c r="AP51" t="s">
        <v>176</v>
      </c>
      <c r="AQ51">
        <v>319</v>
      </c>
      <c r="AR51">
        <v>992.03</v>
      </c>
      <c r="AS51">
        <v>190.42</v>
      </c>
      <c r="AT51">
        <v>223.49</v>
      </c>
      <c r="AU51">
        <v>143.28</v>
      </c>
    </row>
    <row r="52" spans="1:47" x14ac:dyDescent="0.35">
      <c r="A52" t="s">
        <v>168</v>
      </c>
      <c r="B52" s="23">
        <v>43892</v>
      </c>
      <c r="C52" t="s">
        <v>437</v>
      </c>
      <c r="D52" s="23">
        <v>43887</v>
      </c>
      <c r="E52">
        <v>125912</v>
      </c>
      <c r="F52" t="s">
        <v>170</v>
      </c>
      <c r="G52">
        <v>3081</v>
      </c>
      <c r="H52">
        <v>214.69</v>
      </c>
      <c r="I52">
        <v>31.41</v>
      </c>
      <c r="J52">
        <v>55.1</v>
      </c>
      <c r="K52">
        <v>8.9499999999999993</v>
      </c>
      <c r="L52" t="s">
        <v>171</v>
      </c>
      <c r="M52">
        <v>3030</v>
      </c>
      <c r="N52">
        <v>213.22</v>
      </c>
      <c r="O52">
        <v>11.54</v>
      </c>
      <c r="P52">
        <v>54.67</v>
      </c>
      <c r="Q52">
        <v>3.67</v>
      </c>
      <c r="R52" t="s">
        <v>172</v>
      </c>
      <c r="S52">
        <v>3014</v>
      </c>
      <c r="T52">
        <v>77.47</v>
      </c>
      <c r="U52">
        <v>4.95</v>
      </c>
      <c r="V52">
        <v>2</v>
      </c>
      <c r="W52">
        <v>0.34</v>
      </c>
      <c r="X52" t="s">
        <v>173</v>
      </c>
      <c r="Y52">
        <v>686</v>
      </c>
      <c r="Z52">
        <v>34.75</v>
      </c>
      <c r="AA52">
        <v>31.07</v>
      </c>
      <c r="AB52">
        <v>10.3</v>
      </c>
      <c r="AC52">
        <v>11.15</v>
      </c>
      <c r="AD52" t="s">
        <v>174</v>
      </c>
      <c r="AE52">
        <v>631</v>
      </c>
      <c r="AF52">
        <v>33.700000000000003</v>
      </c>
      <c r="AG52">
        <v>27.36</v>
      </c>
      <c r="AH52">
        <v>9.27</v>
      </c>
      <c r="AI52">
        <v>7</v>
      </c>
      <c r="AJ52" t="s">
        <v>175</v>
      </c>
      <c r="AK52">
        <v>1166</v>
      </c>
      <c r="AL52">
        <v>645.38</v>
      </c>
      <c r="AM52">
        <v>629.26</v>
      </c>
      <c r="AN52">
        <v>205.05</v>
      </c>
      <c r="AO52">
        <v>696.35</v>
      </c>
      <c r="AP52" t="s">
        <v>176</v>
      </c>
      <c r="AQ52">
        <v>391</v>
      </c>
      <c r="AR52">
        <v>1204.74</v>
      </c>
      <c r="AS52">
        <v>234.64</v>
      </c>
      <c r="AT52">
        <v>121.7</v>
      </c>
      <c r="AU52">
        <v>73.38</v>
      </c>
    </row>
    <row r="53" spans="1:47" x14ac:dyDescent="0.35">
      <c r="A53" t="s">
        <v>168</v>
      </c>
      <c r="B53" s="23">
        <v>43892</v>
      </c>
      <c r="C53" t="s">
        <v>438</v>
      </c>
      <c r="D53" s="23">
        <v>43887</v>
      </c>
      <c r="E53">
        <v>141348</v>
      </c>
      <c r="F53" t="s">
        <v>170</v>
      </c>
      <c r="G53">
        <v>3045</v>
      </c>
      <c r="H53">
        <v>224.29</v>
      </c>
      <c r="I53">
        <v>25.47</v>
      </c>
      <c r="J53">
        <v>57.28</v>
      </c>
      <c r="K53">
        <v>7.07</v>
      </c>
      <c r="L53" t="s">
        <v>171</v>
      </c>
      <c r="M53">
        <v>2998</v>
      </c>
      <c r="N53">
        <v>223.9</v>
      </c>
      <c r="O53">
        <v>9.0399999999999991</v>
      </c>
      <c r="P53">
        <v>57.16</v>
      </c>
      <c r="Q53">
        <v>3.14</v>
      </c>
      <c r="R53" t="s">
        <v>172</v>
      </c>
      <c r="S53">
        <v>2993</v>
      </c>
      <c r="T53">
        <v>75.98</v>
      </c>
      <c r="U53">
        <v>4.62</v>
      </c>
      <c r="V53">
        <v>2.06</v>
      </c>
      <c r="W53">
        <v>0.35</v>
      </c>
      <c r="X53" t="s">
        <v>173</v>
      </c>
      <c r="Y53">
        <v>587</v>
      </c>
      <c r="Z53">
        <v>25.67</v>
      </c>
      <c r="AA53">
        <v>21.08</v>
      </c>
      <c r="AB53">
        <v>138.38</v>
      </c>
      <c r="AC53">
        <v>110.24</v>
      </c>
      <c r="AD53" t="s">
        <v>174</v>
      </c>
      <c r="AE53">
        <v>584</v>
      </c>
      <c r="AF53">
        <v>25.67</v>
      </c>
      <c r="AG53">
        <v>19.93</v>
      </c>
      <c r="AH53">
        <v>22.69</v>
      </c>
      <c r="AI53">
        <v>13.63</v>
      </c>
      <c r="AJ53" t="s">
        <v>175</v>
      </c>
      <c r="AK53">
        <v>1693</v>
      </c>
      <c r="AL53">
        <v>374.95</v>
      </c>
      <c r="AM53">
        <v>592.88</v>
      </c>
      <c r="AN53">
        <v>173.55</v>
      </c>
      <c r="AO53">
        <v>600.70000000000005</v>
      </c>
      <c r="AP53" t="s">
        <v>176</v>
      </c>
      <c r="AQ53">
        <v>20</v>
      </c>
      <c r="AR53">
        <v>921.25</v>
      </c>
      <c r="AS53">
        <v>230.87</v>
      </c>
      <c r="AT53">
        <v>267</v>
      </c>
      <c r="AU53">
        <v>122.92</v>
      </c>
    </row>
    <row r="54" spans="1:47" x14ac:dyDescent="0.35">
      <c r="A54" t="s">
        <v>168</v>
      </c>
      <c r="B54" s="23">
        <v>43892</v>
      </c>
      <c r="C54" t="s">
        <v>439</v>
      </c>
      <c r="D54" s="23">
        <v>43887</v>
      </c>
      <c r="E54">
        <v>110828</v>
      </c>
      <c r="F54" t="s">
        <v>170</v>
      </c>
      <c r="G54">
        <v>2950</v>
      </c>
      <c r="H54">
        <v>226.93</v>
      </c>
      <c r="I54">
        <v>24.85</v>
      </c>
      <c r="J54">
        <v>57.83</v>
      </c>
      <c r="K54">
        <v>6.92</v>
      </c>
      <c r="L54" t="s">
        <v>171</v>
      </c>
      <c r="M54">
        <v>2906</v>
      </c>
      <c r="N54">
        <v>226.47</v>
      </c>
      <c r="O54">
        <v>8.67</v>
      </c>
      <c r="P54">
        <v>57.71</v>
      </c>
      <c r="Q54">
        <v>3.07</v>
      </c>
      <c r="R54" t="s">
        <v>172</v>
      </c>
      <c r="S54">
        <v>2903</v>
      </c>
      <c r="T54">
        <v>73.14</v>
      </c>
      <c r="U54">
        <v>5.3</v>
      </c>
      <c r="V54">
        <v>2.0699999999999998</v>
      </c>
      <c r="W54">
        <v>0.35</v>
      </c>
      <c r="X54" t="s">
        <v>173</v>
      </c>
      <c r="Y54">
        <v>677</v>
      </c>
      <c r="Z54">
        <v>33.549999999999997</v>
      </c>
      <c r="AA54">
        <v>31.25</v>
      </c>
      <c r="AB54">
        <v>10.72</v>
      </c>
      <c r="AC54">
        <v>10.91</v>
      </c>
      <c r="AD54" t="s">
        <v>174</v>
      </c>
      <c r="AE54">
        <v>613</v>
      </c>
      <c r="AF54">
        <v>32.33</v>
      </c>
      <c r="AG54">
        <v>24.45</v>
      </c>
      <c r="AH54">
        <v>9.3000000000000007</v>
      </c>
      <c r="AI54">
        <v>6.4</v>
      </c>
      <c r="AJ54" t="s">
        <v>175</v>
      </c>
      <c r="AK54">
        <v>1090</v>
      </c>
      <c r="AL54">
        <v>490.41</v>
      </c>
      <c r="AM54">
        <v>523.32000000000005</v>
      </c>
      <c r="AN54">
        <v>202.59</v>
      </c>
      <c r="AO54">
        <v>405.15</v>
      </c>
      <c r="AP54" t="s">
        <v>176</v>
      </c>
      <c r="AQ54">
        <v>323</v>
      </c>
      <c r="AR54">
        <v>967.55</v>
      </c>
      <c r="AS54">
        <v>198.45</v>
      </c>
      <c r="AT54">
        <v>114.39</v>
      </c>
      <c r="AU54">
        <v>72.77</v>
      </c>
    </row>
    <row r="55" spans="1:47" x14ac:dyDescent="0.35">
      <c r="A55" t="s">
        <v>168</v>
      </c>
      <c r="B55" s="23">
        <v>43892</v>
      </c>
      <c r="C55" t="s">
        <v>440</v>
      </c>
      <c r="D55" s="23">
        <v>43887</v>
      </c>
      <c r="E55">
        <v>84904</v>
      </c>
      <c r="F55" t="s">
        <v>170</v>
      </c>
      <c r="G55">
        <v>3081</v>
      </c>
      <c r="H55">
        <v>229.68</v>
      </c>
      <c r="I55">
        <v>30.94</v>
      </c>
      <c r="J55">
        <v>58.26</v>
      </c>
      <c r="K55">
        <v>8.64</v>
      </c>
      <c r="L55" t="s">
        <v>171</v>
      </c>
      <c r="M55">
        <v>3028</v>
      </c>
      <c r="N55">
        <v>228.61</v>
      </c>
      <c r="O55">
        <v>7.43</v>
      </c>
      <c r="P55">
        <v>57.95</v>
      </c>
      <c r="Q55">
        <v>2.83</v>
      </c>
      <c r="R55" t="s">
        <v>172</v>
      </c>
      <c r="S55">
        <v>3023</v>
      </c>
      <c r="T55">
        <v>70.59</v>
      </c>
      <c r="U55">
        <v>4.3600000000000003</v>
      </c>
      <c r="V55">
        <v>2.0699999999999998</v>
      </c>
      <c r="W55">
        <v>0.36</v>
      </c>
      <c r="X55" t="s">
        <v>173</v>
      </c>
      <c r="Y55">
        <v>295</v>
      </c>
      <c r="Z55">
        <v>26</v>
      </c>
      <c r="AA55">
        <v>15.65</v>
      </c>
      <c r="AB55">
        <v>78.67</v>
      </c>
      <c r="AC55">
        <v>55.18</v>
      </c>
      <c r="AD55" t="s">
        <v>174</v>
      </c>
      <c r="AE55">
        <v>289</v>
      </c>
      <c r="AF55">
        <v>25.92</v>
      </c>
      <c r="AG55">
        <v>15.69</v>
      </c>
      <c r="AH55">
        <v>18.02</v>
      </c>
      <c r="AI55">
        <v>9.7899999999999991</v>
      </c>
      <c r="AJ55" t="s">
        <v>175</v>
      </c>
      <c r="AK55">
        <v>473</v>
      </c>
      <c r="AL55">
        <v>485.14</v>
      </c>
      <c r="AM55">
        <v>857.71</v>
      </c>
      <c r="AN55">
        <v>236.91</v>
      </c>
      <c r="AO55">
        <v>991.61</v>
      </c>
      <c r="AP55" t="s">
        <v>176</v>
      </c>
      <c r="AQ55">
        <v>25</v>
      </c>
      <c r="AR55">
        <v>1125.25</v>
      </c>
      <c r="AS55">
        <v>246.44</v>
      </c>
      <c r="AT55">
        <v>432.56</v>
      </c>
      <c r="AU55">
        <v>186.25</v>
      </c>
    </row>
    <row r="56" spans="1:47" x14ac:dyDescent="0.35">
      <c r="A56" t="s">
        <v>168</v>
      </c>
      <c r="B56" s="23">
        <v>43892</v>
      </c>
      <c r="C56" t="s">
        <v>441</v>
      </c>
      <c r="D56" s="23">
        <v>43887</v>
      </c>
      <c r="E56">
        <v>77228</v>
      </c>
      <c r="F56" t="s">
        <v>170</v>
      </c>
      <c r="G56">
        <v>2998</v>
      </c>
      <c r="H56">
        <v>229.62</v>
      </c>
      <c r="I56">
        <v>27.53</v>
      </c>
      <c r="J56">
        <v>58.08</v>
      </c>
      <c r="K56">
        <v>7.54</v>
      </c>
      <c r="L56" t="s">
        <v>171</v>
      </c>
      <c r="M56">
        <v>2951</v>
      </c>
      <c r="N56">
        <v>228.98</v>
      </c>
      <c r="O56">
        <v>7.2</v>
      </c>
      <c r="P56">
        <v>57.91</v>
      </c>
      <c r="Q56">
        <v>2.79</v>
      </c>
      <c r="R56" t="s">
        <v>172</v>
      </c>
      <c r="S56">
        <v>2944</v>
      </c>
      <c r="T56">
        <v>69.78</v>
      </c>
      <c r="U56">
        <v>4.9400000000000004</v>
      </c>
      <c r="V56">
        <v>2.08</v>
      </c>
      <c r="W56">
        <v>0.35</v>
      </c>
      <c r="X56" t="s">
        <v>173</v>
      </c>
      <c r="Y56">
        <v>160</v>
      </c>
      <c r="Z56">
        <v>26.88</v>
      </c>
      <c r="AA56">
        <v>16.77</v>
      </c>
      <c r="AB56">
        <v>136.57</v>
      </c>
      <c r="AC56">
        <v>64.44</v>
      </c>
      <c r="AD56" t="s">
        <v>174</v>
      </c>
      <c r="AE56">
        <v>160</v>
      </c>
      <c r="AF56">
        <v>26.88</v>
      </c>
      <c r="AG56">
        <v>16.77</v>
      </c>
      <c r="AH56">
        <v>24.06</v>
      </c>
      <c r="AI56">
        <v>8.59</v>
      </c>
      <c r="AJ56" t="s">
        <v>175</v>
      </c>
      <c r="AK56">
        <v>680</v>
      </c>
      <c r="AL56">
        <v>544.12</v>
      </c>
      <c r="AM56">
        <v>1471.53</v>
      </c>
      <c r="AN56">
        <v>252.9</v>
      </c>
      <c r="AO56">
        <v>1633.86</v>
      </c>
      <c r="AP56" t="s">
        <v>176</v>
      </c>
      <c r="AQ56">
        <v>41</v>
      </c>
      <c r="AR56">
        <v>1135.96</v>
      </c>
      <c r="AS56">
        <v>287.05</v>
      </c>
      <c r="AT56">
        <v>522.82000000000005</v>
      </c>
      <c r="AU56">
        <v>251.76</v>
      </c>
    </row>
    <row r="57" spans="1:47" x14ac:dyDescent="0.35">
      <c r="A57" t="s">
        <v>168</v>
      </c>
      <c r="B57" s="23">
        <v>43892</v>
      </c>
      <c r="C57" t="s">
        <v>442</v>
      </c>
      <c r="D57" s="23">
        <v>43887</v>
      </c>
      <c r="E57">
        <v>121218</v>
      </c>
      <c r="F57" t="s">
        <v>170</v>
      </c>
      <c r="G57">
        <v>2947</v>
      </c>
      <c r="H57">
        <v>230.68</v>
      </c>
      <c r="I57">
        <v>23.14</v>
      </c>
      <c r="J57">
        <v>57.85</v>
      </c>
      <c r="K57">
        <v>6.35</v>
      </c>
      <c r="L57" t="s">
        <v>171</v>
      </c>
      <c r="M57">
        <v>2909</v>
      </c>
      <c r="N57">
        <v>229.71</v>
      </c>
      <c r="O57">
        <v>8.27</v>
      </c>
      <c r="P57">
        <v>57.58</v>
      </c>
      <c r="Q57">
        <v>2.94</v>
      </c>
      <c r="R57" t="s">
        <v>172</v>
      </c>
      <c r="S57">
        <v>2908</v>
      </c>
      <c r="T57">
        <v>70.63</v>
      </c>
      <c r="U57">
        <v>5.1100000000000003</v>
      </c>
      <c r="V57">
        <v>2.09</v>
      </c>
      <c r="W57">
        <v>0.35</v>
      </c>
      <c r="X57" t="s">
        <v>173</v>
      </c>
      <c r="Y57">
        <v>97</v>
      </c>
      <c r="Z57">
        <v>28.77</v>
      </c>
      <c r="AA57">
        <v>14.87</v>
      </c>
      <c r="AB57">
        <v>162.26</v>
      </c>
      <c r="AC57">
        <v>89.11</v>
      </c>
      <c r="AD57" t="s">
        <v>174</v>
      </c>
      <c r="AE57">
        <v>97</v>
      </c>
      <c r="AF57">
        <v>28.77</v>
      </c>
      <c r="AG57">
        <v>14.87</v>
      </c>
      <c r="AH57">
        <v>25.7</v>
      </c>
      <c r="AI57">
        <v>11.24</v>
      </c>
      <c r="AJ57" t="s">
        <v>175</v>
      </c>
      <c r="AK57">
        <v>773</v>
      </c>
      <c r="AL57">
        <v>420.47</v>
      </c>
      <c r="AM57">
        <v>1063.3699999999999</v>
      </c>
      <c r="AN57">
        <v>187.01</v>
      </c>
      <c r="AO57">
        <v>1420.46</v>
      </c>
      <c r="AP57" t="s">
        <v>176</v>
      </c>
      <c r="AQ57">
        <v>36</v>
      </c>
      <c r="AR57">
        <v>949.54</v>
      </c>
      <c r="AS57">
        <v>197.4</v>
      </c>
      <c r="AT57">
        <v>318.14</v>
      </c>
      <c r="AU57">
        <v>189.32</v>
      </c>
    </row>
    <row r="58" spans="1:47" x14ac:dyDescent="0.35">
      <c r="A58" t="s">
        <v>168</v>
      </c>
      <c r="B58" s="23">
        <v>43892</v>
      </c>
      <c r="C58" t="s">
        <v>443</v>
      </c>
      <c r="D58" s="23">
        <v>43887</v>
      </c>
      <c r="E58">
        <v>239056</v>
      </c>
      <c r="F58" t="s">
        <v>170</v>
      </c>
      <c r="G58">
        <v>2922</v>
      </c>
      <c r="H58">
        <v>197.46</v>
      </c>
      <c r="I58">
        <v>28.06</v>
      </c>
      <c r="J58">
        <v>49.54</v>
      </c>
      <c r="K58">
        <v>8.0299999999999994</v>
      </c>
      <c r="L58" t="s">
        <v>171</v>
      </c>
      <c r="M58">
        <v>2894</v>
      </c>
      <c r="N58">
        <v>196.68</v>
      </c>
      <c r="O58">
        <v>10.7</v>
      </c>
      <c r="P58">
        <v>49.33</v>
      </c>
      <c r="Q58">
        <v>3.35</v>
      </c>
      <c r="R58" t="s">
        <v>172</v>
      </c>
      <c r="S58">
        <v>2890</v>
      </c>
      <c r="T58">
        <v>70.33</v>
      </c>
      <c r="U58">
        <v>3.34</v>
      </c>
      <c r="V58">
        <v>1.84</v>
      </c>
      <c r="W58">
        <v>0.32</v>
      </c>
      <c r="X58" t="s">
        <v>173</v>
      </c>
      <c r="Y58">
        <v>614</v>
      </c>
      <c r="Z58">
        <v>30.67</v>
      </c>
      <c r="AA58">
        <v>17.57</v>
      </c>
      <c r="AB58">
        <v>181.78</v>
      </c>
      <c r="AC58">
        <v>106.23</v>
      </c>
      <c r="AD58" t="s">
        <v>174</v>
      </c>
      <c r="AE58">
        <v>610</v>
      </c>
      <c r="AF58">
        <v>30.79</v>
      </c>
      <c r="AG58">
        <v>17.559999999999999</v>
      </c>
      <c r="AH58">
        <v>25.55</v>
      </c>
      <c r="AI58">
        <v>11.43</v>
      </c>
      <c r="AJ58" t="s">
        <v>175</v>
      </c>
      <c r="AK58">
        <v>4039</v>
      </c>
      <c r="AL58">
        <v>395.42</v>
      </c>
      <c r="AM58">
        <v>567.79999999999995</v>
      </c>
      <c r="AN58">
        <v>137.22999999999999</v>
      </c>
      <c r="AO58">
        <v>513.97</v>
      </c>
      <c r="AP58" t="s">
        <v>176</v>
      </c>
      <c r="AQ58">
        <v>107</v>
      </c>
      <c r="AR58">
        <v>818.39</v>
      </c>
      <c r="AS58">
        <v>189.79</v>
      </c>
      <c r="AT58">
        <v>399.43</v>
      </c>
      <c r="AU58">
        <v>207.98</v>
      </c>
    </row>
    <row r="59" spans="1:47" x14ac:dyDescent="0.35">
      <c r="A59" t="s">
        <v>168</v>
      </c>
      <c r="B59" s="23">
        <v>43892</v>
      </c>
      <c r="C59" t="s">
        <v>444</v>
      </c>
      <c r="D59" s="23">
        <v>43887</v>
      </c>
      <c r="E59">
        <v>247534</v>
      </c>
      <c r="F59" t="s">
        <v>170</v>
      </c>
      <c r="G59">
        <v>2999</v>
      </c>
      <c r="H59">
        <v>199.55</v>
      </c>
      <c r="I59">
        <v>22.8</v>
      </c>
      <c r="J59">
        <v>49.98</v>
      </c>
      <c r="K59">
        <v>6.32</v>
      </c>
      <c r="L59" t="s">
        <v>171</v>
      </c>
      <c r="M59">
        <v>2961</v>
      </c>
      <c r="N59">
        <v>198.34</v>
      </c>
      <c r="O59">
        <v>10.76</v>
      </c>
      <c r="P59">
        <v>49.65</v>
      </c>
      <c r="Q59">
        <v>3.31</v>
      </c>
      <c r="R59" t="s">
        <v>172</v>
      </c>
      <c r="S59">
        <v>2956</v>
      </c>
      <c r="T59">
        <v>71.13</v>
      </c>
      <c r="U59">
        <v>3.52</v>
      </c>
      <c r="V59">
        <v>1.85</v>
      </c>
      <c r="W59">
        <v>0.33</v>
      </c>
      <c r="X59" t="s">
        <v>173</v>
      </c>
      <c r="Y59">
        <v>543</v>
      </c>
      <c r="Z59">
        <v>34.020000000000003</v>
      </c>
      <c r="AA59">
        <v>21.79</v>
      </c>
      <c r="AB59">
        <v>116.15</v>
      </c>
      <c r="AC59">
        <v>88.15</v>
      </c>
      <c r="AD59" t="s">
        <v>174</v>
      </c>
      <c r="AE59">
        <v>541</v>
      </c>
      <c r="AF59">
        <v>33.94</v>
      </c>
      <c r="AG59">
        <v>21.54</v>
      </c>
      <c r="AH59">
        <v>23.3</v>
      </c>
      <c r="AI59">
        <v>12.71</v>
      </c>
      <c r="AJ59" t="s">
        <v>175</v>
      </c>
      <c r="AK59">
        <v>5191</v>
      </c>
      <c r="AL59">
        <v>438.39</v>
      </c>
      <c r="AM59">
        <v>375.62</v>
      </c>
      <c r="AN59">
        <v>173.84</v>
      </c>
      <c r="AO59">
        <v>344.86</v>
      </c>
      <c r="AP59" t="s">
        <v>176</v>
      </c>
      <c r="AQ59">
        <v>45</v>
      </c>
      <c r="AR59">
        <v>886.5</v>
      </c>
      <c r="AS59">
        <v>174.27</v>
      </c>
      <c r="AT59">
        <v>445.39</v>
      </c>
      <c r="AU59">
        <v>224.75</v>
      </c>
    </row>
    <row r="60" spans="1:47" x14ac:dyDescent="0.35">
      <c r="A60" t="s">
        <v>168</v>
      </c>
      <c r="B60" s="23">
        <v>43892</v>
      </c>
      <c r="C60" t="s">
        <v>445</v>
      </c>
      <c r="D60" s="23">
        <v>43887</v>
      </c>
      <c r="E60">
        <v>245987</v>
      </c>
      <c r="F60" t="s">
        <v>170</v>
      </c>
      <c r="G60">
        <v>3102</v>
      </c>
      <c r="H60">
        <v>199.51</v>
      </c>
      <c r="I60">
        <v>25.45</v>
      </c>
      <c r="J60">
        <v>49.88</v>
      </c>
      <c r="K60">
        <v>6.95</v>
      </c>
      <c r="L60" t="s">
        <v>171</v>
      </c>
      <c r="M60">
        <v>3048</v>
      </c>
      <c r="N60">
        <v>197.8</v>
      </c>
      <c r="O60">
        <v>10.36</v>
      </c>
      <c r="P60">
        <v>49.43</v>
      </c>
      <c r="Q60">
        <v>3.3</v>
      </c>
      <c r="R60" t="s">
        <v>172</v>
      </c>
      <c r="S60">
        <v>3040</v>
      </c>
      <c r="T60">
        <v>71.11</v>
      </c>
      <c r="U60">
        <v>3.64</v>
      </c>
      <c r="V60">
        <v>1.84</v>
      </c>
      <c r="W60">
        <v>0.33</v>
      </c>
      <c r="X60" t="s">
        <v>173</v>
      </c>
      <c r="Y60">
        <v>1011</v>
      </c>
      <c r="Z60">
        <v>34.57</v>
      </c>
      <c r="AA60">
        <v>21.82</v>
      </c>
      <c r="AB60">
        <v>142.85</v>
      </c>
      <c r="AC60">
        <v>103.83</v>
      </c>
      <c r="AD60" t="s">
        <v>174</v>
      </c>
      <c r="AE60">
        <v>1006</v>
      </c>
      <c r="AF60">
        <v>34.31</v>
      </c>
      <c r="AG60">
        <v>18.739999999999998</v>
      </c>
      <c r="AH60">
        <v>25.28</v>
      </c>
      <c r="AI60">
        <v>11.51</v>
      </c>
      <c r="AJ60" t="s">
        <v>175</v>
      </c>
      <c r="AK60">
        <v>258</v>
      </c>
      <c r="AL60">
        <v>726.34</v>
      </c>
      <c r="AM60">
        <v>809.51</v>
      </c>
      <c r="AN60">
        <v>391.32</v>
      </c>
      <c r="AO60">
        <v>1289.24</v>
      </c>
      <c r="AP60" t="s">
        <v>176</v>
      </c>
      <c r="AQ60">
        <v>32</v>
      </c>
      <c r="AR60">
        <v>927.13</v>
      </c>
      <c r="AS60">
        <v>245.37</v>
      </c>
      <c r="AT60">
        <v>557.65</v>
      </c>
      <c r="AU60">
        <v>337.12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I23" sqref="I23"/>
    </sheetView>
  </sheetViews>
  <sheetFormatPr baseColWidth="10" defaultColWidth="8.7265625" defaultRowHeight="14.5" x14ac:dyDescent="0.35"/>
  <cols>
    <col min="2" max="2" width="14.6328125" bestFit="1" customWidth="1"/>
  </cols>
  <sheetData>
    <row r="1" spans="1:4" x14ac:dyDescent="0.3">
      <c r="A1" s="2" t="s">
        <v>177</v>
      </c>
    </row>
    <row r="2" spans="1:4" x14ac:dyDescent="0.3">
      <c r="A2" s="2"/>
      <c r="C2" s="136" t="s">
        <v>219</v>
      </c>
      <c r="D2" s="136"/>
    </row>
    <row r="3" spans="1:4" x14ac:dyDescent="0.3">
      <c r="A3" s="22" t="s">
        <v>214</v>
      </c>
      <c r="B3" s="22" t="s">
        <v>215</v>
      </c>
      <c r="C3" s="24" t="s">
        <v>217</v>
      </c>
      <c r="D3" s="24" t="s">
        <v>218</v>
      </c>
    </row>
    <row r="4" spans="1:4" x14ac:dyDescent="0.3">
      <c r="A4" s="22" t="s">
        <v>178</v>
      </c>
      <c r="B4" s="22" t="s">
        <v>186</v>
      </c>
      <c r="C4" s="5" t="s">
        <v>11</v>
      </c>
      <c r="D4" s="5" t="s">
        <v>222</v>
      </c>
    </row>
    <row r="5" spans="1:4" x14ac:dyDescent="0.3">
      <c r="A5" s="22" t="s">
        <v>179</v>
      </c>
      <c r="B5" s="22" t="s">
        <v>220</v>
      </c>
      <c r="C5" s="5" t="s">
        <v>221</v>
      </c>
      <c r="D5" s="5" t="s">
        <v>223</v>
      </c>
    </row>
    <row r="6" spans="1:4" x14ac:dyDescent="0.3">
      <c r="A6" s="22" t="s">
        <v>180</v>
      </c>
      <c r="B6" s="22" t="s">
        <v>188</v>
      </c>
      <c r="C6" s="5" t="s">
        <v>221</v>
      </c>
      <c r="D6" s="5" t="s">
        <v>223</v>
      </c>
    </row>
    <row r="7" spans="1:4" x14ac:dyDescent="0.3">
      <c r="A7" s="22" t="s">
        <v>181</v>
      </c>
      <c r="B7" s="22" t="s">
        <v>172</v>
      </c>
      <c r="C7" s="5" t="s">
        <v>11</v>
      </c>
      <c r="D7" s="5" t="s">
        <v>222</v>
      </c>
    </row>
    <row r="8" spans="1:4" x14ac:dyDescent="0.3">
      <c r="A8" s="22" t="s">
        <v>182</v>
      </c>
      <c r="B8" s="22" t="s">
        <v>173</v>
      </c>
      <c r="C8" s="5" t="s">
        <v>11</v>
      </c>
      <c r="D8" s="5" t="s">
        <v>223</v>
      </c>
    </row>
    <row r="9" spans="1:4" x14ac:dyDescent="0.3">
      <c r="A9" s="22" t="s">
        <v>183</v>
      </c>
      <c r="B9" s="22" t="s">
        <v>174</v>
      </c>
      <c r="C9" s="5" t="s">
        <v>11</v>
      </c>
      <c r="D9" s="5" t="s">
        <v>222</v>
      </c>
    </row>
    <row r="10" spans="1:4" x14ac:dyDescent="0.3">
      <c r="A10" s="22" t="s">
        <v>184</v>
      </c>
      <c r="B10" s="22" t="s">
        <v>189</v>
      </c>
      <c r="C10" s="5" t="s">
        <v>11</v>
      </c>
      <c r="D10" s="5" t="s">
        <v>222</v>
      </c>
    </row>
    <row r="11" spans="1:4" x14ac:dyDescent="0.3">
      <c r="A11" s="22" t="s">
        <v>185</v>
      </c>
      <c r="B11" s="22" t="s">
        <v>190</v>
      </c>
      <c r="C11" s="5" t="s">
        <v>11</v>
      </c>
      <c r="D11" s="5" t="s">
        <v>223</v>
      </c>
    </row>
  </sheetData>
  <mergeCells count="1">
    <mergeCell ref="C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3"/>
  <sheetViews>
    <sheetView tabSelected="1" zoomScale="74" zoomScaleNormal="74" workbookViewId="0">
      <selection activeCell="H4" sqref="H4"/>
    </sheetView>
  </sheetViews>
  <sheetFormatPr baseColWidth="10" defaultColWidth="8.7265625" defaultRowHeight="14.5" x14ac:dyDescent="0.35"/>
  <cols>
    <col min="1" max="1" width="21.81640625" bestFit="1" customWidth="1"/>
    <col min="2" max="2" width="44.36328125" bestFit="1" customWidth="1"/>
    <col min="3" max="3" width="15.453125" customWidth="1"/>
    <col min="4" max="4" width="13.90625" customWidth="1"/>
    <col min="5" max="5" width="15.36328125" customWidth="1"/>
    <col min="6" max="6" width="12.1796875" customWidth="1"/>
    <col min="7" max="7" width="13.54296875" customWidth="1"/>
    <col min="8" max="8" width="14.36328125" customWidth="1"/>
    <col min="9" max="9" width="15.453125" customWidth="1"/>
    <col min="10" max="15" width="8.7265625" customWidth="1"/>
  </cols>
  <sheetData>
    <row r="1" spans="1:34" ht="15" thickBot="1" x14ac:dyDescent="0.35">
      <c r="A1" s="25"/>
      <c r="B1" s="25"/>
      <c r="C1" s="25"/>
      <c r="D1" s="25"/>
      <c r="E1" s="25"/>
      <c r="F1" s="25"/>
      <c r="G1" s="25"/>
      <c r="H1" s="26"/>
      <c r="I1" s="27"/>
      <c r="J1" s="28" t="s">
        <v>224</v>
      </c>
      <c r="K1" s="28"/>
      <c r="L1" s="28"/>
      <c r="M1" s="28"/>
      <c r="N1" s="28"/>
      <c r="O1" s="29"/>
      <c r="P1" s="50" t="s">
        <v>225</v>
      </c>
      <c r="Q1" s="50"/>
      <c r="R1" s="50"/>
      <c r="S1" s="51"/>
      <c r="T1" s="52" t="s">
        <v>226</v>
      </c>
      <c r="U1" s="52"/>
      <c r="V1" s="53"/>
      <c r="W1" s="27"/>
      <c r="X1" s="28" t="s">
        <v>227</v>
      </c>
      <c r="Y1" s="30"/>
      <c r="Z1" s="31"/>
      <c r="AA1" s="28" t="s">
        <v>228</v>
      </c>
      <c r="AB1" s="28"/>
      <c r="AC1" s="30"/>
      <c r="AD1" s="30"/>
      <c r="AE1" s="30"/>
      <c r="AF1" s="32" t="s">
        <v>229</v>
      </c>
      <c r="AG1" s="30"/>
      <c r="AH1" s="30"/>
    </row>
    <row r="2" spans="1:34" ht="15" thickBot="1" x14ac:dyDescent="0.35">
      <c r="A2" s="33"/>
      <c r="B2" s="33"/>
      <c r="C2" s="33"/>
      <c r="D2" s="33"/>
      <c r="E2" s="33"/>
      <c r="F2" s="33"/>
      <c r="G2" s="33"/>
      <c r="H2" s="34"/>
      <c r="I2" s="35"/>
      <c r="J2" s="33" t="s">
        <v>170</v>
      </c>
      <c r="K2" s="33" t="s">
        <v>188</v>
      </c>
      <c r="L2" s="36" t="s">
        <v>172</v>
      </c>
      <c r="M2" s="37" t="s">
        <v>216</v>
      </c>
      <c r="N2" s="38" t="s">
        <v>189</v>
      </c>
      <c r="O2" s="38" t="s">
        <v>239</v>
      </c>
      <c r="P2" s="54" t="s">
        <v>170</v>
      </c>
      <c r="Q2" s="55" t="s">
        <v>216</v>
      </c>
      <c r="R2" s="55" t="s">
        <v>189</v>
      </c>
      <c r="S2" s="55" t="s">
        <v>239</v>
      </c>
      <c r="T2" s="56" t="s">
        <v>172</v>
      </c>
      <c r="U2" s="55" t="s">
        <v>216</v>
      </c>
      <c r="V2" s="55" t="s">
        <v>189</v>
      </c>
      <c r="W2" s="55" t="s">
        <v>239</v>
      </c>
      <c r="X2" s="48" t="s">
        <v>216</v>
      </c>
      <c r="Y2" s="49" t="s">
        <v>189</v>
      </c>
      <c r="Z2" s="49" t="s">
        <v>239</v>
      </c>
      <c r="AA2" s="33" t="s">
        <v>188</v>
      </c>
      <c r="AB2" s="36" t="s">
        <v>172</v>
      </c>
      <c r="AC2" s="55" t="s">
        <v>216</v>
      </c>
      <c r="AD2" s="55" t="s">
        <v>189</v>
      </c>
      <c r="AE2" s="55" t="s">
        <v>239</v>
      </c>
      <c r="AF2" s="57" t="s">
        <v>216</v>
      </c>
      <c r="AG2" s="57" t="s">
        <v>189</v>
      </c>
      <c r="AH2" s="57" t="s">
        <v>239</v>
      </c>
    </row>
    <row r="3" spans="1:34" x14ac:dyDescent="0.35">
      <c r="A3" s="39" t="s">
        <v>230</v>
      </c>
      <c r="B3" s="40" t="s">
        <v>231</v>
      </c>
      <c r="C3" s="41" t="s">
        <v>232</v>
      </c>
      <c r="D3" s="40" t="s">
        <v>233</v>
      </c>
      <c r="E3" s="40" t="s">
        <v>234</v>
      </c>
      <c r="F3" s="40" t="s">
        <v>235</v>
      </c>
      <c r="G3" s="40" t="s">
        <v>236</v>
      </c>
      <c r="H3" s="42" t="s">
        <v>447</v>
      </c>
      <c r="I3" s="41" t="s">
        <v>237</v>
      </c>
      <c r="J3" s="44" t="s">
        <v>179</v>
      </c>
      <c r="K3" s="44" t="s">
        <v>180</v>
      </c>
      <c r="L3" s="44" t="s">
        <v>181</v>
      </c>
      <c r="M3" s="44" t="s">
        <v>240</v>
      </c>
      <c r="N3" s="45" t="s">
        <v>184</v>
      </c>
      <c r="O3" s="45" t="s">
        <v>185</v>
      </c>
      <c r="P3" s="46" t="s">
        <v>179</v>
      </c>
      <c r="Q3" s="46" t="s">
        <v>240</v>
      </c>
      <c r="R3" s="46" t="s">
        <v>184</v>
      </c>
      <c r="S3" s="46" t="s">
        <v>185</v>
      </c>
      <c r="T3" s="46" t="s">
        <v>181</v>
      </c>
      <c r="U3" s="46" t="s">
        <v>240</v>
      </c>
      <c r="V3" s="46" t="s">
        <v>184</v>
      </c>
      <c r="W3" s="46" t="s">
        <v>185</v>
      </c>
      <c r="X3" s="46" t="s">
        <v>240</v>
      </c>
      <c r="Y3" s="46" t="s">
        <v>184</v>
      </c>
      <c r="Z3" s="46" t="s">
        <v>185</v>
      </c>
      <c r="AA3" s="44" t="s">
        <v>180</v>
      </c>
      <c r="AB3" s="44" t="s">
        <v>181</v>
      </c>
      <c r="AC3" s="58" t="s">
        <v>240</v>
      </c>
      <c r="AD3" s="58" t="s">
        <v>184</v>
      </c>
      <c r="AE3" s="58" t="s">
        <v>185</v>
      </c>
      <c r="AF3" s="46" t="s">
        <v>240</v>
      </c>
      <c r="AG3" s="46" t="s">
        <v>184</v>
      </c>
      <c r="AH3" s="46" t="s">
        <v>185</v>
      </c>
    </row>
    <row r="4" spans="1:34" ht="14.4" x14ac:dyDescent="0.3">
      <c r="A4" s="1" t="s">
        <v>100</v>
      </c>
      <c r="B4" s="1" t="str">
        <f>GAI__47_22Jan20!B31</f>
        <v>27 Feb 17 KOSMOS 17 Pacific D2 surf FCMA</v>
      </c>
      <c r="C4" s="1" t="s">
        <v>238</v>
      </c>
      <c r="D4" s="5">
        <v>490</v>
      </c>
      <c r="E4" s="5">
        <v>10</v>
      </c>
      <c r="F4" s="5">
        <f>D4+E4</f>
        <v>500</v>
      </c>
      <c r="G4" s="5">
        <f>1010/1000</f>
        <v>1.01</v>
      </c>
      <c r="H4" s="43">
        <f>F4/D4*G4</f>
        <v>1.0306122448979591</v>
      </c>
      <c r="I4" s="10">
        <f>GAI__47_22Jan20!N35</f>
        <v>207.10000000000005</v>
      </c>
      <c r="J4" s="5">
        <f>database!G12</f>
        <v>6522</v>
      </c>
      <c r="K4" s="5">
        <f>database!M12</f>
        <v>6335</v>
      </c>
      <c r="L4" s="5">
        <f>database!S12</f>
        <v>6328</v>
      </c>
      <c r="M4" s="5">
        <f>database!AE12</f>
        <v>24819</v>
      </c>
      <c r="N4" s="5">
        <f>database!AK12</f>
        <v>1707</v>
      </c>
      <c r="O4" s="5">
        <f>database!AQ12</f>
        <v>0</v>
      </c>
      <c r="P4" s="5">
        <f>(J4/$I4)*1000*($F4/$E4)</f>
        <v>1574601.641718976</v>
      </c>
      <c r="Q4" s="5">
        <f>(M4/$I4)*$H4*1000</f>
        <v>123509.24821884326</v>
      </c>
      <c r="R4" s="5">
        <f>(N4/$I4)*$H4*1000</f>
        <v>8494.7131918919167</v>
      </c>
      <c r="S4" s="5">
        <f>(O4/$I4)*$H4*1000</f>
        <v>0</v>
      </c>
      <c r="T4" s="43">
        <f>database!T12</f>
        <v>114</v>
      </c>
      <c r="U4" s="47">
        <f>database!AF12</f>
        <v>42.25</v>
      </c>
      <c r="V4" s="5">
        <f>database!AL12</f>
        <v>1033.03</v>
      </c>
      <c r="W4" s="5">
        <f>database!AR12</f>
        <v>0</v>
      </c>
      <c r="X4" s="19">
        <f>(U4/$T4)*100</f>
        <v>37.061403508771932</v>
      </c>
      <c r="Y4" s="19">
        <f>(V4/$T4)*100</f>
        <v>906.16666666666652</v>
      </c>
      <c r="Z4" s="19">
        <f>(W4/$T4)*100</f>
        <v>0</v>
      </c>
      <c r="AA4" s="5">
        <f>database!P12</f>
        <v>84.17</v>
      </c>
      <c r="AB4" s="5">
        <f>database!V12</f>
        <v>2.87</v>
      </c>
      <c r="AC4" s="5">
        <f>database!AH12</f>
        <v>11.84</v>
      </c>
      <c r="AD4" s="5">
        <f>database!AN12</f>
        <v>479.84</v>
      </c>
      <c r="AE4" s="5">
        <f>database!AT12</f>
        <v>0</v>
      </c>
      <c r="AF4" s="19">
        <f>(AC4/$AB4)*100</f>
        <v>412.54355400696863</v>
      </c>
      <c r="AG4" s="19">
        <f>(AD4/$AB4)*100</f>
        <v>16719.163763066201</v>
      </c>
      <c r="AH4" s="19">
        <f>(AE4/$AA4)*100</f>
        <v>0</v>
      </c>
    </row>
    <row r="5" spans="1:34" ht="14.4" x14ac:dyDescent="0.3">
      <c r="A5" s="1" t="s">
        <v>101</v>
      </c>
      <c r="B5" s="1" t="str">
        <f>GAI__47_22Jan20!B38</f>
        <v>Kosmos 5 May 17 Pacific D8 surf FCMA</v>
      </c>
      <c r="C5" s="1" t="s">
        <v>238</v>
      </c>
      <c r="D5" s="5">
        <v>490</v>
      </c>
      <c r="E5" s="5">
        <v>10</v>
      </c>
      <c r="F5" s="5">
        <f t="shared" ref="F5:F52" si="0">D5+E5</f>
        <v>500</v>
      </c>
      <c r="G5" s="5">
        <f t="shared" ref="G5:G52" si="1">1010/1000</f>
        <v>1.01</v>
      </c>
      <c r="H5" s="43">
        <f t="shared" ref="H5:H52" si="2">F5/D5*G5</f>
        <v>1.0306122448979591</v>
      </c>
      <c r="I5" s="10">
        <f>GAI__47_22Jan20!N42</f>
        <v>206.7000000000001</v>
      </c>
      <c r="J5" s="5">
        <f>database!G13</f>
        <v>6437</v>
      </c>
      <c r="K5" s="5">
        <f>database!M13</f>
        <v>6269</v>
      </c>
      <c r="L5" s="5">
        <f>database!S13</f>
        <v>6259</v>
      </c>
      <c r="M5" s="5">
        <f>database!AE13</f>
        <v>22223</v>
      </c>
      <c r="N5" s="5">
        <f>database!AK13</f>
        <v>987</v>
      </c>
      <c r="O5" s="5">
        <f>database!AQ13</f>
        <v>0</v>
      </c>
      <c r="P5" s="5">
        <f t="shared" ref="P5:P24" si="3">(J5/$I5)*1000*($F5/$E5)</f>
        <v>1557087.5665215279</v>
      </c>
      <c r="Q5" s="5">
        <f>(M5/$I5)*$H5*1000</f>
        <v>110804.52790695372</v>
      </c>
      <c r="R5" s="5">
        <f t="shared" ref="R5:R24" si="4">(N5/$I5)*$H5*1000</f>
        <v>4921.2108646070883</v>
      </c>
      <c r="S5" s="5">
        <f t="shared" ref="S5:S24" si="5">(O5/$I5)*$H5*1000</f>
        <v>0</v>
      </c>
      <c r="T5" s="43">
        <f>database!T13</f>
        <v>114.66</v>
      </c>
      <c r="U5" s="47">
        <f>database!AF13</f>
        <v>50.95</v>
      </c>
      <c r="V5" s="5">
        <f>database!AL13</f>
        <v>1133.29</v>
      </c>
      <c r="W5" s="5">
        <f>database!AR13</f>
        <v>0</v>
      </c>
      <c r="X5" s="19">
        <f t="shared" ref="X5:X24" si="6">(U5/$T5)*100</f>
        <v>44.435723007151587</v>
      </c>
      <c r="Y5" s="19">
        <f t="shared" ref="Y5:Y24" si="7">(V5/$T5)*100</f>
        <v>988.39176696319555</v>
      </c>
      <c r="Z5" s="19">
        <f t="shared" ref="Z5:Z24" si="8">(W5/$T5)*100</f>
        <v>0</v>
      </c>
      <c r="AA5" s="5">
        <f>database!P13</f>
        <v>83.64</v>
      </c>
      <c r="AB5" s="5">
        <f>database!V13</f>
        <v>2.0099999999999998</v>
      </c>
      <c r="AC5" s="5">
        <f>database!AH13</f>
        <v>6.75</v>
      </c>
      <c r="AD5" s="5">
        <f>database!AN13</f>
        <v>335.8</v>
      </c>
      <c r="AE5" s="5">
        <f>database!AT13</f>
        <v>0</v>
      </c>
      <c r="AF5" s="19">
        <f t="shared" ref="AF5:AF24" si="9">(AC5/$AB5)*100</f>
        <v>335.82089552238807</v>
      </c>
      <c r="AG5" s="19">
        <f t="shared" ref="AG5:AG24" si="10">(AD5/$AB5)*100</f>
        <v>16706.467661691546</v>
      </c>
      <c r="AH5" s="19">
        <f t="shared" ref="AH5:AH24" si="11">(AE5/$AA5)*100</f>
        <v>0</v>
      </c>
    </row>
    <row r="6" spans="1:34" ht="14.4" x14ac:dyDescent="0.3">
      <c r="A6" s="1" t="s">
        <v>102</v>
      </c>
      <c r="B6" s="1" t="str">
        <f>GAI__47_22Jan20!B45</f>
        <v>KF071S D15 MPB</v>
      </c>
      <c r="C6" s="1" t="s">
        <v>238</v>
      </c>
      <c r="D6" s="5">
        <v>490</v>
      </c>
      <c r="E6" s="5">
        <v>10</v>
      </c>
      <c r="F6" s="5">
        <f t="shared" si="0"/>
        <v>500</v>
      </c>
      <c r="G6" s="5">
        <f t="shared" si="1"/>
        <v>1.01</v>
      </c>
      <c r="H6" s="43">
        <f t="shared" si="2"/>
        <v>1.0306122448979591</v>
      </c>
      <c r="I6" s="10">
        <f>GAI__47_22Jan20!N49</f>
        <v>212.29999999999993</v>
      </c>
      <c r="J6" s="5">
        <f>database!G14</f>
        <v>6773</v>
      </c>
      <c r="K6" s="5">
        <f>database!M14</f>
        <v>6601</v>
      </c>
      <c r="L6" s="5">
        <f>database!S14</f>
        <v>6584</v>
      </c>
      <c r="M6" s="5">
        <f>database!AE14</f>
        <v>9938</v>
      </c>
      <c r="N6" s="5">
        <f>database!AK14</f>
        <v>2346</v>
      </c>
      <c r="O6" s="5">
        <f>database!AQ14</f>
        <v>0</v>
      </c>
      <c r="P6" s="5">
        <f t="shared" si="3"/>
        <v>1595148.3749411216</v>
      </c>
      <c r="Q6" s="5">
        <f t="shared" ref="Q6:Q24" si="12">(M6/$I6)*$H6*1000</f>
        <v>48244.109702288835</v>
      </c>
      <c r="R6" s="5">
        <f t="shared" si="4"/>
        <v>11388.677939381125</v>
      </c>
      <c r="S6" s="5">
        <f t="shared" si="5"/>
        <v>0</v>
      </c>
      <c r="T6" s="43">
        <f>database!T14</f>
        <v>113.22</v>
      </c>
      <c r="U6" s="47">
        <f>database!AF14</f>
        <v>31.7</v>
      </c>
      <c r="V6" s="5">
        <f>database!AL14</f>
        <v>1085.54</v>
      </c>
      <c r="W6" s="5">
        <f>database!AR14</f>
        <v>0</v>
      </c>
      <c r="X6" s="19">
        <f t="shared" si="6"/>
        <v>27.998586822116234</v>
      </c>
      <c r="Y6" s="19">
        <f t="shared" si="7"/>
        <v>958.78819996467064</v>
      </c>
      <c r="Z6" s="19">
        <f t="shared" si="8"/>
        <v>0</v>
      </c>
      <c r="AA6" s="5">
        <f>database!P14</f>
        <v>82.55</v>
      </c>
      <c r="AB6" s="5">
        <f>database!V14</f>
        <v>2.88</v>
      </c>
      <c r="AC6" s="5">
        <f>database!AH14</f>
        <v>11.63</v>
      </c>
      <c r="AD6" s="5">
        <f>database!AN14</f>
        <v>637.85</v>
      </c>
      <c r="AE6" s="5">
        <f>database!AT14</f>
        <v>0</v>
      </c>
      <c r="AF6" s="19">
        <f t="shared" si="9"/>
        <v>403.81944444444446</v>
      </c>
      <c r="AG6" s="19">
        <f t="shared" si="10"/>
        <v>22147.569444444445</v>
      </c>
      <c r="AH6" s="19">
        <f t="shared" si="11"/>
        <v>0</v>
      </c>
    </row>
    <row r="7" spans="1:34" ht="14.4" x14ac:dyDescent="0.3">
      <c r="A7" s="1" t="s">
        <v>103</v>
      </c>
      <c r="B7" s="1" t="str">
        <f>GAI__47_22Jan20!B52</f>
        <v>KF078S D22 MPA</v>
      </c>
      <c r="C7" s="1" t="s">
        <v>238</v>
      </c>
      <c r="D7" s="5">
        <v>490</v>
      </c>
      <c r="E7" s="5">
        <v>10</v>
      </c>
      <c r="F7" s="5">
        <f t="shared" si="0"/>
        <v>500</v>
      </c>
      <c r="G7" s="5">
        <f t="shared" si="1"/>
        <v>1.01</v>
      </c>
      <c r="H7" s="43">
        <f t="shared" si="2"/>
        <v>1.0306122448979591</v>
      </c>
      <c r="I7" s="10">
        <f>GAI__47_22Jan20!N56</f>
        <v>204.69999999999987</v>
      </c>
      <c r="J7" s="5">
        <f>database!G15</f>
        <v>6398</v>
      </c>
      <c r="K7" s="5">
        <f>database!M15</f>
        <v>6245</v>
      </c>
      <c r="L7" s="5">
        <f>database!S15</f>
        <v>6231</v>
      </c>
      <c r="M7" s="5">
        <f>database!AE15</f>
        <v>480</v>
      </c>
      <c r="N7" s="5">
        <f>database!AK15</f>
        <v>577</v>
      </c>
      <c r="O7" s="5">
        <f>database!AQ15</f>
        <v>0</v>
      </c>
      <c r="P7" s="5">
        <f t="shared" si="3"/>
        <v>1562774.7923790922</v>
      </c>
      <c r="Q7" s="5">
        <f t="shared" si="12"/>
        <v>2416.6774672741603</v>
      </c>
      <c r="R7" s="5">
        <f t="shared" si="4"/>
        <v>2905.0477054524804</v>
      </c>
      <c r="S7" s="5">
        <f t="shared" si="5"/>
        <v>0</v>
      </c>
      <c r="T7" s="43">
        <f>database!T15</f>
        <v>114.35</v>
      </c>
      <c r="U7" s="47">
        <f>database!AF15</f>
        <v>46.01</v>
      </c>
      <c r="V7" s="5">
        <f>database!AL15</f>
        <v>1332.2</v>
      </c>
      <c r="W7" s="5">
        <f>database!AR15</f>
        <v>0</v>
      </c>
      <c r="X7" s="19">
        <f t="shared" si="6"/>
        <v>40.236117184083952</v>
      </c>
      <c r="Y7" s="19">
        <f t="shared" si="7"/>
        <v>1165.0196764320071</v>
      </c>
      <c r="Z7" s="19">
        <f t="shared" si="8"/>
        <v>0</v>
      </c>
      <c r="AA7" s="5">
        <f>database!P15</f>
        <v>83.45</v>
      </c>
      <c r="AB7" s="5">
        <f>database!V15</f>
        <v>2.85</v>
      </c>
      <c r="AC7" s="5">
        <f>database!AH15</f>
        <v>23.82</v>
      </c>
      <c r="AD7" s="5">
        <f>database!AN15</f>
        <v>679.67</v>
      </c>
      <c r="AE7" s="5">
        <f>database!AT15</f>
        <v>0</v>
      </c>
      <c r="AF7" s="19">
        <f t="shared" si="9"/>
        <v>835.78947368421052</v>
      </c>
      <c r="AG7" s="19">
        <f t="shared" si="10"/>
        <v>23848.070175438592</v>
      </c>
      <c r="AH7" s="19">
        <f t="shared" si="11"/>
        <v>0</v>
      </c>
    </row>
    <row r="8" spans="1:34" ht="14.4" x14ac:dyDescent="0.3">
      <c r="A8" s="1" t="s">
        <v>104</v>
      </c>
      <c r="B8" s="1" t="str">
        <f>GAI__47_22Jan20!B59</f>
        <v>KF081S D26 MPA</v>
      </c>
      <c r="C8" s="1" t="s">
        <v>238</v>
      </c>
      <c r="D8" s="5">
        <v>490</v>
      </c>
      <c r="E8" s="5">
        <v>10</v>
      </c>
      <c r="F8" s="5">
        <f t="shared" si="0"/>
        <v>500</v>
      </c>
      <c r="G8" s="5">
        <f t="shared" si="1"/>
        <v>1.01</v>
      </c>
      <c r="H8" s="43">
        <f t="shared" si="2"/>
        <v>1.0306122448979591</v>
      </c>
      <c r="I8" s="10">
        <f>GAI__47_22Jan20!N63</f>
        <v>207.19999999999982</v>
      </c>
      <c r="J8" s="5">
        <f>database!G16</f>
        <v>6537</v>
      </c>
      <c r="K8" s="5">
        <f>database!M16</f>
        <v>6381</v>
      </c>
      <c r="L8" s="5">
        <f>database!S16</f>
        <v>6371</v>
      </c>
      <c r="M8" s="5">
        <f>database!AE16</f>
        <v>1936</v>
      </c>
      <c r="N8" s="5">
        <f>database!AK16</f>
        <v>1322</v>
      </c>
      <c r="O8" s="5">
        <f>database!AQ16</f>
        <v>77</v>
      </c>
      <c r="P8" s="5">
        <f t="shared" si="3"/>
        <v>1577461.3899613912</v>
      </c>
      <c r="Q8" s="5">
        <f t="shared" si="12"/>
        <v>9629.6588133322912</v>
      </c>
      <c r="R8" s="5">
        <f t="shared" si="4"/>
        <v>6575.6244582775244</v>
      </c>
      <c r="S8" s="5">
        <f>(O8/$I8)*$H8*1000</f>
        <v>382.99779371207973</v>
      </c>
      <c r="T8" s="43">
        <f>database!T16</f>
        <v>114.43</v>
      </c>
      <c r="U8" s="47">
        <f>database!AF16</f>
        <v>40.380000000000003</v>
      </c>
      <c r="V8" s="5">
        <f>database!AL16</f>
        <v>547.21</v>
      </c>
      <c r="W8" s="5">
        <f>database!AR16</f>
        <v>1574.76</v>
      </c>
      <c r="X8" s="19">
        <f t="shared" si="6"/>
        <v>35.287948964432402</v>
      </c>
      <c r="Y8" s="19">
        <f t="shared" si="7"/>
        <v>478.20501616708907</v>
      </c>
      <c r="Z8" s="19">
        <f t="shared" si="8"/>
        <v>1376.1775758105391</v>
      </c>
      <c r="AA8" s="5">
        <f>database!P16</f>
        <v>83.59</v>
      </c>
      <c r="AB8" s="5">
        <f>database!V16</f>
        <v>2.85</v>
      </c>
      <c r="AC8" s="5">
        <f>database!AH16</f>
        <v>19.21</v>
      </c>
      <c r="AD8" s="5">
        <f>database!AN16</f>
        <v>236.58</v>
      </c>
      <c r="AE8" s="5">
        <f>database!AT16</f>
        <v>684.97</v>
      </c>
      <c r="AF8" s="19">
        <f t="shared" si="9"/>
        <v>674.0350877192983</v>
      </c>
      <c r="AG8" s="19">
        <f t="shared" si="10"/>
        <v>8301.0526315789484</v>
      </c>
      <c r="AH8" s="19">
        <f t="shared" si="11"/>
        <v>819.44012441679638</v>
      </c>
    </row>
    <row r="9" spans="1:34" ht="14.4" x14ac:dyDescent="0.3">
      <c r="A9" s="1" t="s">
        <v>105</v>
      </c>
      <c r="B9" s="1" t="str">
        <f>GAI__47_22Jan20!B66</f>
        <v>KF088S D32 MPA</v>
      </c>
      <c r="C9" s="1" t="s">
        <v>238</v>
      </c>
      <c r="D9" s="5">
        <v>490</v>
      </c>
      <c r="E9" s="5">
        <v>10</v>
      </c>
      <c r="F9" s="5">
        <f t="shared" si="0"/>
        <v>500</v>
      </c>
      <c r="G9" s="5">
        <f t="shared" si="1"/>
        <v>1.01</v>
      </c>
      <c r="H9" s="43">
        <f t="shared" si="2"/>
        <v>1.0306122448979591</v>
      </c>
      <c r="I9" s="10">
        <f>GAI__47_22Jan20!N70</f>
        <v>205.79999999999998</v>
      </c>
      <c r="J9" s="5">
        <f>database!G17</f>
        <v>6337</v>
      </c>
      <c r="K9" s="5">
        <f>database!M17</f>
        <v>6224</v>
      </c>
      <c r="L9" s="5">
        <f>database!S17</f>
        <v>6201</v>
      </c>
      <c r="M9" s="5">
        <f>database!AE17</f>
        <v>1781</v>
      </c>
      <c r="N9" s="5">
        <f>database!AK17</f>
        <v>1028</v>
      </c>
      <c r="O9" s="5">
        <f>database!AQ17</f>
        <v>37</v>
      </c>
      <c r="P9" s="5">
        <f t="shared" si="3"/>
        <v>1539601.5549076775</v>
      </c>
      <c r="Q9" s="5">
        <f t="shared" si="12"/>
        <v>8918.9524206183924</v>
      </c>
      <c r="R9" s="5">
        <f t="shared" si="4"/>
        <v>5148.0533904523909</v>
      </c>
      <c r="S9" s="5">
        <f t="shared" si="5"/>
        <v>185.28985938398685</v>
      </c>
      <c r="T9" s="43">
        <f>database!T17</f>
        <v>114.33</v>
      </c>
      <c r="U9" s="47">
        <f>database!AF17</f>
        <v>37.07</v>
      </c>
      <c r="V9" s="5">
        <f>database!AL17</f>
        <v>579.49</v>
      </c>
      <c r="W9" s="5">
        <f>database!AR17</f>
        <v>1529.15</v>
      </c>
      <c r="X9" s="19">
        <f t="shared" si="6"/>
        <v>32.423685821744073</v>
      </c>
      <c r="Y9" s="19">
        <f t="shared" si="7"/>
        <v>506.85734277967288</v>
      </c>
      <c r="Z9" s="19">
        <f t="shared" si="8"/>
        <v>1337.4879734103035</v>
      </c>
      <c r="AA9" s="5">
        <f>database!P17</f>
        <v>83.37</v>
      </c>
      <c r="AB9" s="5">
        <f>database!V17</f>
        <v>2.84</v>
      </c>
      <c r="AC9" s="5">
        <f>database!AH17</f>
        <v>19.59</v>
      </c>
      <c r="AD9" s="5">
        <f>database!AN17</f>
        <v>216.03</v>
      </c>
      <c r="AE9" s="5">
        <f>database!AT17</f>
        <v>818.68</v>
      </c>
      <c r="AF9" s="19">
        <f t="shared" si="9"/>
        <v>689.78873239436621</v>
      </c>
      <c r="AG9" s="19">
        <f t="shared" si="10"/>
        <v>7606.6901408450703</v>
      </c>
      <c r="AH9" s="19">
        <f t="shared" si="11"/>
        <v>981.98392707208825</v>
      </c>
    </row>
    <row r="10" spans="1:34" ht="14.4" x14ac:dyDescent="0.3">
      <c r="A10" s="1" t="s">
        <v>106</v>
      </c>
      <c r="B10" s="1" t="str">
        <f>GAI_49_24Jan20!B24</f>
        <v>KF092S
D36 MPA</v>
      </c>
      <c r="C10" s="1" t="s">
        <v>238</v>
      </c>
      <c r="D10" s="5">
        <v>490</v>
      </c>
      <c r="E10" s="5">
        <v>10</v>
      </c>
      <c r="F10" s="5">
        <f t="shared" si="0"/>
        <v>500</v>
      </c>
      <c r="G10" s="5">
        <f t="shared" si="1"/>
        <v>1.01</v>
      </c>
      <c r="H10" s="43">
        <f t="shared" si="2"/>
        <v>1.0306122448979591</v>
      </c>
      <c r="I10" s="10">
        <f>GAI_49_24Jan20!N28</f>
        <v>203.39999999999981</v>
      </c>
      <c r="J10" s="5">
        <f>database!G18</f>
        <v>5782</v>
      </c>
      <c r="K10" s="5">
        <f>database!M18</f>
        <v>5630</v>
      </c>
      <c r="L10" s="5">
        <f>database!S18</f>
        <v>5627</v>
      </c>
      <c r="M10" s="5">
        <f>database!AE18</f>
        <v>7633</v>
      </c>
      <c r="N10" s="5">
        <f>database!AK18</f>
        <v>1967</v>
      </c>
      <c r="O10" s="5">
        <f>database!AQ18</f>
        <v>93</v>
      </c>
      <c r="P10" s="5">
        <f t="shared" si="3"/>
        <v>1421337.2664700111</v>
      </c>
      <c r="Q10" s="5">
        <f t="shared" si="12"/>
        <v>38675.827263058651</v>
      </c>
      <c r="R10" s="5">
        <f t="shared" si="4"/>
        <v>9966.6385728332716</v>
      </c>
      <c r="S10" s="5">
        <f t="shared" si="5"/>
        <v>471.22388778520303</v>
      </c>
      <c r="T10" s="43">
        <f>database!T18</f>
        <v>116.58</v>
      </c>
      <c r="U10" s="47">
        <f>database!AF18</f>
        <v>32.299999999999997</v>
      </c>
      <c r="V10" s="5">
        <f>database!AL18</f>
        <v>320.19</v>
      </c>
      <c r="W10" s="5">
        <f>database!AR18</f>
        <v>2222.27</v>
      </c>
      <c r="X10" s="19">
        <f t="shared" si="6"/>
        <v>27.706296105678501</v>
      </c>
      <c r="Y10" s="19">
        <f t="shared" si="7"/>
        <v>274.65259907359751</v>
      </c>
      <c r="Z10" s="19">
        <f t="shared" si="8"/>
        <v>1906.2189054726368</v>
      </c>
      <c r="AA10" s="5">
        <f>database!P18</f>
        <v>82.7</v>
      </c>
      <c r="AB10" s="5">
        <f>database!V18</f>
        <v>2.85</v>
      </c>
      <c r="AC10" s="5">
        <f>database!AH18</f>
        <v>20.99</v>
      </c>
      <c r="AD10" s="5">
        <f>database!AN18</f>
        <v>103.84</v>
      </c>
      <c r="AE10" s="5">
        <f>database!AT18</f>
        <v>2019.13</v>
      </c>
      <c r="AF10" s="19">
        <f t="shared" si="9"/>
        <v>736.49122807017534</v>
      </c>
      <c r="AG10" s="19">
        <f t="shared" si="10"/>
        <v>3643.5087719298244</v>
      </c>
      <c r="AH10" s="19">
        <f t="shared" si="11"/>
        <v>2441.5114873035063</v>
      </c>
    </row>
    <row r="11" spans="1:34" ht="14.4" x14ac:dyDescent="0.3">
      <c r="A11" s="1" t="s">
        <v>107</v>
      </c>
      <c r="B11" s="1" t="str">
        <f>GAI_49_24Jan20!B31</f>
        <v>KF098S
D42 MPA</v>
      </c>
      <c r="C11" s="1" t="s">
        <v>238</v>
      </c>
      <c r="D11" s="5">
        <v>490</v>
      </c>
      <c r="E11" s="5">
        <v>10</v>
      </c>
      <c r="F11" s="5">
        <f t="shared" si="0"/>
        <v>500</v>
      </c>
      <c r="G11" s="5">
        <f t="shared" si="1"/>
        <v>1.01</v>
      </c>
      <c r="H11" s="43">
        <f t="shared" si="2"/>
        <v>1.0306122448979591</v>
      </c>
      <c r="I11" s="10">
        <f>GAI_49_24Jan20!N35</f>
        <v>199.29999999999959</v>
      </c>
      <c r="J11" s="5">
        <f>database!G19</f>
        <v>5907</v>
      </c>
      <c r="K11" s="5">
        <f>database!M19</f>
        <v>5784</v>
      </c>
      <c r="L11" s="5">
        <f>database!S19</f>
        <v>5771</v>
      </c>
      <c r="M11" s="5">
        <f>database!AE19</f>
        <v>2216</v>
      </c>
      <c r="N11" s="5">
        <f>database!AK19</f>
        <v>1543</v>
      </c>
      <c r="O11" s="5">
        <f>database!AQ19</f>
        <v>30</v>
      </c>
      <c r="P11" s="5">
        <f t="shared" si="3"/>
        <v>1481936.7787255426</v>
      </c>
      <c r="Q11" s="5">
        <f t="shared" si="12"/>
        <v>11459.291192643665</v>
      </c>
      <c r="R11" s="5">
        <f t="shared" si="4"/>
        <v>7979.1003205095549</v>
      </c>
      <c r="S11" s="5">
        <f t="shared" si="5"/>
        <v>155.13480856467055</v>
      </c>
      <c r="T11" s="43">
        <f>database!T19</f>
        <v>116.41</v>
      </c>
      <c r="U11" s="47">
        <f>database!AF19</f>
        <v>34.950000000000003</v>
      </c>
      <c r="V11" s="5">
        <f>database!AL19</f>
        <v>455.54</v>
      </c>
      <c r="W11" s="5">
        <f>database!AR19</f>
        <v>1759.21</v>
      </c>
      <c r="X11" s="19">
        <f t="shared" si="6"/>
        <v>30.023193883686972</v>
      </c>
      <c r="Y11" s="19">
        <f t="shared" si="7"/>
        <v>391.32376943561553</v>
      </c>
      <c r="Z11" s="19">
        <f t="shared" si="8"/>
        <v>1511.2189674426597</v>
      </c>
      <c r="AA11" s="5">
        <f>database!P19</f>
        <v>81.45</v>
      </c>
      <c r="AB11" s="5">
        <f>database!V19</f>
        <v>2.81</v>
      </c>
      <c r="AC11" s="5">
        <f>database!AH19</f>
        <v>18.18</v>
      </c>
      <c r="AD11" s="5">
        <f>database!AN19</f>
        <v>167.36</v>
      </c>
      <c r="AE11" s="5">
        <f>database!AT19</f>
        <v>1295.3599999999999</v>
      </c>
      <c r="AF11" s="19">
        <f t="shared" si="9"/>
        <v>646.97508896797149</v>
      </c>
      <c r="AG11" s="19">
        <f t="shared" si="10"/>
        <v>5955.8718861209964</v>
      </c>
      <c r="AH11" s="19">
        <f t="shared" si="11"/>
        <v>1590.3744628606505</v>
      </c>
    </row>
    <row r="12" spans="1:34" ht="14.4" x14ac:dyDescent="0.3">
      <c r="A12" s="1" t="s">
        <v>108</v>
      </c>
      <c r="B12" s="1" t="str">
        <f>GAI_49_24Jan20!B38</f>
        <v>KF104S
D48 MPA</v>
      </c>
      <c r="C12" s="1" t="s">
        <v>238</v>
      </c>
      <c r="D12" s="5">
        <v>490</v>
      </c>
      <c r="E12" s="5">
        <v>10</v>
      </c>
      <c r="F12" s="5">
        <f t="shared" si="0"/>
        <v>500</v>
      </c>
      <c r="G12" s="5">
        <f t="shared" si="1"/>
        <v>1.01</v>
      </c>
      <c r="H12" s="43">
        <f t="shared" si="2"/>
        <v>1.0306122448979591</v>
      </c>
      <c r="I12" s="10">
        <f>GAI_49_24Jan20!N42</f>
        <v>201.4999999999998</v>
      </c>
      <c r="J12" s="5">
        <f>database!G20</f>
        <v>5695</v>
      </c>
      <c r="K12" s="5">
        <f>database!M20</f>
        <v>5565</v>
      </c>
      <c r="L12" s="5">
        <f>database!S20</f>
        <v>5558</v>
      </c>
      <c r="M12" s="5">
        <f>database!AE20</f>
        <v>2544</v>
      </c>
      <c r="N12" s="5">
        <f>database!AK20</f>
        <v>3189</v>
      </c>
      <c r="O12" s="5">
        <f>database!AQ20</f>
        <v>41</v>
      </c>
      <c r="P12" s="5">
        <f t="shared" si="3"/>
        <v>1413151.3647642692</v>
      </c>
      <c r="Q12" s="5">
        <f t="shared" si="12"/>
        <v>13011.7992606472</v>
      </c>
      <c r="R12" s="5">
        <f t="shared" si="4"/>
        <v>16310.781384514119</v>
      </c>
      <c r="S12" s="5">
        <f t="shared" si="5"/>
        <v>209.70273965665689</v>
      </c>
      <c r="T12" s="43">
        <f>database!T20</f>
        <v>114.27</v>
      </c>
      <c r="U12" s="47">
        <f>database!AF20</f>
        <v>46.65</v>
      </c>
      <c r="V12" s="5">
        <f>database!AL20</f>
        <v>384.66</v>
      </c>
      <c r="W12" s="5">
        <f>database!AR20</f>
        <v>2175.67</v>
      </c>
      <c r="X12" s="19">
        <f t="shared" si="6"/>
        <v>40.82436334996062</v>
      </c>
      <c r="Y12" s="19">
        <f t="shared" si="7"/>
        <v>336.62378577054352</v>
      </c>
      <c r="Z12" s="19">
        <f t="shared" si="8"/>
        <v>1903.9730462938658</v>
      </c>
      <c r="AA12" s="5">
        <f>database!P20</f>
        <v>83.84</v>
      </c>
      <c r="AB12" s="5">
        <f>database!V20</f>
        <v>2.87</v>
      </c>
      <c r="AC12" s="5">
        <f>database!AH20</f>
        <v>23.43</v>
      </c>
      <c r="AD12" s="5">
        <f>database!AN20</f>
        <v>162.06</v>
      </c>
      <c r="AE12" s="5">
        <f>database!AT20</f>
        <v>1125.52</v>
      </c>
      <c r="AF12" s="19">
        <f t="shared" si="9"/>
        <v>816.37630662020899</v>
      </c>
      <c r="AG12" s="19">
        <f t="shared" si="10"/>
        <v>5646.6898954703829</v>
      </c>
      <c r="AH12" s="19">
        <f t="shared" si="11"/>
        <v>1342.4618320610687</v>
      </c>
    </row>
    <row r="13" spans="1:34" x14ac:dyDescent="0.35">
      <c r="A13" s="1" t="s">
        <v>109</v>
      </c>
      <c r="B13" s="1" t="str">
        <f>GAI_49_24Jan20!B45</f>
        <v>27 Feb 17 KOSMOS M1 D2
surf FCMA</v>
      </c>
      <c r="C13" s="1" t="s">
        <v>238</v>
      </c>
      <c r="D13" s="5">
        <v>490</v>
      </c>
      <c r="E13" s="5">
        <v>10</v>
      </c>
      <c r="F13" s="5">
        <f t="shared" si="0"/>
        <v>500</v>
      </c>
      <c r="G13" s="5">
        <f t="shared" si="1"/>
        <v>1.01</v>
      </c>
      <c r="H13" s="43">
        <f t="shared" si="2"/>
        <v>1.0306122448979591</v>
      </c>
      <c r="I13" s="10">
        <f>GAI_49_24Jan20!N49</f>
        <v>200.1999999999997</v>
      </c>
      <c r="J13" s="5">
        <f>database!G21</f>
        <v>6045</v>
      </c>
      <c r="K13" s="5">
        <f>database!M21</f>
        <v>5914</v>
      </c>
      <c r="L13" s="5">
        <f>database!S21</f>
        <v>5908</v>
      </c>
      <c r="M13" s="5">
        <f>database!AE21</f>
        <v>66841</v>
      </c>
      <c r="N13" s="5">
        <f>database!AK21</f>
        <v>2766</v>
      </c>
      <c r="O13" s="5">
        <f>database!AQ21</f>
        <v>0</v>
      </c>
      <c r="P13" s="5">
        <f t="shared" si="3"/>
        <v>1509740.2597402621</v>
      </c>
      <c r="Q13" s="5">
        <f t="shared" si="12"/>
        <v>344091.67363249045</v>
      </c>
      <c r="R13" s="5">
        <f t="shared" si="4"/>
        <v>14239.128218720074</v>
      </c>
      <c r="S13" s="5">
        <f t="shared" si="5"/>
        <v>0</v>
      </c>
      <c r="T13" s="43">
        <f>database!T21</f>
        <v>112.82</v>
      </c>
      <c r="U13" s="47">
        <f>database!AF21</f>
        <v>18.47</v>
      </c>
      <c r="V13" s="5">
        <f>database!AL21</f>
        <v>757.57</v>
      </c>
      <c r="W13" s="5">
        <f>database!AR21</f>
        <v>0</v>
      </c>
      <c r="X13" s="19">
        <f t="shared" si="6"/>
        <v>16.371210778230811</v>
      </c>
      <c r="Y13" s="19">
        <f t="shared" si="7"/>
        <v>671.48555220705555</v>
      </c>
      <c r="Z13" s="19">
        <f t="shared" si="8"/>
        <v>0</v>
      </c>
      <c r="AA13" s="5">
        <f>database!P21</f>
        <v>84.09</v>
      </c>
      <c r="AB13" s="5">
        <f>database!V21</f>
        <v>2.86</v>
      </c>
      <c r="AC13" s="5">
        <f>database!AH21</f>
        <v>5.92</v>
      </c>
      <c r="AD13" s="5">
        <f>database!AN21</f>
        <v>332.33</v>
      </c>
      <c r="AE13" s="5">
        <f>database!AT21</f>
        <v>0</v>
      </c>
      <c r="AF13" s="19">
        <f t="shared" si="9"/>
        <v>206.99300699300699</v>
      </c>
      <c r="AG13" s="19">
        <f t="shared" si="10"/>
        <v>11619.930069930069</v>
      </c>
      <c r="AH13" s="19">
        <f t="shared" si="11"/>
        <v>0</v>
      </c>
    </row>
    <row r="14" spans="1:34" x14ac:dyDescent="0.35">
      <c r="A14" s="1" t="s">
        <v>110</v>
      </c>
      <c r="B14" s="1" t="str">
        <f>GAI_49_24Jan20!B52</f>
        <v>KOSMOS 5 Mar17 M1 D8
surf FCMA</v>
      </c>
      <c r="C14" s="1" t="s">
        <v>238</v>
      </c>
      <c r="D14" s="5">
        <v>490</v>
      </c>
      <c r="E14" s="5">
        <v>10</v>
      </c>
      <c r="F14" s="5">
        <f t="shared" si="0"/>
        <v>500</v>
      </c>
      <c r="G14" s="5">
        <f t="shared" si="1"/>
        <v>1.01</v>
      </c>
      <c r="H14" s="43">
        <f t="shared" si="2"/>
        <v>1.0306122448979591</v>
      </c>
      <c r="I14" s="10">
        <f>GAI_49_24Jan20!N56</f>
        <v>201.99999999999994</v>
      </c>
      <c r="J14" s="5">
        <f>database!G22</f>
        <v>6121</v>
      </c>
      <c r="K14" s="5">
        <f>database!M22</f>
        <v>5990</v>
      </c>
      <c r="L14" s="5">
        <f>database!S22</f>
        <v>5995</v>
      </c>
      <c r="M14" s="5">
        <f>database!AE22</f>
        <v>1733</v>
      </c>
      <c r="N14" s="5">
        <f>database!AK22</f>
        <v>691</v>
      </c>
      <c r="O14" s="5">
        <f>database!AQ22</f>
        <v>0</v>
      </c>
      <c r="P14" s="5">
        <f t="shared" si="3"/>
        <v>1515099.0099009904</v>
      </c>
      <c r="Q14" s="5">
        <f t="shared" si="12"/>
        <v>8841.8367346938776</v>
      </c>
      <c r="R14" s="5">
        <f t="shared" si="4"/>
        <v>3525.5102040816332</v>
      </c>
      <c r="S14" s="5">
        <f t="shared" si="5"/>
        <v>0</v>
      </c>
      <c r="T14" s="43">
        <f>database!T22</f>
        <v>111.56</v>
      </c>
      <c r="U14" s="47">
        <f>database!AF22</f>
        <v>30.87</v>
      </c>
      <c r="V14" s="5">
        <f>database!AL22</f>
        <v>1363.06</v>
      </c>
      <c r="W14" s="5">
        <f>database!AR22</f>
        <v>0</v>
      </c>
      <c r="X14" s="19">
        <f t="shared" si="6"/>
        <v>27.671208318393692</v>
      </c>
      <c r="Y14" s="19">
        <f t="shared" si="7"/>
        <v>1221.8178558623163</v>
      </c>
      <c r="Z14" s="19">
        <f t="shared" si="8"/>
        <v>0</v>
      </c>
      <c r="AA14" s="5">
        <f>database!P22</f>
        <v>84.11</v>
      </c>
      <c r="AB14" s="5">
        <f>database!V22</f>
        <v>2.86</v>
      </c>
      <c r="AC14" s="5">
        <f>database!AH22</f>
        <v>7.53</v>
      </c>
      <c r="AD14" s="5">
        <f>database!AN22</f>
        <v>1020.92</v>
      </c>
      <c r="AE14" s="5">
        <f>database!AT22</f>
        <v>0</v>
      </c>
      <c r="AF14" s="19">
        <f t="shared" si="9"/>
        <v>263.28671328671328</v>
      </c>
      <c r="AG14" s="19">
        <f t="shared" si="10"/>
        <v>35696.503496503501</v>
      </c>
      <c r="AH14" s="19">
        <f t="shared" si="11"/>
        <v>0</v>
      </c>
    </row>
    <row r="15" spans="1:34" x14ac:dyDescent="0.35">
      <c r="A15" s="1" t="s">
        <v>111</v>
      </c>
      <c r="B15" s="1" t="str">
        <f>GAI_49_24Jan20!B59</f>
        <v>KF071S
D15 M1B</v>
      </c>
      <c r="C15" s="1" t="s">
        <v>238</v>
      </c>
      <c r="D15" s="5">
        <v>490</v>
      </c>
      <c r="E15" s="5">
        <v>10</v>
      </c>
      <c r="F15" s="5">
        <f t="shared" si="0"/>
        <v>500</v>
      </c>
      <c r="G15" s="5">
        <f t="shared" si="1"/>
        <v>1.01</v>
      </c>
      <c r="H15" s="43">
        <f t="shared" si="2"/>
        <v>1.0306122448979591</v>
      </c>
      <c r="I15" s="10">
        <f>GAI_49_24Jan20!N63</f>
        <v>203.30000000000004</v>
      </c>
      <c r="J15" s="5">
        <f>database!G23</f>
        <v>5904</v>
      </c>
      <c r="K15" s="5">
        <f>database!M23</f>
        <v>5777</v>
      </c>
      <c r="L15" s="5">
        <f>database!S23</f>
        <v>5774</v>
      </c>
      <c r="M15" s="5">
        <f>database!AE23</f>
        <v>1212</v>
      </c>
      <c r="N15" s="5">
        <f>database!AK23</f>
        <v>991</v>
      </c>
      <c r="O15" s="5">
        <f>database!AQ23</f>
        <v>169</v>
      </c>
      <c r="P15" s="5">
        <f t="shared" si="3"/>
        <v>1452041.3182488929</v>
      </c>
      <c r="Q15" s="5">
        <f t="shared" si="12"/>
        <v>6144.1320256582703</v>
      </c>
      <c r="R15" s="5">
        <f t="shared" si="4"/>
        <v>5023.791119989558</v>
      </c>
      <c r="S15" s="5">
        <f t="shared" si="5"/>
        <v>856.73128080548474</v>
      </c>
      <c r="T15" s="43">
        <f>database!T23</f>
        <v>111.33</v>
      </c>
      <c r="U15" s="47">
        <f>database!AF23</f>
        <v>50.77</v>
      </c>
      <c r="V15" s="5">
        <f>database!AL23</f>
        <v>882.21</v>
      </c>
      <c r="W15" s="5">
        <f>database!AR23</f>
        <v>1916.45</v>
      </c>
      <c r="X15" s="19">
        <f t="shared" si="6"/>
        <v>45.603161771310525</v>
      </c>
      <c r="Y15" s="19">
        <f t="shared" si="7"/>
        <v>792.42791700350313</v>
      </c>
      <c r="Z15" s="19">
        <f t="shared" si="8"/>
        <v>1721.4138147848739</v>
      </c>
      <c r="AA15" s="5">
        <f>database!P23</f>
        <v>84.15</v>
      </c>
      <c r="AB15" s="5">
        <f>database!V23</f>
        <v>2.84</v>
      </c>
      <c r="AC15" s="5">
        <f>database!AH23</f>
        <v>13.61</v>
      </c>
      <c r="AD15" s="5">
        <f>database!AN23</f>
        <v>335.65</v>
      </c>
      <c r="AE15" s="5">
        <f>database!AT23</f>
        <v>366.69</v>
      </c>
      <c r="AF15" s="19">
        <f t="shared" si="9"/>
        <v>479.22535211267609</v>
      </c>
      <c r="AG15" s="19">
        <f t="shared" si="10"/>
        <v>11818.661971830985</v>
      </c>
      <c r="AH15" s="19">
        <f t="shared" si="11"/>
        <v>435.75757575757575</v>
      </c>
    </row>
    <row r="16" spans="1:34" x14ac:dyDescent="0.35">
      <c r="A16" s="1" t="s">
        <v>112</v>
      </c>
      <c r="B16" s="1" t="str">
        <f>GAI_50_27Jan20!B24</f>
        <v>KF0789 D22 M1, A</v>
      </c>
      <c r="C16" s="1" t="s">
        <v>238</v>
      </c>
      <c r="D16" s="5">
        <v>490</v>
      </c>
      <c r="E16" s="5">
        <v>10</v>
      </c>
      <c r="F16" s="5">
        <f t="shared" si="0"/>
        <v>500</v>
      </c>
      <c r="G16" s="5">
        <f t="shared" si="1"/>
        <v>1.01</v>
      </c>
      <c r="H16" s="43">
        <f t="shared" si="2"/>
        <v>1.0306122448979591</v>
      </c>
      <c r="I16" s="10">
        <f>GAI_50_27Jan20!N28</f>
        <v>206.10000000000016</v>
      </c>
      <c r="J16" s="5">
        <f>database!G24</f>
        <v>5205</v>
      </c>
      <c r="K16" s="5">
        <f>database!M24</f>
        <v>5069</v>
      </c>
      <c r="L16" s="5">
        <f>database!S24</f>
        <v>5059</v>
      </c>
      <c r="M16" s="5">
        <f>database!AE24</f>
        <v>521</v>
      </c>
      <c r="N16" s="5">
        <f>database!AK24</f>
        <v>1081</v>
      </c>
      <c r="O16" s="5">
        <f>database!AQ24</f>
        <v>152</v>
      </c>
      <c r="P16" s="5">
        <f t="shared" si="3"/>
        <v>1262736.5356622988</v>
      </c>
      <c r="Q16" s="5">
        <f t="shared" si="12"/>
        <v>2605.2837437740723</v>
      </c>
      <c r="R16" s="5">
        <f t="shared" si="4"/>
        <v>5405.5887274851666</v>
      </c>
      <c r="S16" s="5">
        <f t="shared" si="5"/>
        <v>760.08278129301141</v>
      </c>
      <c r="T16" s="43">
        <f>database!T24</f>
        <v>110.22</v>
      </c>
      <c r="U16" s="47">
        <f>database!AF24</f>
        <v>45.43</v>
      </c>
      <c r="V16" s="5">
        <f>database!AL24</f>
        <v>825.44</v>
      </c>
      <c r="W16" s="5">
        <f>database!AR24</f>
        <v>1509.2</v>
      </c>
      <c r="X16" s="19">
        <f t="shared" si="6"/>
        <v>41.21756487025948</v>
      </c>
      <c r="Y16" s="19">
        <f t="shared" si="7"/>
        <v>748.90219560878245</v>
      </c>
      <c r="Z16" s="19">
        <f t="shared" si="8"/>
        <v>1369.2614770459081</v>
      </c>
      <c r="AA16" s="5">
        <f>database!P24</f>
        <v>83.06</v>
      </c>
      <c r="AB16" s="5">
        <f>database!V24</f>
        <v>2.82</v>
      </c>
      <c r="AC16" s="5">
        <f>database!AH24</f>
        <v>31.23</v>
      </c>
      <c r="AD16" s="5">
        <f>database!AN24</f>
        <v>386.79</v>
      </c>
      <c r="AE16" s="5">
        <f>database!AT24</f>
        <v>407.03</v>
      </c>
      <c r="AF16" s="19">
        <f t="shared" si="9"/>
        <v>1107.4468085106384</v>
      </c>
      <c r="AG16" s="19">
        <f t="shared" si="10"/>
        <v>13715.957446808512</v>
      </c>
      <c r="AH16" s="19">
        <f t="shared" si="11"/>
        <v>490.04334216229228</v>
      </c>
    </row>
    <row r="17" spans="1:34" x14ac:dyDescent="0.35">
      <c r="A17" s="1" t="s">
        <v>113</v>
      </c>
      <c r="B17" s="1" t="str">
        <f>GAI_50_27Jan20!B31</f>
        <v>KF081S D26 M1 A</v>
      </c>
      <c r="C17" s="1" t="s">
        <v>238</v>
      </c>
      <c r="D17" s="5">
        <v>490</v>
      </c>
      <c r="E17" s="5">
        <v>10</v>
      </c>
      <c r="F17" s="5">
        <f t="shared" si="0"/>
        <v>500</v>
      </c>
      <c r="G17" s="5">
        <f t="shared" si="1"/>
        <v>1.01</v>
      </c>
      <c r="H17" s="43">
        <f t="shared" si="2"/>
        <v>1.0306122448979591</v>
      </c>
      <c r="I17" s="10">
        <f>GAI_50_27Jan20!N35</f>
        <v>202.50000000000011</v>
      </c>
      <c r="J17" s="5">
        <f>database!G25</f>
        <v>5105</v>
      </c>
      <c r="K17" s="5">
        <f>database!M25</f>
        <v>5010</v>
      </c>
      <c r="L17" s="5">
        <f>database!S25</f>
        <v>5003</v>
      </c>
      <c r="M17" s="5">
        <f>database!AE25</f>
        <v>666</v>
      </c>
      <c r="N17" s="5">
        <f>database!AK25</f>
        <v>1792</v>
      </c>
      <c r="O17" s="5">
        <f>database!AQ25</f>
        <v>67</v>
      </c>
      <c r="P17" s="5">
        <f t="shared" si="3"/>
        <v>1260493.8271604932</v>
      </c>
      <c r="Q17" s="5">
        <f t="shared" si="12"/>
        <v>3389.5691609977303</v>
      </c>
      <c r="R17" s="5">
        <f t="shared" si="4"/>
        <v>9120.2821869488489</v>
      </c>
      <c r="S17" s="5">
        <f t="shared" si="5"/>
        <v>340.99269337364552</v>
      </c>
      <c r="T17" s="43">
        <f>database!T25</f>
        <v>110.11</v>
      </c>
      <c r="U17" s="47">
        <f>database!AF25</f>
        <v>31.17</v>
      </c>
      <c r="V17" s="5">
        <f>database!AL25</f>
        <v>465.77</v>
      </c>
      <c r="W17" s="5">
        <f>database!AR25</f>
        <v>1417.46</v>
      </c>
      <c r="X17" s="19">
        <f t="shared" si="6"/>
        <v>28.308055580782852</v>
      </c>
      <c r="Y17" s="19">
        <f t="shared" si="7"/>
        <v>423.0042684588139</v>
      </c>
      <c r="Z17" s="19">
        <f t="shared" si="8"/>
        <v>1287.3126873126873</v>
      </c>
      <c r="AA17" s="5">
        <f>database!P25</f>
        <v>83.18</v>
      </c>
      <c r="AB17" s="5">
        <f>database!V25</f>
        <v>2.81</v>
      </c>
      <c r="AC17" s="5">
        <f>database!AH25</f>
        <v>21.76</v>
      </c>
      <c r="AD17" s="5">
        <f>database!AN25</f>
        <v>243.73</v>
      </c>
      <c r="AE17" s="5">
        <f>database!AT25</f>
        <v>658.36</v>
      </c>
      <c r="AF17" s="19">
        <f t="shared" si="9"/>
        <v>774.37722419928832</v>
      </c>
      <c r="AG17" s="19">
        <f t="shared" si="10"/>
        <v>8673.6654804270456</v>
      </c>
      <c r="AH17" s="19">
        <f t="shared" si="11"/>
        <v>791.488338542919</v>
      </c>
    </row>
    <row r="18" spans="1:34" x14ac:dyDescent="0.35">
      <c r="A18" s="1" t="s">
        <v>114</v>
      </c>
      <c r="B18" s="1" t="str">
        <f>GAI_50_27Jan20!B38</f>
        <v>KF088S D32 M1 A</v>
      </c>
      <c r="C18" s="1" t="s">
        <v>238</v>
      </c>
      <c r="D18" s="5">
        <v>490</v>
      </c>
      <c r="E18" s="5">
        <v>10</v>
      </c>
      <c r="F18" s="5">
        <f t="shared" si="0"/>
        <v>500</v>
      </c>
      <c r="G18" s="5">
        <f t="shared" si="1"/>
        <v>1.01</v>
      </c>
      <c r="H18" s="43">
        <f t="shared" si="2"/>
        <v>1.0306122448979591</v>
      </c>
      <c r="I18" s="10">
        <f>GAI_50_27Jan20!N42</f>
        <v>201.79999999999998</v>
      </c>
      <c r="J18" s="5">
        <f>database!G26</f>
        <v>4927</v>
      </c>
      <c r="K18" s="5">
        <f>database!M26</f>
        <v>4824</v>
      </c>
      <c r="L18" s="5">
        <f>database!S26</f>
        <v>4817</v>
      </c>
      <c r="M18" s="5">
        <f>database!AE26</f>
        <v>258</v>
      </c>
      <c r="N18" s="5">
        <f>database!AK26</f>
        <v>773</v>
      </c>
      <c r="O18" s="5">
        <f>database!AQ26</f>
        <v>15</v>
      </c>
      <c r="P18" s="5">
        <f t="shared" si="3"/>
        <v>1220763.131813677</v>
      </c>
      <c r="Q18" s="5">
        <f t="shared" si="12"/>
        <v>1317.6311158754881</v>
      </c>
      <c r="R18" s="5">
        <f t="shared" si="4"/>
        <v>3947.786250278109</v>
      </c>
      <c r="S18" s="5">
        <f t="shared" si="5"/>
        <v>76.606460225319069</v>
      </c>
      <c r="T18" s="43">
        <f>database!T26</f>
        <v>108.44</v>
      </c>
      <c r="U18" s="47">
        <f>database!AF26</f>
        <v>41.88</v>
      </c>
      <c r="V18" s="5">
        <f>database!AL26</f>
        <v>616.03</v>
      </c>
      <c r="W18" s="5">
        <f>database!AR26</f>
        <v>1365.97</v>
      </c>
      <c r="X18" s="19">
        <f t="shared" si="6"/>
        <v>38.620435263740319</v>
      </c>
      <c r="Y18" s="19">
        <f t="shared" si="7"/>
        <v>568.08373293987461</v>
      </c>
      <c r="Z18" s="19">
        <f t="shared" si="8"/>
        <v>1259.6551088159351</v>
      </c>
      <c r="AA18" s="5">
        <f>database!P26</f>
        <v>82.52</v>
      </c>
      <c r="AB18" s="5">
        <f>database!V26</f>
        <v>2.8</v>
      </c>
      <c r="AC18" s="5">
        <f>database!AH26</f>
        <v>33.36</v>
      </c>
      <c r="AD18" s="5">
        <f>database!AN26</f>
        <v>308.48</v>
      </c>
      <c r="AE18" s="5">
        <f>database!AT26</f>
        <v>743.75</v>
      </c>
      <c r="AF18" s="19">
        <f t="shared" si="9"/>
        <v>1191.4285714285716</v>
      </c>
      <c r="AG18" s="19">
        <f t="shared" si="10"/>
        <v>11017.142857142859</v>
      </c>
      <c r="AH18" s="19">
        <f t="shared" si="11"/>
        <v>901.29665535627726</v>
      </c>
    </row>
    <row r="19" spans="1:34" x14ac:dyDescent="0.35">
      <c r="A19" s="1" t="s">
        <v>115</v>
      </c>
      <c r="B19" s="1" t="str">
        <f>GAI_50_27Jan20!B46</f>
        <v>KF092S D36 M1 A</v>
      </c>
      <c r="C19" s="1" t="s">
        <v>238</v>
      </c>
      <c r="D19" s="5">
        <v>490</v>
      </c>
      <c r="E19" s="5">
        <v>10</v>
      </c>
      <c r="F19" s="5">
        <f t="shared" si="0"/>
        <v>500</v>
      </c>
      <c r="G19" s="5">
        <f t="shared" si="1"/>
        <v>1.01</v>
      </c>
      <c r="H19" s="43">
        <f t="shared" si="2"/>
        <v>1.0306122448979591</v>
      </c>
      <c r="I19" s="10">
        <f>GAI_50_27Jan20!N50</f>
        <v>205.9000000000002</v>
      </c>
      <c r="J19" s="5">
        <f>database!G27</f>
        <v>5030</v>
      </c>
      <c r="K19" s="5">
        <f>database!M27</f>
        <v>4927</v>
      </c>
      <c r="L19" s="5">
        <f>database!S27</f>
        <v>4918</v>
      </c>
      <c r="M19" s="5">
        <f>database!AE27</f>
        <v>476</v>
      </c>
      <c r="N19" s="5">
        <f>database!AK27</f>
        <v>1281</v>
      </c>
      <c r="O19" s="5">
        <f>database!AQ27</f>
        <v>14</v>
      </c>
      <c r="P19" s="5">
        <f t="shared" si="3"/>
        <v>1221466.7314230194</v>
      </c>
      <c r="Q19" s="5">
        <f t="shared" si="12"/>
        <v>2382.5712898078095</v>
      </c>
      <c r="R19" s="5">
        <f t="shared" si="4"/>
        <v>6411.9197946298409</v>
      </c>
      <c r="S19" s="5">
        <f t="shared" si="5"/>
        <v>70.075626170817927</v>
      </c>
      <c r="T19" s="43">
        <f>database!T27</f>
        <v>108.4</v>
      </c>
      <c r="U19" s="47">
        <f>database!AF27</f>
        <v>33.68</v>
      </c>
      <c r="V19" s="5">
        <f>database!AL27</f>
        <v>591.72</v>
      </c>
      <c r="W19" s="5">
        <f>database!AR27</f>
        <v>1396.75</v>
      </c>
      <c r="X19" s="19">
        <f t="shared" si="6"/>
        <v>31.070110701107005</v>
      </c>
      <c r="Y19" s="19">
        <f t="shared" si="7"/>
        <v>545.86715867158671</v>
      </c>
      <c r="Z19" s="19">
        <f t="shared" si="8"/>
        <v>1288.5147601476015</v>
      </c>
      <c r="AA19" s="5">
        <f>database!P27</f>
        <v>83.26</v>
      </c>
      <c r="AB19" s="5">
        <f>database!V27</f>
        <v>2.82</v>
      </c>
      <c r="AC19" s="5">
        <f>database!AH27</f>
        <v>31.57</v>
      </c>
      <c r="AD19" s="5">
        <f>database!AN27</f>
        <v>363.33</v>
      </c>
      <c r="AE19" s="5">
        <f>database!AT27</f>
        <v>574.49</v>
      </c>
      <c r="AF19" s="19">
        <f t="shared" si="9"/>
        <v>1119.5035460992908</v>
      </c>
      <c r="AG19" s="19">
        <f t="shared" si="10"/>
        <v>12884.042553191488</v>
      </c>
      <c r="AH19" s="19">
        <f t="shared" si="11"/>
        <v>689.99519577227954</v>
      </c>
    </row>
    <row r="20" spans="1:34" x14ac:dyDescent="0.35">
      <c r="A20" s="1" t="s">
        <v>116</v>
      </c>
      <c r="B20" s="1" t="str">
        <f>GAI_50_27Jan20!B53</f>
        <v>KF098S D42 M1 A</v>
      </c>
      <c r="C20" s="1" t="s">
        <v>238</v>
      </c>
      <c r="D20" s="5">
        <v>490</v>
      </c>
      <c r="E20" s="5">
        <v>10</v>
      </c>
      <c r="F20" s="5">
        <f t="shared" si="0"/>
        <v>500</v>
      </c>
      <c r="G20" s="5">
        <f t="shared" si="1"/>
        <v>1.01</v>
      </c>
      <c r="H20" s="43">
        <f t="shared" si="2"/>
        <v>1.0306122448979591</v>
      </c>
      <c r="I20" s="10">
        <f>GAI_50_27Jan20!N57</f>
        <v>197.40000000000003</v>
      </c>
      <c r="J20" s="5">
        <f>database!G28</f>
        <v>4764</v>
      </c>
      <c r="K20" s="5">
        <f>database!M28</f>
        <v>4685</v>
      </c>
      <c r="L20" s="5">
        <f>database!S28</f>
        <v>4679</v>
      </c>
      <c r="M20" s="5">
        <f>database!AE28</f>
        <v>284</v>
      </c>
      <c r="N20" s="5">
        <f>database!AK28</f>
        <v>1806</v>
      </c>
      <c r="O20" s="5">
        <f>database!AQ28</f>
        <v>154</v>
      </c>
      <c r="P20" s="5">
        <f t="shared" si="3"/>
        <v>1206686.9300911853</v>
      </c>
      <c r="Q20" s="5">
        <f t="shared" si="12"/>
        <v>1482.7450737133756</v>
      </c>
      <c r="R20" s="5">
        <f t="shared" si="4"/>
        <v>9429.0056448111136</v>
      </c>
      <c r="S20" s="5">
        <f t="shared" si="5"/>
        <v>804.02373715443605</v>
      </c>
      <c r="T20" s="43">
        <f>database!T28</f>
        <v>108.49</v>
      </c>
      <c r="U20" s="47">
        <f>database!AF28</f>
        <v>40.85</v>
      </c>
      <c r="V20" s="5">
        <f>database!AL28</f>
        <v>584.28</v>
      </c>
      <c r="W20" s="5">
        <f>database!AR28</f>
        <v>1323.09</v>
      </c>
      <c r="X20" s="19">
        <f t="shared" si="6"/>
        <v>37.65323992994746</v>
      </c>
      <c r="Y20" s="19">
        <f t="shared" si="7"/>
        <v>538.55654899069043</v>
      </c>
      <c r="Z20" s="19">
        <f t="shared" si="8"/>
        <v>1219.5501889575075</v>
      </c>
      <c r="AA20" s="5">
        <f>database!P28</f>
        <v>83.47</v>
      </c>
      <c r="AB20" s="5">
        <f>database!V28</f>
        <v>2.81</v>
      </c>
      <c r="AC20" s="5">
        <f>database!AH28</f>
        <v>42.44</v>
      </c>
      <c r="AD20" s="5">
        <f>database!AN28</f>
        <v>226.81</v>
      </c>
      <c r="AE20" s="5">
        <f>database!AT28</f>
        <v>518.76</v>
      </c>
      <c r="AF20" s="19">
        <f t="shared" si="9"/>
        <v>1510.3202846975089</v>
      </c>
      <c r="AG20" s="19">
        <f t="shared" si="10"/>
        <v>8071.5302491103203</v>
      </c>
      <c r="AH20" s="19">
        <f t="shared" si="11"/>
        <v>621.49275188690547</v>
      </c>
    </row>
    <row r="21" spans="1:34" x14ac:dyDescent="0.35">
      <c r="A21" s="1" t="s">
        <v>117</v>
      </c>
      <c r="B21" s="1" t="str">
        <f>GAI_50_27Jan20!B60</f>
        <v>KF104S D48 M1 A</v>
      </c>
      <c r="C21" s="1" t="s">
        <v>238</v>
      </c>
      <c r="D21" s="5">
        <v>490</v>
      </c>
      <c r="E21" s="5">
        <v>10</v>
      </c>
      <c r="F21" s="5">
        <f t="shared" si="0"/>
        <v>500</v>
      </c>
      <c r="G21" s="5">
        <f t="shared" si="1"/>
        <v>1.01</v>
      </c>
      <c r="H21" s="43">
        <f t="shared" si="2"/>
        <v>1.0306122448979591</v>
      </c>
      <c r="I21" s="10">
        <f>GAI_50_27Jan20!N64</f>
        <v>198.90000000000009</v>
      </c>
      <c r="J21" s="5">
        <f>database!G29</f>
        <v>4796</v>
      </c>
      <c r="K21" s="5">
        <f>database!M29</f>
        <v>4701</v>
      </c>
      <c r="L21" s="5">
        <f>database!S29</f>
        <v>4696</v>
      </c>
      <c r="M21" s="5">
        <f>database!AE29</f>
        <v>606</v>
      </c>
      <c r="N21" s="5">
        <f>database!AK29</f>
        <v>1185</v>
      </c>
      <c r="O21" s="5">
        <f>database!AQ29</f>
        <v>53</v>
      </c>
      <c r="P21" s="5">
        <f t="shared" si="3"/>
        <v>1205630.9703368521</v>
      </c>
      <c r="Q21" s="5">
        <f t="shared" si="12"/>
        <v>3140.0252408655751</v>
      </c>
      <c r="R21" s="5">
        <f t="shared" si="4"/>
        <v>6140.1483670391199</v>
      </c>
      <c r="S21" s="5">
        <f t="shared" si="5"/>
        <v>274.6226695806526</v>
      </c>
      <c r="T21" s="43">
        <f>database!T29</f>
        <v>108.48</v>
      </c>
      <c r="U21" s="47">
        <f>database!AF29</f>
        <v>48.16</v>
      </c>
      <c r="V21" s="5">
        <f>database!AL29</f>
        <v>814.95</v>
      </c>
      <c r="W21" s="5">
        <f>database!AR29</f>
        <v>1263.5999999999999</v>
      </c>
      <c r="X21" s="19">
        <f t="shared" si="6"/>
        <v>44.395280235988196</v>
      </c>
      <c r="Y21" s="19">
        <f t="shared" si="7"/>
        <v>751.2444690265487</v>
      </c>
      <c r="Z21" s="19">
        <f t="shared" si="8"/>
        <v>1164.8230088495573</v>
      </c>
      <c r="AA21" s="5">
        <f>database!P29</f>
        <v>83.51</v>
      </c>
      <c r="AB21" s="5">
        <f>database!V29</f>
        <v>2.82</v>
      </c>
      <c r="AC21" s="5">
        <f>database!AH29</f>
        <v>48.22</v>
      </c>
      <c r="AD21" s="5">
        <f>database!AN29</f>
        <v>493.26</v>
      </c>
      <c r="AE21" s="5">
        <f>database!AT29</f>
        <v>833.02</v>
      </c>
      <c r="AF21" s="19">
        <f t="shared" si="9"/>
        <v>1709.9290780141846</v>
      </c>
      <c r="AG21" s="19">
        <f t="shared" si="10"/>
        <v>17491.489361702126</v>
      </c>
      <c r="AH21" s="19">
        <f t="shared" si="11"/>
        <v>997.50928032570948</v>
      </c>
    </row>
    <row r="22" spans="1:34" x14ac:dyDescent="0.35">
      <c r="A22" s="1" t="s">
        <v>118</v>
      </c>
      <c r="B22" s="1" t="str">
        <f>GAI_50_27Jan20!B67</f>
        <v>KOSMOS 5 Mar 17 DW1 St. 3 70m m.
OM2 FCMA</v>
      </c>
      <c r="C22" s="1" t="s">
        <v>238</v>
      </c>
      <c r="D22" s="5">
        <v>490</v>
      </c>
      <c r="E22" s="5">
        <v>10</v>
      </c>
      <c r="F22" s="5">
        <f t="shared" si="0"/>
        <v>500</v>
      </c>
      <c r="G22" s="5">
        <f t="shared" si="1"/>
        <v>1.01</v>
      </c>
      <c r="H22" s="43">
        <f t="shared" si="2"/>
        <v>1.0306122448979591</v>
      </c>
      <c r="I22" s="10">
        <f>GAI_50_27Jan20!N71</f>
        <v>201.50000000000023</v>
      </c>
      <c r="J22" s="5">
        <f>database!G30</f>
        <v>4506</v>
      </c>
      <c r="K22" s="5">
        <f>database!M30</f>
        <v>4370</v>
      </c>
      <c r="L22" s="5">
        <f>database!S30</f>
        <v>4371</v>
      </c>
      <c r="M22" s="5">
        <f>database!AE30</f>
        <v>4803</v>
      </c>
      <c r="N22" s="5">
        <f>database!AK30</f>
        <v>198</v>
      </c>
      <c r="O22" s="5">
        <f>database!AQ30</f>
        <v>0</v>
      </c>
      <c r="P22" s="5">
        <f t="shared" si="3"/>
        <v>1118114.1439205944</v>
      </c>
      <c r="Q22" s="5">
        <f t="shared" si="12"/>
        <v>24565.908745632216</v>
      </c>
      <c r="R22" s="5">
        <f t="shared" si="4"/>
        <v>1012.7107915126337</v>
      </c>
      <c r="S22" s="5">
        <f t="shared" si="5"/>
        <v>0</v>
      </c>
      <c r="T22" s="43">
        <f>database!T30</f>
        <v>107.68</v>
      </c>
      <c r="U22" s="47">
        <f>database!AF30</f>
        <v>44.13</v>
      </c>
      <c r="V22" s="5">
        <f>database!AL30</f>
        <v>382.32</v>
      </c>
      <c r="W22" s="5">
        <f>database!AR30</f>
        <v>0</v>
      </c>
      <c r="X22" s="19">
        <f t="shared" si="6"/>
        <v>40.98254086181278</v>
      </c>
      <c r="Y22" s="19">
        <f t="shared" si="7"/>
        <v>355.05200594353641</v>
      </c>
      <c r="Z22" s="19">
        <f t="shared" si="8"/>
        <v>0</v>
      </c>
      <c r="AA22" s="5">
        <f>database!P30</f>
        <v>83.65</v>
      </c>
      <c r="AB22" s="5">
        <f>database!V30</f>
        <v>5.61</v>
      </c>
      <c r="AC22" s="5">
        <f>database!AH30</f>
        <v>50.77</v>
      </c>
      <c r="AD22" s="5">
        <f>database!AN30</f>
        <v>211.58</v>
      </c>
      <c r="AE22" s="5">
        <f>database!AT30</f>
        <v>0</v>
      </c>
      <c r="AF22" s="19">
        <f t="shared" si="9"/>
        <v>904.99108734402864</v>
      </c>
      <c r="AG22" s="19">
        <f t="shared" si="10"/>
        <v>3771.4795008912661</v>
      </c>
      <c r="AH22" s="19">
        <f t="shared" si="11"/>
        <v>0</v>
      </c>
    </row>
    <row r="23" spans="1:34" x14ac:dyDescent="0.35">
      <c r="A23" s="1" t="s">
        <v>119</v>
      </c>
      <c r="B23" s="1" t="str">
        <f>GAI_50_27Jan20!B74</f>
        <v>KOSMOS 5 Mar 17 DW2 St. 1 70m strong OM2 FCMA</v>
      </c>
      <c r="C23" s="1" t="s">
        <v>238</v>
      </c>
      <c r="D23" s="5">
        <v>490</v>
      </c>
      <c r="E23" s="5">
        <v>10</v>
      </c>
      <c r="F23" s="5">
        <f t="shared" si="0"/>
        <v>500</v>
      </c>
      <c r="G23" s="5">
        <f t="shared" si="1"/>
        <v>1.01</v>
      </c>
      <c r="H23" s="43">
        <f t="shared" si="2"/>
        <v>1.0306122448979591</v>
      </c>
      <c r="I23" s="10">
        <f>GAI_50_27Jan20!N78</f>
        <v>200.00000000000017</v>
      </c>
      <c r="J23" s="5">
        <f>database!G31</f>
        <v>4619</v>
      </c>
      <c r="K23" s="5">
        <f>database!M31</f>
        <v>4490</v>
      </c>
      <c r="L23" s="5">
        <f>database!S31</f>
        <v>4494</v>
      </c>
      <c r="M23" s="5">
        <f>database!AE31</f>
        <v>1534</v>
      </c>
      <c r="N23" s="5">
        <f>database!AK31</f>
        <v>61</v>
      </c>
      <c r="O23" s="5">
        <f>database!AQ31</f>
        <v>0</v>
      </c>
      <c r="P23" s="5">
        <f t="shared" si="3"/>
        <v>1154749.9999999991</v>
      </c>
      <c r="Q23" s="5">
        <f t="shared" si="12"/>
        <v>7904.7959183673393</v>
      </c>
      <c r="R23" s="5">
        <f t="shared" si="4"/>
        <v>314.33673469387725</v>
      </c>
      <c r="S23" s="5">
        <f t="shared" si="5"/>
        <v>0</v>
      </c>
      <c r="T23" s="43">
        <f>database!T31</f>
        <v>107.26</v>
      </c>
      <c r="U23" s="47">
        <f>database!AF31</f>
        <v>36.76</v>
      </c>
      <c r="V23" s="5">
        <f>database!AL31</f>
        <v>711.98</v>
      </c>
      <c r="W23" s="5">
        <f>database!AR31</f>
        <v>0</v>
      </c>
      <c r="X23" s="19">
        <f t="shared" si="6"/>
        <v>34.271862763378699</v>
      </c>
      <c r="Y23" s="19">
        <f t="shared" si="7"/>
        <v>663.78892410964011</v>
      </c>
      <c r="Z23" s="19">
        <f t="shared" si="8"/>
        <v>0</v>
      </c>
      <c r="AA23" s="5">
        <f>database!P31</f>
        <v>82.9</v>
      </c>
      <c r="AB23" s="5">
        <f>database!V31</f>
        <v>5.58</v>
      </c>
      <c r="AC23" s="5">
        <f>database!AH31</f>
        <v>9.82</v>
      </c>
      <c r="AD23" s="5">
        <f>database!AN31</f>
        <v>351.03</v>
      </c>
      <c r="AE23" s="5">
        <f>database!AT31</f>
        <v>0</v>
      </c>
      <c r="AF23" s="19">
        <f t="shared" si="9"/>
        <v>175.98566308243727</v>
      </c>
      <c r="AG23" s="19">
        <f t="shared" si="10"/>
        <v>6290.8602150537636</v>
      </c>
      <c r="AH23" s="19">
        <f t="shared" si="11"/>
        <v>0</v>
      </c>
    </row>
    <row r="24" spans="1:34" x14ac:dyDescent="0.35">
      <c r="A24" s="1" t="s">
        <v>120</v>
      </c>
      <c r="B24" s="1" t="str">
        <f>GAI_50_27Jan20!B81</f>
        <v>KF070 D15 DW2 B</v>
      </c>
      <c r="C24" s="1" t="s">
        <v>238</v>
      </c>
      <c r="D24" s="5">
        <v>490</v>
      </c>
      <c r="E24" s="5">
        <v>10</v>
      </c>
      <c r="F24" s="5">
        <f t="shared" si="0"/>
        <v>500</v>
      </c>
      <c r="G24" s="5">
        <f t="shared" si="1"/>
        <v>1.01</v>
      </c>
      <c r="H24" s="43">
        <f t="shared" si="2"/>
        <v>1.0306122448979591</v>
      </c>
      <c r="I24" s="10">
        <f>GAI_50_27Jan20!N85</f>
        <v>204.40000000000015</v>
      </c>
      <c r="J24" s="5">
        <f>database!G32</f>
        <v>4569</v>
      </c>
      <c r="K24" s="5">
        <f>database!M32</f>
        <v>4450</v>
      </c>
      <c r="L24" s="5">
        <f>database!S32</f>
        <v>4451</v>
      </c>
      <c r="M24" s="5">
        <f>database!AE32</f>
        <v>688</v>
      </c>
      <c r="N24" s="5">
        <f>database!AK32</f>
        <v>314</v>
      </c>
      <c r="O24" s="5">
        <f>database!AQ32</f>
        <v>0</v>
      </c>
      <c r="P24" s="5">
        <f t="shared" si="3"/>
        <v>1117661.4481408992</v>
      </c>
      <c r="Q24" s="5">
        <f t="shared" si="12"/>
        <v>3468.9883781301141</v>
      </c>
      <c r="R24" s="5">
        <f t="shared" si="4"/>
        <v>1583.2301609489186</v>
      </c>
      <c r="S24" s="5">
        <f t="shared" si="5"/>
        <v>0</v>
      </c>
      <c r="T24" s="43">
        <f>database!T32</f>
        <v>105.81</v>
      </c>
      <c r="U24" s="47">
        <f>database!AF32</f>
        <v>53.33</v>
      </c>
      <c r="V24" s="5">
        <f>database!AL32</f>
        <v>1027.8499999999999</v>
      </c>
      <c r="W24" s="5">
        <f>database!AR32</f>
        <v>0</v>
      </c>
      <c r="X24" s="19">
        <f t="shared" si="6"/>
        <v>50.401663358850769</v>
      </c>
      <c r="Y24" s="19">
        <f t="shared" si="7"/>
        <v>971.41101975238621</v>
      </c>
      <c r="Z24" s="19">
        <f t="shared" si="8"/>
        <v>0</v>
      </c>
      <c r="AA24" s="5">
        <f>database!P32</f>
        <v>81.96</v>
      </c>
      <c r="AB24" s="5">
        <f>database!V32</f>
        <v>5.56</v>
      </c>
      <c r="AC24" s="5">
        <f>database!AH32</f>
        <v>47.84</v>
      </c>
      <c r="AD24" s="5">
        <f>database!AN32</f>
        <v>1135.1500000000001</v>
      </c>
      <c r="AE24" s="5">
        <f>database!AT32</f>
        <v>0</v>
      </c>
      <c r="AF24" s="19">
        <f t="shared" si="9"/>
        <v>860.4316546762592</v>
      </c>
      <c r="AG24" s="19">
        <f t="shared" si="10"/>
        <v>20416.366906474825</v>
      </c>
      <c r="AH24" s="19">
        <f t="shared" si="11"/>
        <v>0</v>
      </c>
    </row>
    <row r="25" spans="1:34" x14ac:dyDescent="0.35">
      <c r="A25" s="103" t="s">
        <v>368</v>
      </c>
      <c r="B25" s="75" t="str">
        <f>GAII_8_24Feb20!B21</f>
        <v>KOSMOS 1 Mar 17 Pacific D4 surf FCM A</v>
      </c>
      <c r="C25" s="1" t="s">
        <v>238</v>
      </c>
      <c r="D25" s="91">
        <v>490</v>
      </c>
      <c r="E25" s="91">
        <v>10</v>
      </c>
      <c r="F25" s="91">
        <f t="shared" si="0"/>
        <v>500</v>
      </c>
      <c r="G25" s="91">
        <f t="shared" si="1"/>
        <v>1.01</v>
      </c>
      <c r="H25" s="43">
        <f>F25/D25*G25</f>
        <v>1.0306122448979591</v>
      </c>
      <c r="I25" s="10">
        <f>GAII_8_24Feb20!O21</f>
        <v>196.60000000000011</v>
      </c>
      <c r="J25" s="104">
        <f>database!G33</f>
        <v>5039</v>
      </c>
      <c r="K25" s="104">
        <f>database!M33</f>
        <v>4954</v>
      </c>
      <c r="L25" s="104">
        <f>database!S33</f>
        <v>4917</v>
      </c>
      <c r="M25" s="104">
        <f>database!AE33</f>
        <v>10172</v>
      </c>
      <c r="N25" s="104">
        <f>database!AK33</f>
        <v>829</v>
      </c>
      <c r="O25" s="104">
        <f>database!AQ33</f>
        <v>0</v>
      </c>
      <c r="P25" s="104">
        <f t="shared" ref="P25:P33" si="13">(J25/$I25)*1000*($F25/$E25)</f>
        <v>1281536.1139369272</v>
      </c>
      <c r="Q25" s="104">
        <f t="shared" ref="Q25:Q33" si="14">(M25/$I25)*$H25*1000</f>
        <v>53323.437208046969</v>
      </c>
      <c r="R25" s="104">
        <f t="shared" ref="R25:R33" si="15">(N25/$I25)*$H25*1000</f>
        <v>4345.7657732472417</v>
      </c>
      <c r="S25" s="104">
        <f t="shared" ref="S25:S33" si="16">(O25/$I25)*$H25*1000</f>
        <v>0</v>
      </c>
      <c r="T25" s="43">
        <f>database!T33</f>
        <v>70.86</v>
      </c>
      <c r="U25" s="47">
        <f>database!AF33</f>
        <v>30.47</v>
      </c>
      <c r="V25" s="104">
        <f>database!AL33</f>
        <v>1053.21</v>
      </c>
      <c r="W25" s="104">
        <f>database!AR33</f>
        <v>0</v>
      </c>
      <c r="X25" s="19">
        <f t="shared" ref="X25:X33" si="17">(U25/$T25)*100</f>
        <v>43.000282246683604</v>
      </c>
      <c r="Y25" s="19">
        <f t="shared" ref="Y25:Y33" si="18">(V25/$T25)*100</f>
        <v>1486.3251481795089</v>
      </c>
      <c r="Z25" s="19">
        <f t="shared" ref="Z25:Z33" si="19">(W25/$T25)*100</f>
        <v>0</v>
      </c>
      <c r="AA25" s="104">
        <f>database!P33</f>
        <v>59.05</v>
      </c>
      <c r="AB25" s="104">
        <f>database!V33</f>
        <v>2.17</v>
      </c>
      <c r="AC25" s="104">
        <f>database!AH33</f>
        <v>10.36</v>
      </c>
      <c r="AD25" s="104">
        <f>database!AN33</f>
        <v>827.99</v>
      </c>
      <c r="AE25" s="104">
        <f>database!AT33</f>
        <v>0</v>
      </c>
      <c r="AF25" s="19">
        <f t="shared" ref="AF25:AF33" si="20">(AC25/$AB25)*100</f>
        <v>477.41935483870969</v>
      </c>
      <c r="AG25" s="19">
        <f t="shared" ref="AG25:AG33" si="21">(AD25/$AB25)*100</f>
        <v>38156.221198156687</v>
      </c>
      <c r="AH25" s="19">
        <f t="shared" ref="AH25:AH33" si="22">(AE25/$AA25)*100</f>
        <v>0</v>
      </c>
    </row>
    <row r="26" spans="1:34" x14ac:dyDescent="0.35">
      <c r="A26" s="103" t="s">
        <v>369</v>
      </c>
      <c r="B26" s="75" t="str">
        <f>GAII_8_24Feb20!B22</f>
        <v>KOSMOS 3 Mar 17 Pacific D6 surf FCM A</v>
      </c>
      <c r="C26" s="1" t="s">
        <v>238</v>
      </c>
      <c r="D26" s="91">
        <v>490</v>
      </c>
      <c r="E26" s="91">
        <v>10</v>
      </c>
      <c r="F26" s="91">
        <f t="shared" si="0"/>
        <v>500</v>
      </c>
      <c r="G26" s="91">
        <f t="shared" si="1"/>
        <v>1.01</v>
      </c>
      <c r="H26" s="43">
        <f t="shared" si="2"/>
        <v>1.0306122448979591</v>
      </c>
      <c r="I26" s="10">
        <f>GAII_8_24Feb20!O22</f>
        <v>72.699999999999761</v>
      </c>
      <c r="J26" s="104">
        <f>database!G34</f>
        <v>1803</v>
      </c>
      <c r="K26" s="104">
        <f>database!M34</f>
        <v>1778</v>
      </c>
      <c r="L26" s="104">
        <f>database!S34</f>
        <v>1771</v>
      </c>
      <c r="M26" s="104">
        <f>database!AE34</f>
        <v>3229</v>
      </c>
      <c r="N26" s="104">
        <f>database!AK34</f>
        <v>246</v>
      </c>
      <c r="O26" s="104">
        <f>database!AQ34</f>
        <v>0</v>
      </c>
      <c r="P26" s="104">
        <f t="shared" si="13"/>
        <v>1240027.5103163726</v>
      </c>
      <c r="Q26" s="104">
        <f t="shared" si="14"/>
        <v>45775.061056059436</v>
      </c>
      <c r="R26" s="104">
        <f t="shared" si="15"/>
        <v>3487.3536759958565</v>
      </c>
      <c r="S26" s="104">
        <f t="shared" si="16"/>
        <v>0</v>
      </c>
      <c r="T26" s="43">
        <f>database!T34</f>
        <v>72.88</v>
      </c>
      <c r="U26" s="47">
        <f>database!AF34</f>
        <v>30.09</v>
      </c>
      <c r="V26" s="104">
        <f>database!AL34</f>
        <v>665.18</v>
      </c>
      <c r="W26" s="104">
        <f>database!AR34</f>
        <v>0</v>
      </c>
      <c r="X26" s="19">
        <f t="shared" si="17"/>
        <v>41.287047200878156</v>
      </c>
      <c r="Y26" s="19">
        <f t="shared" si="18"/>
        <v>912.70581778265637</v>
      </c>
      <c r="Z26" s="19">
        <f t="shared" si="19"/>
        <v>0</v>
      </c>
      <c r="AA26" s="104">
        <f>database!P34</f>
        <v>59.05</v>
      </c>
      <c r="AB26" s="104">
        <f>database!V34</f>
        <v>2.15</v>
      </c>
      <c r="AC26" s="104">
        <f>database!AH34</f>
        <v>11.6</v>
      </c>
      <c r="AD26" s="104">
        <f>database!AN34</f>
        <v>500.06</v>
      </c>
      <c r="AE26" s="104">
        <f>database!AT34</f>
        <v>0</v>
      </c>
      <c r="AF26" s="19">
        <f t="shared" si="20"/>
        <v>539.53488372093022</v>
      </c>
      <c r="AG26" s="19">
        <f t="shared" si="21"/>
        <v>23258.604651162794</v>
      </c>
      <c r="AH26" s="19">
        <f t="shared" si="22"/>
        <v>0</v>
      </c>
    </row>
    <row r="27" spans="1:34" x14ac:dyDescent="0.35">
      <c r="A27" s="103" t="s">
        <v>370</v>
      </c>
      <c r="B27" s="75" t="str">
        <f>GAII_8_24Feb20!B23</f>
        <v>KOSMOS 7 Mar 17 Pacific D10 surf FCM A</v>
      </c>
      <c r="C27" s="1" t="s">
        <v>238</v>
      </c>
      <c r="D27" s="91">
        <v>490</v>
      </c>
      <c r="E27" s="91">
        <v>10</v>
      </c>
      <c r="F27" s="91">
        <f t="shared" si="0"/>
        <v>500</v>
      </c>
      <c r="G27" s="91">
        <f t="shared" si="1"/>
        <v>1.01</v>
      </c>
      <c r="H27" s="43">
        <f t="shared" si="2"/>
        <v>1.0306122448979591</v>
      </c>
      <c r="I27" s="10">
        <f>GAII_8_24Feb20!O23</f>
        <v>195.5</v>
      </c>
      <c r="J27" s="104">
        <f>database!G35</f>
        <v>4907</v>
      </c>
      <c r="K27" s="104">
        <f>database!M35</f>
        <v>4833</v>
      </c>
      <c r="L27" s="104">
        <f>database!S35</f>
        <v>4816</v>
      </c>
      <c r="M27" s="104">
        <f>database!AE35</f>
        <v>15184</v>
      </c>
      <c r="N27" s="104">
        <f>database!AK35</f>
        <v>744</v>
      </c>
      <c r="O27" s="104">
        <f>database!AQ35</f>
        <v>0</v>
      </c>
      <c r="P27" s="104">
        <f t="shared" si="13"/>
        <v>1254987.2122762147</v>
      </c>
      <c r="Q27" s="104">
        <f t="shared" si="14"/>
        <v>80045.096299389319</v>
      </c>
      <c r="R27" s="104">
        <f t="shared" si="15"/>
        <v>3922.1253718878856</v>
      </c>
      <c r="S27" s="104">
        <f t="shared" si="16"/>
        <v>0</v>
      </c>
      <c r="T27" s="43">
        <f>database!T35</f>
        <v>72.319999999999993</v>
      </c>
      <c r="U27" s="47">
        <f>database!AF35</f>
        <v>27.44</v>
      </c>
      <c r="V27" s="104">
        <f>database!AL35</f>
        <v>630.39</v>
      </c>
      <c r="W27" s="104">
        <f>database!AR35</f>
        <v>0</v>
      </c>
      <c r="X27" s="19">
        <f t="shared" si="17"/>
        <v>37.942477876106203</v>
      </c>
      <c r="Y27" s="19">
        <f t="shared" si="18"/>
        <v>871.66758849557539</v>
      </c>
      <c r="Z27" s="19">
        <f t="shared" si="19"/>
        <v>0</v>
      </c>
      <c r="AA27" s="104">
        <f>database!P35</f>
        <v>58.67</v>
      </c>
      <c r="AB27" s="104">
        <f>database!V35</f>
        <v>2.13</v>
      </c>
      <c r="AC27" s="104">
        <f>database!AH35</f>
        <v>12.2</v>
      </c>
      <c r="AD27" s="104">
        <f>database!AN35</f>
        <v>396.2</v>
      </c>
      <c r="AE27" s="104">
        <f>database!AT35</f>
        <v>0</v>
      </c>
      <c r="AF27" s="19">
        <f t="shared" si="20"/>
        <v>572.76995305164314</v>
      </c>
      <c r="AG27" s="19">
        <f t="shared" si="21"/>
        <v>18600.93896713615</v>
      </c>
      <c r="AH27" s="19">
        <f t="shared" si="22"/>
        <v>0</v>
      </c>
    </row>
    <row r="28" spans="1:34" x14ac:dyDescent="0.35">
      <c r="A28" s="103" t="s">
        <v>371</v>
      </c>
      <c r="B28" s="75" t="str">
        <f>GAII_8_24Feb20!B24</f>
        <v>KOSMOS 9 Mar 17 Pacific D12 surf FCM A</v>
      </c>
      <c r="C28" s="1" t="s">
        <v>238</v>
      </c>
      <c r="D28" s="91">
        <v>490</v>
      </c>
      <c r="E28" s="91">
        <v>10</v>
      </c>
      <c r="F28" s="91">
        <f t="shared" si="0"/>
        <v>500</v>
      </c>
      <c r="G28" s="91">
        <f t="shared" si="1"/>
        <v>1.01</v>
      </c>
      <c r="H28" s="43">
        <f t="shared" si="2"/>
        <v>1.0306122448979591</v>
      </c>
      <c r="I28" s="10">
        <f>GAII_8_24Feb20!O24</f>
        <v>197.79999999999998</v>
      </c>
      <c r="J28" s="104">
        <f>database!G36</f>
        <v>4983</v>
      </c>
      <c r="K28" s="104">
        <f>database!M36</f>
        <v>4915</v>
      </c>
      <c r="L28" s="104">
        <f>database!S36</f>
        <v>4907</v>
      </c>
      <c r="M28" s="104">
        <f>database!AE36</f>
        <v>12886</v>
      </c>
      <c r="N28" s="104">
        <f>database!AK36</f>
        <v>760</v>
      </c>
      <c r="O28" s="104">
        <f>database!AQ36</f>
        <v>0</v>
      </c>
      <c r="P28" s="104">
        <f t="shared" si="13"/>
        <v>1259605.6622851365</v>
      </c>
      <c r="Q28" s="104">
        <f t="shared" si="14"/>
        <v>67140.89680361528</v>
      </c>
      <c r="R28" s="104">
        <f t="shared" si="15"/>
        <v>3959.885268566476</v>
      </c>
      <c r="S28" s="104">
        <f t="shared" si="16"/>
        <v>0</v>
      </c>
      <c r="T28" s="43">
        <f>database!T36</f>
        <v>72.180000000000007</v>
      </c>
      <c r="U28" s="47">
        <f>database!AF36</f>
        <v>28.52</v>
      </c>
      <c r="V28" s="104">
        <f>database!AL36</f>
        <v>695.9</v>
      </c>
      <c r="W28" s="104">
        <f>database!AR36</f>
        <v>0</v>
      </c>
      <c r="X28" s="19">
        <f t="shared" si="17"/>
        <v>39.51233028539761</v>
      </c>
      <c r="Y28" s="19">
        <f t="shared" si="18"/>
        <v>964.11748406760864</v>
      </c>
      <c r="Z28" s="19">
        <f t="shared" si="19"/>
        <v>0</v>
      </c>
      <c r="AA28" s="104">
        <f>database!P36</f>
        <v>58.69</v>
      </c>
      <c r="AB28" s="104">
        <f>database!V36</f>
        <v>2.15</v>
      </c>
      <c r="AC28" s="104">
        <f>database!AH36</f>
        <v>10.43</v>
      </c>
      <c r="AD28" s="104">
        <f>database!AN36</f>
        <v>459.82</v>
      </c>
      <c r="AE28" s="104">
        <f>database!AT36</f>
        <v>0</v>
      </c>
      <c r="AF28" s="19">
        <f t="shared" si="20"/>
        <v>485.11627906976747</v>
      </c>
      <c r="AG28" s="19">
        <f t="shared" si="21"/>
        <v>21386.976744186046</v>
      </c>
      <c r="AH28" s="19">
        <f t="shared" si="22"/>
        <v>0</v>
      </c>
    </row>
    <row r="29" spans="1:34" x14ac:dyDescent="0.35">
      <c r="A29" s="103" t="s">
        <v>372</v>
      </c>
      <c r="B29" s="75" t="str">
        <f>GAII_8_24Feb20!B25</f>
        <v>KF072S D16 MPA</v>
      </c>
      <c r="C29" s="1" t="s">
        <v>238</v>
      </c>
      <c r="D29" s="91">
        <v>490</v>
      </c>
      <c r="E29" s="91">
        <v>10</v>
      </c>
      <c r="F29" s="91">
        <f t="shared" si="0"/>
        <v>500</v>
      </c>
      <c r="G29" s="91">
        <f t="shared" si="1"/>
        <v>1.01</v>
      </c>
      <c r="H29" s="43">
        <f t="shared" si="2"/>
        <v>1.0306122448979591</v>
      </c>
      <c r="I29" s="10">
        <f>GAII_8_24Feb20!O25</f>
        <v>197.90000000000018</v>
      </c>
      <c r="J29" s="104">
        <f>database!G37</f>
        <v>4839</v>
      </c>
      <c r="K29" s="104">
        <f>database!M37</f>
        <v>4774</v>
      </c>
      <c r="L29" s="104">
        <f>database!S37</f>
        <v>4759</v>
      </c>
      <c r="M29" s="104">
        <f>database!AE37</f>
        <v>6547</v>
      </c>
      <c r="N29" s="104">
        <f>database!AK37</f>
        <v>1408</v>
      </c>
      <c r="O29" s="104">
        <f>database!AQ37</f>
        <v>0</v>
      </c>
      <c r="P29" s="104">
        <f t="shared" si="13"/>
        <v>1222587.165234966</v>
      </c>
      <c r="Q29" s="104">
        <f t="shared" si="14"/>
        <v>34095.090284724269</v>
      </c>
      <c r="R29" s="104">
        <f t="shared" si="15"/>
        <v>7332.501469511496</v>
      </c>
      <c r="S29" s="104">
        <f t="shared" si="16"/>
        <v>0</v>
      </c>
      <c r="T29" s="43">
        <f>database!T37</f>
        <v>72.08</v>
      </c>
      <c r="U29" s="47">
        <f>database!AF37</f>
        <v>21.47</v>
      </c>
      <c r="V29" s="104">
        <f>database!AL37</f>
        <v>726.15</v>
      </c>
      <c r="W29" s="104">
        <f>database!AR37</f>
        <v>0</v>
      </c>
      <c r="X29" s="19">
        <f t="shared" si="17"/>
        <v>29.786348501664818</v>
      </c>
      <c r="Y29" s="19">
        <f t="shared" si="18"/>
        <v>1007.4223085460599</v>
      </c>
      <c r="Z29" s="19">
        <f t="shared" si="19"/>
        <v>0</v>
      </c>
      <c r="AA29" s="104">
        <f>database!P37</f>
        <v>58.34</v>
      </c>
      <c r="AB29" s="104">
        <f>database!V37</f>
        <v>2.14</v>
      </c>
      <c r="AC29" s="104">
        <f>database!AH37</f>
        <v>9.52</v>
      </c>
      <c r="AD29" s="104">
        <f>database!AN37</f>
        <v>466.96</v>
      </c>
      <c r="AE29" s="104">
        <f>database!AT37</f>
        <v>0</v>
      </c>
      <c r="AF29" s="19">
        <f t="shared" si="20"/>
        <v>444.85981308411209</v>
      </c>
      <c r="AG29" s="19">
        <f t="shared" si="21"/>
        <v>21820.560747663549</v>
      </c>
      <c r="AH29" s="19">
        <f t="shared" si="22"/>
        <v>0</v>
      </c>
    </row>
    <row r="30" spans="1:34" x14ac:dyDescent="0.35">
      <c r="A30" s="103" t="s">
        <v>373</v>
      </c>
      <c r="B30" s="75" t="str">
        <f>GAII_8_24Feb20!B26</f>
        <v>KF073S D17 MPA</v>
      </c>
      <c r="C30" s="1" t="s">
        <v>238</v>
      </c>
      <c r="D30" s="91">
        <v>490</v>
      </c>
      <c r="E30" s="91">
        <v>10</v>
      </c>
      <c r="F30" s="91">
        <f t="shared" si="0"/>
        <v>500</v>
      </c>
      <c r="G30" s="91">
        <f t="shared" si="1"/>
        <v>1.01</v>
      </c>
      <c r="H30" s="43">
        <f t="shared" si="2"/>
        <v>1.0306122448979591</v>
      </c>
      <c r="I30" s="10">
        <f>GAII_8_24Feb20!O26</f>
        <v>199.19999999999982</v>
      </c>
      <c r="J30" s="104">
        <f>database!G38</f>
        <v>4765</v>
      </c>
      <c r="K30" s="104">
        <f>database!M38</f>
        <v>4700</v>
      </c>
      <c r="L30" s="104">
        <f>database!S38</f>
        <v>4692</v>
      </c>
      <c r="M30" s="104">
        <f>database!AE38</f>
        <v>7173</v>
      </c>
      <c r="N30" s="104">
        <f>database!AK38</f>
        <v>1257</v>
      </c>
      <c r="O30" s="104">
        <f>database!AQ38</f>
        <v>0</v>
      </c>
      <c r="P30" s="104">
        <f t="shared" si="13"/>
        <v>1196034.1365461857</v>
      </c>
      <c r="Q30" s="104">
        <f t="shared" si="14"/>
        <v>37111.353577575639</v>
      </c>
      <c r="R30" s="104">
        <f t="shared" si="15"/>
        <v>6503.4116056061039</v>
      </c>
      <c r="S30" s="104">
        <f t="shared" si="16"/>
        <v>0</v>
      </c>
      <c r="T30" s="43">
        <f>database!T38</f>
        <v>71.790000000000006</v>
      </c>
      <c r="U30" s="47">
        <f>database!AF38</f>
        <v>19.920000000000002</v>
      </c>
      <c r="V30" s="104">
        <f>database!AL38</f>
        <v>592.01</v>
      </c>
      <c r="W30" s="104">
        <f>database!AR38</f>
        <v>0</v>
      </c>
      <c r="X30" s="19">
        <f t="shared" si="17"/>
        <v>27.747597158378607</v>
      </c>
      <c r="Y30" s="19">
        <f t="shared" si="18"/>
        <v>824.64131494637127</v>
      </c>
      <c r="Z30" s="19">
        <f t="shared" si="19"/>
        <v>0</v>
      </c>
      <c r="AA30" s="104">
        <f>database!P38</f>
        <v>58.2</v>
      </c>
      <c r="AB30" s="104">
        <f>database!V38</f>
        <v>2.12</v>
      </c>
      <c r="AC30" s="104">
        <f>database!AH38</f>
        <v>6.45</v>
      </c>
      <c r="AD30" s="104">
        <f>database!AN38</f>
        <v>386.52</v>
      </c>
      <c r="AE30" s="104">
        <f>database!AT38</f>
        <v>0</v>
      </c>
      <c r="AF30" s="19">
        <f t="shared" si="20"/>
        <v>304.24528301886789</v>
      </c>
      <c r="AG30" s="19">
        <f t="shared" si="21"/>
        <v>18232.075471698114</v>
      </c>
      <c r="AH30" s="19">
        <f t="shared" si="22"/>
        <v>0</v>
      </c>
    </row>
    <row r="31" spans="1:34" x14ac:dyDescent="0.35">
      <c r="A31" s="103" t="s">
        <v>374</v>
      </c>
      <c r="B31" s="75" t="str">
        <f>GAII_8_24Feb20!B27</f>
        <v>KF086S D30 MPA</v>
      </c>
      <c r="C31" s="1" t="s">
        <v>238</v>
      </c>
      <c r="D31" s="91">
        <v>490</v>
      </c>
      <c r="E31" s="91">
        <v>10</v>
      </c>
      <c r="F31" s="91">
        <f t="shared" si="0"/>
        <v>500</v>
      </c>
      <c r="G31" s="91">
        <f t="shared" si="1"/>
        <v>1.01</v>
      </c>
      <c r="H31" s="43">
        <f t="shared" si="2"/>
        <v>1.0306122448979591</v>
      </c>
      <c r="I31" s="10">
        <f>GAII_8_24Feb20!O27</f>
        <v>195.60000000000022</v>
      </c>
      <c r="J31" s="104">
        <f>database!G39</f>
        <v>4782</v>
      </c>
      <c r="K31" s="104">
        <f>database!M39</f>
        <v>4717</v>
      </c>
      <c r="L31" s="104">
        <f>database!S39</f>
        <v>4716</v>
      </c>
      <c r="M31" s="104">
        <f>database!AE39</f>
        <v>875</v>
      </c>
      <c r="N31" s="104">
        <f>database!AK39</f>
        <v>1010</v>
      </c>
      <c r="O31" s="104">
        <f>database!AQ39</f>
        <v>108</v>
      </c>
      <c r="P31" s="104">
        <f t="shared" si="13"/>
        <v>1222392.6380368085</v>
      </c>
      <c r="Q31" s="104">
        <f t="shared" si="14"/>
        <v>4610.3564125036455</v>
      </c>
      <c r="R31" s="104">
        <f t="shared" si="15"/>
        <v>5321.6685447184955</v>
      </c>
      <c r="S31" s="104">
        <f t="shared" si="16"/>
        <v>569.04970577187862</v>
      </c>
      <c r="T31" s="43">
        <f>database!T39</f>
        <v>70.02</v>
      </c>
      <c r="U31" s="47">
        <f>database!AF39</f>
        <v>22</v>
      </c>
      <c r="V31" s="104">
        <f>database!AL39</f>
        <v>463.05</v>
      </c>
      <c r="W31" s="104">
        <f>database!AR39</f>
        <v>992.25</v>
      </c>
      <c r="X31" s="19">
        <f t="shared" si="17"/>
        <v>31.419594401599543</v>
      </c>
      <c r="Y31" s="19">
        <f t="shared" si="18"/>
        <v>661.31105398457589</v>
      </c>
      <c r="Z31" s="19">
        <f t="shared" si="19"/>
        <v>1417.0951156812339</v>
      </c>
      <c r="AA31" s="104">
        <f>database!P39</f>
        <v>52.09</v>
      </c>
      <c r="AB31" s="104">
        <f>database!V39</f>
        <v>1.94</v>
      </c>
      <c r="AC31" s="104">
        <f>database!AH39</f>
        <v>13</v>
      </c>
      <c r="AD31" s="104">
        <f>database!AN39</f>
        <v>195.06</v>
      </c>
      <c r="AE31" s="104">
        <f>database!AT39</f>
        <v>382.88</v>
      </c>
      <c r="AF31" s="19">
        <f t="shared" si="20"/>
        <v>670.10309278350519</v>
      </c>
      <c r="AG31" s="19">
        <f t="shared" si="21"/>
        <v>10054.639175257733</v>
      </c>
      <c r="AH31" s="19">
        <f t="shared" si="22"/>
        <v>735.03551545402183</v>
      </c>
    </row>
    <row r="32" spans="1:34" x14ac:dyDescent="0.35">
      <c r="A32" s="103" t="s">
        <v>376</v>
      </c>
      <c r="B32" s="75" t="str">
        <f>GAII_8_24Feb20!B30</f>
        <v>KF090S D34 MPA</v>
      </c>
      <c r="C32" s="1" t="s">
        <v>238</v>
      </c>
      <c r="D32" s="91">
        <v>490</v>
      </c>
      <c r="E32" s="91">
        <v>10</v>
      </c>
      <c r="F32" s="91">
        <f>D32+E32</f>
        <v>500</v>
      </c>
      <c r="G32" s="91">
        <f t="shared" si="1"/>
        <v>1.01</v>
      </c>
      <c r="H32" s="43">
        <f>F32/D32*G32</f>
        <v>1.0306122448979591</v>
      </c>
      <c r="I32" s="10">
        <f>GAII_8_24Feb20!O30</f>
        <v>199.49999999999957</v>
      </c>
      <c r="J32" s="104">
        <f>database!G40</f>
        <v>4914</v>
      </c>
      <c r="K32" s="104">
        <f>database!M40</f>
        <v>4843</v>
      </c>
      <c r="L32" s="104">
        <f>database!S40</f>
        <v>4834</v>
      </c>
      <c r="M32" s="104">
        <f>database!AE40</f>
        <v>4814</v>
      </c>
      <c r="N32" s="104">
        <f>database!AK40</f>
        <v>1976</v>
      </c>
      <c r="O32" s="104">
        <f>database!AQ40</f>
        <v>66</v>
      </c>
      <c r="P32" s="104">
        <f t="shared" si="13"/>
        <v>1231578.9473684237</v>
      </c>
      <c r="Q32" s="104">
        <f t="shared" si="14"/>
        <v>24869.009257838523</v>
      </c>
      <c r="R32" s="104">
        <f t="shared" si="15"/>
        <v>10207.968901846474</v>
      </c>
      <c r="S32" s="104">
        <f t="shared" si="16"/>
        <v>340.95442688353603</v>
      </c>
      <c r="T32" s="43">
        <f>database!T40</f>
        <v>69.23</v>
      </c>
      <c r="U32" s="47">
        <f>database!AF40</f>
        <v>27.43</v>
      </c>
      <c r="V32" s="104">
        <f>database!AL40</f>
        <v>299.29000000000002</v>
      </c>
      <c r="W32" s="104">
        <f>database!AR40</f>
        <v>1108.58</v>
      </c>
      <c r="X32" s="19">
        <f t="shared" si="17"/>
        <v>39.621551350570563</v>
      </c>
      <c r="Y32" s="19">
        <f t="shared" si="18"/>
        <v>432.31258125090284</v>
      </c>
      <c r="Z32" s="19">
        <f t="shared" si="19"/>
        <v>1601.3000144446046</v>
      </c>
      <c r="AA32" s="104">
        <f>database!P40</f>
        <v>52</v>
      </c>
      <c r="AB32" s="104">
        <f>database!V40</f>
        <v>1.92</v>
      </c>
      <c r="AC32" s="104">
        <f>database!AH40</f>
        <v>12.46</v>
      </c>
      <c r="AD32" s="104">
        <f>database!AN40</f>
        <v>108.86</v>
      </c>
      <c r="AE32" s="104">
        <f>database!AT40</f>
        <v>750.52</v>
      </c>
      <c r="AF32" s="19">
        <f t="shared" si="20"/>
        <v>648.95833333333337</v>
      </c>
      <c r="AG32" s="19">
        <f t="shared" si="21"/>
        <v>5669.791666666667</v>
      </c>
      <c r="AH32" s="19">
        <f t="shared" si="22"/>
        <v>1443.3076923076924</v>
      </c>
    </row>
    <row r="33" spans="1:34" x14ac:dyDescent="0.35">
      <c r="A33" s="103" t="s">
        <v>375</v>
      </c>
      <c r="B33" s="75" t="str">
        <f>GAII_8_24Feb20!B29</f>
        <v>KF094S D38 MPA</v>
      </c>
      <c r="C33" s="1" t="s">
        <v>238</v>
      </c>
      <c r="D33" s="91">
        <v>490</v>
      </c>
      <c r="E33" s="91">
        <v>10</v>
      </c>
      <c r="F33" s="91">
        <f t="shared" si="0"/>
        <v>500</v>
      </c>
      <c r="G33" s="91">
        <f t="shared" si="1"/>
        <v>1.01</v>
      </c>
      <c r="H33" s="43">
        <f t="shared" si="2"/>
        <v>1.0306122448979591</v>
      </c>
      <c r="I33" s="10">
        <f>GAII_8_24Feb20!O29</f>
        <v>198.99999999999983</v>
      </c>
      <c r="J33" s="104">
        <f>database!G41</f>
        <v>4625</v>
      </c>
      <c r="K33" s="104">
        <f>database!M41</f>
        <v>4564</v>
      </c>
      <c r="L33" s="104">
        <f>database!S41</f>
        <v>4551</v>
      </c>
      <c r="M33" s="104">
        <f>database!AE41</f>
        <v>2345</v>
      </c>
      <c r="N33" s="104">
        <f>database!AK41</f>
        <v>619</v>
      </c>
      <c r="O33" s="104">
        <f>database!AQ41</f>
        <v>30</v>
      </c>
      <c r="P33" s="104">
        <f t="shared" si="13"/>
        <v>1162060.3015075387</v>
      </c>
      <c r="Q33" s="104">
        <f t="shared" si="14"/>
        <v>12144.65183058149</v>
      </c>
      <c r="R33" s="104">
        <f t="shared" si="15"/>
        <v>3205.7737667931519</v>
      </c>
      <c r="S33" s="104">
        <f t="shared" si="16"/>
        <v>155.36868013537085</v>
      </c>
      <c r="T33" s="43">
        <f>database!T41</f>
        <v>69.52</v>
      </c>
      <c r="U33" s="47">
        <f>database!AF41</f>
        <v>25.21</v>
      </c>
      <c r="V33" s="104">
        <f>database!AL41</f>
        <v>282.26</v>
      </c>
      <c r="W33" s="104">
        <f>database!AR41</f>
        <v>1158.33</v>
      </c>
      <c r="X33" s="19">
        <f t="shared" si="17"/>
        <v>36.26294591484465</v>
      </c>
      <c r="Y33" s="19">
        <f t="shared" si="18"/>
        <v>406.01265822784808</v>
      </c>
      <c r="Z33" s="19">
        <f t="shared" si="19"/>
        <v>1666.1823935558111</v>
      </c>
      <c r="AA33" s="104">
        <f>database!P41</f>
        <v>52.23</v>
      </c>
      <c r="AB33" s="104">
        <f>database!V41</f>
        <v>1.93</v>
      </c>
      <c r="AC33" s="104">
        <f>database!AH41</f>
        <v>16.420000000000002</v>
      </c>
      <c r="AD33" s="104">
        <f>database!AN41</f>
        <v>113.08</v>
      </c>
      <c r="AE33" s="104">
        <f>database!AT41</f>
        <v>979.02</v>
      </c>
      <c r="AF33" s="19">
        <f t="shared" si="20"/>
        <v>850.77720207253901</v>
      </c>
      <c r="AG33" s="19">
        <f t="shared" si="21"/>
        <v>5859.067357512954</v>
      </c>
      <c r="AH33" s="19">
        <f t="shared" si="22"/>
        <v>1874.4399770246987</v>
      </c>
    </row>
    <row r="34" spans="1:34" x14ac:dyDescent="0.35">
      <c r="A34" s="103" t="s">
        <v>377</v>
      </c>
      <c r="B34" s="1" t="str">
        <f>GAII_9_25Feb20!B18</f>
        <v>KF096S D40 MPA</v>
      </c>
      <c r="C34" s="1" t="s">
        <v>238</v>
      </c>
      <c r="D34" s="91">
        <v>490</v>
      </c>
      <c r="E34" s="91">
        <v>10</v>
      </c>
      <c r="F34" s="91">
        <f t="shared" si="0"/>
        <v>500</v>
      </c>
      <c r="G34" s="91">
        <f t="shared" si="1"/>
        <v>1.01</v>
      </c>
      <c r="H34" s="43">
        <f t="shared" si="2"/>
        <v>1.0306122448979591</v>
      </c>
      <c r="I34" s="10">
        <f>GAII_9_25Feb20!O18</f>
        <v>195.10000000000005</v>
      </c>
      <c r="J34" s="104">
        <f>database!G42</f>
        <v>3300</v>
      </c>
      <c r="K34" s="104">
        <f>database!M42</f>
        <v>3223</v>
      </c>
      <c r="L34" s="104">
        <f>database!S42</f>
        <v>3219</v>
      </c>
      <c r="M34" s="104">
        <f>database!AE42</f>
        <v>635</v>
      </c>
      <c r="N34" s="104">
        <f>database!AK42</f>
        <v>483</v>
      </c>
      <c r="O34" s="104">
        <f>database!AQ42</f>
        <v>9</v>
      </c>
      <c r="P34" s="104">
        <f t="shared" ref="P34:P43" si="23">(J34/$I34)*1000*($F34/$E34)</f>
        <v>845720.1435161453</v>
      </c>
      <c r="Q34" s="104">
        <f t="shared" ref="Q34:Q43" si="24">(M34/$I34)*$H34*1000</f>
        <v>3354.3760918001226</v>
      </c>
      <c r="R34" s="104">
        <f t="shared" ref="R34:R43" si="25">(N34/$I34)*$H34*1000</f>
        <v>2551.4388225818252</v>
      </c>
      <c r="S34" s="104">
        <f t="shared" ref="S34:S43" si="26">(O34/$I34)*$H34*1000</f>
        <v>47.54233830897811</v>
      </c>
      <c r="T34" s="43">
        <f>database!T42</f>
        <v>70.88</v>
      </c>
      <c r="U34" s="47">
        <f>database!AF42</f>
        <v>28.72</v>
      </c>
      <c r="V34" s="104">
        <f>database!AL42</f>
        <v>387.16</v>
      </c>
      <c r="W34" s="104">
        <f>database!AR42</f>
        <v>1161.43</v>
      </c>
      <c r="X34" s="19">
        <f t="shared" ref="X34:X43" si="27">(U34/$T34)*100</f>
        <v>40.519187358916483</v>
      </c>
      <c r="Y34" s="19">
        <f t="shared" ref="Y34:Y43" si="28">(V34/$T34)*100</f>
        <v>546.2189616252823</v>
      </c>
      <c r="Z34" s="19">
        <f t="shared" ref="Z34:Z43" si="29">(W34/$T34)*100</f>
        <v>1638.5863431151242</v>
      </c>
      <c r="AA34" s="104">
        <f>database!P42</f>
        <v>55.93</v>
      </c>
      <c r="AB34" s="104">
        <f>database!V42</f>
        <v>2.06</v>
      </c>
      <c r="AC34" s="104">
        <f>database!AH42</f>
        <v>16.14</v>
      </c>
      <c r="AD34" s="104">
        <f>database!AN42</f>
        <v>175.37</v>
      </c>
      <c r="AE34" s="104">
        <f>database!AT42</f>
        <v>1006.33</v>
      </c>
      <c r="AF34" s="19">
        <f t="shared" ref="AF34:AF43" si="30">(AC34/$AB34)*100</f>
        <v>783.495145631068</v>
      </c>
      <c r="AG34" s="19">
        <f t="shared" ref="AG34:AG43" si="31">(AD34/$AB34)*100</f>
        <v>8513.1067961165045</v>
      </c>
      <c r="AH34" s="19">
        <f t="shared" ref="AH34:AH43" si="32">(AE34/$AA34)*100</f>
        <v>1799.2669408188806</v>
      </c>
    </row>
    <row r="35" spans="1:34" x14ac:dyDescent="0.35">
      <c r="A35" s="103" t="s">
        <v>378</v>
      </c>
      <c r="B35" s="1" t="str">
        <f>GAII_9_25Feb20!B19</f>
        <v>KF100S D44 MPA</v>
      </c>
      <c r="C35" s="1" t="s">
        <v>238</v>
      </c>
      <c r="D35" s="91">
        <v>490</v>
      </c>
      <c r="E35" s="91">
        <v>10</v>
      </c>
      <c r="F35" s="91">
        <f t="shared" si="0"/>
        <v>500</v>
      </c>
      <c r="G35" s="91">
        <f t="shared" si="1"/>
        <v>1.01</v>
      </c>
      <c r="H35" s="43">
        <f t="shared" si="2"/>
        <v>1.0306122448979591</v>
      </c>
      <c r="I35" s="10">
        <f>GAII_9_25Feb20!O19</f>
        <v>198.99999999999983</v>
      </c>
      <c r="J35" s="104">
        <f>database!G43</f>
        <v>3413</v>
      </c>
      <c r="K35" s="104">
        <f>database!M43</f>
        <v>3352</v>
      </c>
      <c r="L35" s="104">
        <f>database!S43</f>
        <v>3349</v>
      </c>
      <c r="M35" s="104">
        <f>database!AE43</f>
        <v>1283</v>
      </c>
      <c r="N35" s="104">
        <f>database!AK43</f>
        <v>2547</v>
      </c>
      <c r="O35" s="104">
        <f>database!AQ43</f>
        <v>15</v>
      </c>
      <c r="P35" s="104">
        <f t="shared" si="23"/>
        <v>857537.68844221171</v>
      </c>
      <c r="Q35" s="104">
        <f t="shared" si="24"/>
        <v>6644.6005537893598</v>
      </c>
      <c r="R35" s="104">
        <f t="shared" si="25"/>
        <v>13190.800943492985</v>
      </c>
      <c r="S35" s="104">
        <f t="shared" si="26"/>
        <v>77.684340067685426</v>
      </c>
      <c r="T35" s="43">
        <f>database!T43</f>
        <v>71.95</v>
      </c>
      <c r="U35" s="47">
        <f>database!AF43</f>
        <v>26.25</v>
      </c>
      <c r="V35" s="104">
        <f>database!AL43</f>
        <v>274.7</v>
      </c>
      <c r="W35" s="104">
        <f>database!AR43</f>
        <v>1271.9100000000001</v>
      </c>
      <c r="X35" s="19">
        <f t="shared" si="27"/>
        <v>36.483669214732451</v>
      </c>
      <c r="Y35" s="19">
        <f t="shared" si="28"/>
        <v>381.79291174426686</v>
      </c>
      <c r="Z35" s="19">
        <f t="shared" si="29"/>
        <v>1767.7692842251563</v>
      </c>
      <c r="AA35" s="104">
        <f>database!P43</f>
        <v>58.47</v>
      </c>
      <c r="AB35" s="104">
        <f>database!V43</f>
        <v>2.14</v>
      </c>
      <c r="AC35" s="104">
        <f>database!AH43</f>
        <v>12.92</v>
      </c>
      <c r="AD35" s="104">
        <f>database!AN43</f>
        <v>78.400000000000006</v>
      </c>
      <c r="AE35" s="104">
        <f>database!AT43</f>
        <v>881.57</v>
      </c>
      <c r="AF35" s="19">
        <f t="shared" si="30"/>
        <v>603.73831775700933</v>
      </c>
      <c r="AG35" s="19">
        <f t="shared" si="31"/>
        <v>3663.5514018691588</v>
      </c>
      <c r="AH35" s="19">
        <f t="shared" si="32"/>
        <v>1507.7304600649907</v>
      </c>
    </row>
    <row r="36" spans="1:34" x14ac:dyDescent="0.35">
      <c r="A36" s="103" t="s">
        <v>379</v>
      </c>
      <c r="B36" s="1" t="str">
        <f>GAII_9_25Feb20!B20</f>
        <v>KF102S D46 MPA</v>
      </c>
      <c r="C36" s="1" t="s">
        <v>238</v>
      </c>
      <c r="D36" s="91">
        <v>490</v>
      </c>
      <c r="E36" s="91">
        <v>10</v>
      </c>
      <c r="F36" s="91">
        <f t="shared" si="0"/>
        <v>500</v>
      </c>
      <c r="G36" s="91">
        <f t="shared" si="1"/>
        <v>1.01</v>
      </c>
      <c r="H36" s="43">
        <f t="shared" si="2"/>
        <v>1.0306122448979591</v>
      </c>
      <c r="I36" s="10">
        <f>GAII_9_25Feb20!O20</f>
        <v>198.7000000000001</v>
      </c>
      <c r="J36" s="104">
        <f>database!G44</f>
        <v>3573</v>
      </c>
      <c r="K36" s="104">
        <f>database!M44</f>
        <v>3519</v>
      </c>
      <c r="L36" s="104">
        <f>database!S44</f>
        <v>3523</v>
      </c>
      <c r="M36" s="104">
        <f>database!AE44</f>
        <v>1124</v>
      </c>
      <c r="N36" s="104">
        <f>database!AK44</f>
        <v>1009</v>
      </c>
      <c r="O36" s="104">
        <f>database!AQ44</f>
        <v>17</v>
      </c>
      <c r="P36" s="104">
        <f t="shared" si="23"/>
        <v>899094.11172621988</v>
      </c>
      <c r="Q36" s="104">
        <f t="shared" si="24"/>
        <v>5829.9353964031479</v>
      </c>
      <c r="R36" s="104">
        <f t="shared" si="25"/>
        <v>5233.4562410772032</v>
      </c>
      <c r="S36" s="104">
        <f t="shared" si="26"/>
        <v>88.17517948296576</v>
      </c>
      <c r="T36" s="43">
        <f>database!T44</f>
        <v>72</v>
      </c>
      <c r="U36" s="47">
        <f>database!AF44</f>
        <v>35.21</v>
      </c>
      <c r="V36" s="104">
        <f>database!AL44</f>
        <v>399.98</v>
      </c>
      <c r="W36" s="104">
        <f>database!AR44</f>
        <v>1165.02</v>
      </c>
      <c r="X36" s="19">
        <f t="shared" si="27"/>
        <v>48.902777777777779</v>
      </c>
      <c r="Y36" s="19">
        <f t="shared" si="28"/>
        <v>555.52777777777783</v>
      </c>
      <c r="Z36" s="19">
        <f t="shared" si="29"/>
        <v>1618.0833333333333</v>
      </c>
      <c r="AA36" s="104">
        <f>database!P44</f>
        <v>58.53</v>
      </c>
      <c r="AB36" s="104">
        <f>database!V44</f>
        <v>2.14</v>
      </c>
      <c r="AC36" s="104">
        <f>database!AH44</f>
        <v>14.57</v>
      </c>
      <c r="AD36" s="104">
        <f>database!AN44</f>
        <v>177.86</v>
      </c>
      <c r="AE36" s="104">
        <f>database!AT44</f>
        <v>538.41999999999996</v>
      </c>
      <c r="AF36" s="19">
        <f t="shared" si="30"/>
        <v>680.84112149532712</v>
      </c>
      <c r="AG36" s="19">
        <f t="shared" si="31"/>
        <v>8311.2149532710282</v>
      </c>
      <c r="AH36" s="19">
        <f t="shared" si="32"/>
        <v>919.90432256962242</v>
      </c>
    </row>
    <row r="37" spans="1:34" x14ac:dyDescent="0.35">
      <c r="A37" s="103" t="s">
        <v>380</v>
      </c>
      <c r="B37" s="1" t="str">
        <f>GAII_9_25Feb20!B21</f>
        <v>KF106S D50 MPA</v>
      </c>
      <c r="C37" s="1" t="s">
        <v>238</v>
      </c>
      <c r="D37" s="91">
        <v>490</v>
      </c>
      <c r="E37" s="91">
        <v>10</v>
      </c>
      <c r="F37" s="91">
        <f t="shared" si="0"/>
        <v>500</v>
      </c>
      <c r="G37" s="91">
        <f t="shared" si="1"/>
        <v>1.01</v>
      </c>
      <c r="H37" s="43">
        <f t="shared" si="2"/>
        <v>1.0306122448979591</v>
      </c>
      <c r="I37" s="10">
        <f>GAII_9_25Feb20!O21</f>
        <v>196.8000000000001</v>
      </c>
      <c r="J37" s="104">
        <f>database!G45</f>
        <v>3378</v>
      </c>
      <c r="K37" s="104">
        <f>database!M45</f>
        <v>3329</v>
      </c>
      <c r="L37" s="104">
        <f>database!S45</f>
        <v>3330</v>
      </c>
      <c r="M37" s="104">
        <f>database!AE45</f>
        <v>1738</v>
      </c>
      <c r="N37" s="104">
        <f>database!AK45</f>
        <v>1790</v>
      </c>
      <c r="O37" s="104">
        <f>database!AQ45</f>
        <v>45</v>
      </c>
      <c r="P37" s="104">
        <f t="shared" si="23"/>
        <v>858231.7073170729</v>
      </c>
      <c r="Q37" s="104">
        <f t="shared" si="24"/>
        <v>9101.6467562634753</v>
      </c>
      <c r="R37" s="104">
        <f t="shared" si="25"/>
        <v>9373.9629998340733</v>
      </c>
      <c r="S37" s="104">
        <f t="shared" si="26"/>
        <v>235.6582877053259</v>
      </c>
      <c r="T37" s="43">
        <f>database!T45</f>
        <v>71.69</v>
      </c>
      <c r="U37" s="47">
        <f>database!AF45</f>
        <v>29.44</v>
      </c>
      <c r="V37" s="104">
        <f>database!AL45</f>
        <v>328.49</v>
      </c>
      <c r="W37" s="104">
        <f>database!AR45</f>
        <v>1064.58</v>
      </c>
      <c r="X37" s="19">
        <f t="shared" si="27"/>
        <v>41.065699539684758</v>
      </c>
      <c r="Y37" s="19">
        <f t="shared" si="28"/>
        <v>458.20895522388065</v>
      </c>
      <c r="Z37" s="19">
        <f t="shared" si="29"/>
        <v>1484.97698423769</v>
      </c>
      <c r="AA37" s="104">
        <f>database!P45</f>
        <v>58.53</v>
      </c>
      <c r="AB37" s="104">
        <f>database!V45</f>
        <v>2.14</v>
      </c>
      <c r="AC37" s="104">
        <f>database!AH45</f>
        <v>13.35</v>
      </c>
      <c r="AD37" s="104">
        <f>database!AN45</f>
        <v>168.09</v>
      </c>
      <c r="AE37" s="104">
        <f>database!AT45</f>
        <v>588.85</v>
      </c>
      <c r="AF37" s="19">
        <f t="shared" si="30"/>
        <v>623.83177570093449</v>
      </c>
      <c r="AG37" s="19">
        <f t="shared" si="31"/>
        <v>7854.6728971962611</v>
      </c>
      <c r="AH37" s="19">
        <f t="shared" si="32"/>
        <v>1006.0652656757219</v>
      </c>
    </row>
    <row r="38" spans="1:34" x14ac:dyDescent="0.35">
      <c r="A38" s="103" t="s">
        <v>381</v>
      </c>
      <c r="B38" s="1" t="str">
        <f>GAII_9_25Feb20!B22</f>
        <v>KOSMOS 1 Mar 17 M1 D4 surf FCM A</v>
      </c>
      <c r="C38" s="1" t="s">
        <v>238</v>
      </c>
      <c r="D38" s="91">
        <v>490</v>
      </c>
      <c r="E38" s="91">
        <v>10</v>
      </c>
      <c r="F38" s="91">
        <f t="shared" si="0"/>
        <v>500</v>
      </c>
      <c r="G38" s="91">
        <f t="shared" si="1"/>
        <v>1.01</v>
      </c>
      <c r="H38" s="43">
        <f t="shared" si="2"/>
        <v>1.0306122448979591</v>
      </c>
      <c r="I38" s="10">
        <f>GAII_9_25Feb20!O22</f>
        <v>201.30000000000027</v>
      </c>
      <c r="J38" s="104">
        <f>database!G46</f>
        <v>3668</v>
      </c>
      <c r="K38" s="104">
        <f>database!M46</f>
        <v>3606</v>
      </c>
      <c r="L38" s="104">
        <f>database!S46</f>
        <v>3600</v>
      </c>
      <c r="M38" s="104">
        <f>database!AE46</f>
        <v>21977</v>
      </c>
      <c r="N38" s="104">
        <f>database!AK46</f>
        <v>1255</v>
      </c>
      <c r="O38" s="104">
        <f>database!AQ46</f>
        <v>0</v>
      </c>
      <c r="P38" s="104">
        <f t="shared" si="23"/>
        <v>911077.9930452049</v>
      </c>
      <c r="Q38" s="104">
        <f t="shared" si="24"/>
        <v>112517.46302097575</v>
      </c>
      <c r="R38" s="104">
        <f t="shared" si="25"/>
        <v>6425.3272098705265</v>
      </c>
      <c r="S38" s="104">
        <f t="shared" si="26"/>
        <v>0</v>
      </c>
      <c r="T38" s="43">
        <f>database!T46</f>
        <v>71.459999999999994</v>
      </c>
      <c r="U38" s="47">
        <f>database!AF46</f>
        <v>19.32</v>
      </c>
      <c r="V38" s="104">
        <f>database!AL46</f>
        <v>644.55999999999995</v>
      </c>
      <c r="W38" s="104">
        <f>database!AR46</f>
        <v>0</v>
      </c>
      <c r="X38" s="19">
        <f t="shared" si="27"/>
        <v>27.036104114189758</v>
      </c>
      <c r="Y38" s="19">
        <f t="shared" si="28"/>
        <v>901.98712566470749</v>
      </c>
      <c r="Z38" s="19">
        <f t="shared" si="29"/>
        <v>0</v>
      </c>
      <c r="AA38" s="104">
        <f>database!P46</f>
        <v>58.19</v>
      </c>
      <c r="AB38" s="104">
        <f>database!V46</f>
        <v>2.13</v>
      </c>
      <c r="AC38" s="104">
        <f>database!AH46</f>
        <v>5.18</v>
      </c>
      <c r="AD38" s="104">
        <f>database!AN46</f>
        <v>380.43</v>
      </c>
      <c r="AE38" s="104">
        <f>database!AT46</f>
        <v>0</v>
      </c>
      <c r="AF38" s="19">
        <f t="shared" si="30"/>
        <v>243.19248826291079</v>
      </c>
      <c r="AG38" s="19">
        <f t="shared" si="31"/>
        <v>17860.563380281692</v>
      </c>
      <c r="AH38" s="19">
        <f t="shared" si="32"/>
        <v>0</v>
      </c>
    </row>
    <row r="39" spans="1:34" x14ac:dyDescent="0.35">
      <c r="A39" s="103" t="s">
        <v>382</v>
      </c>
      <c r="B39" s="1" t="str">
        <f>GAII_9_25Feb20!B23</f>
        <v>KOSMOS 3 Mar 17 M1 D6 surf FCM A</v>
      </c>
      <c r="C39" s="1" t="s">
        <v>238</v>
      </c>
      <c r="D39" s="91">
        <v>490</v>
      </c>
      <c r="E39" s="91">
        <v>10</v>
      </c>
      <c r="F39" s="91">
        <f t="shared" si="0"/>
        <v>500</v>
      </c>
      <c r="G39" s="91">
        <f t="shared" si="1"/>
        <v>1.01</v>
      </c>
      <c r="H39" s="43">
        <f t="shared" si="2"/>
        <v>1.0306122448979591</v>
      </c>
      <c r="I39" s="10">
        <f>GAII_9_25Feb20!O23</f>
        <v>200.29999999999993</v>
      </c>
      <c r="J39" s="104">
        <f>database!G47</f>
        <v>3547</v>
      </c>
      <c r="K39" s="104">
        <f>database!M47</f>
        <v>3490</v>
      </c>
      <c r="L39" s="104">
        <f>database!S47</f>
        <v>3486</v>
      </c>
      <c r="M39" s="104">
        <f>database!AE47</f>
        <v>9927</v>
      </c>
      <c r="N39" s="104">
        <f>database!AK47</f>
        <v>1262</v>
      </c>
      <c r="O39" s="104">
        <f>database!AQ47</f>
        <v>28</v>
      </c>
      <c r="P39" s="104">
        <f t="shared" si="23"/>
        <v>885421.8671992016</v>
      </c>
      <c r="Q39" s="104">
        <f t="shared" si="24"/>
        <v>51077.822042446547</v>
      </c>
      <c r="R39" s="104">
        <f t="shared" si="25"/>
        <v>6493.4231306102092</v>
      </c>
      <c r="S39" s="104">
        <f t="shared" si="26"/>
        <v>144.06960987090795</v>
      </c>
      <c r="T39" s="43">
        <f>database!T47</f>
        <v>71.209999999999994</v>
      </c>
      <c r="U39" s="47">
        <f>database!AF47</f>
        <v>17.16</v>
      </c>
      <c r="V39" s="104">
        <f>database!AL47</f>
        <v>865.6</v>
      </c>
      <c r="W39" s="104">
        <f>database!AR47</f>
        <v>1144.1400000000001</v>
      </c>
      <c r="X39" s="19">
        <f t="shared" si="27"/>
        <v>24.097739081589665</v>
      </c>
      <c r="Y39" s="19">
        <f t="shared" si="28"/>
        <v>1215.559612413987</v>
      </c>
      <c r="Z39" s="19">
        <f t="shared" si="29"/>
        <v>1606.7125403735431</v>
      </c>
      <c r="AA39" s="104">
        <f>database!P47</f>
        <v>57.71</v>
      </c>
      <c r="AB39" s="104">
        <f>database!V47</f>
        <v>2.13</v>
      </c>
      <c r="AC39" s="104">
        <f>database!AH47</f>
        <v>5.87</v>
      </c>
      <c r="AD39" s="104">
        <f>database!AN47</f>
        <v>709.93</v>
      </c>
      <c r="AE39" s="104">
        <f>database!AT47</f>
        <v>759.38</v>
      </c>
      <c r="AF39" s="19">
        <f t="shared" si="30"/>
        <v>275.58685446009389</v>
      </c>
      <c r="AG39" s="19">
        <f t="shared" si="31"/>
        <v>33330.046948356809</v>
      </c>
      <c r="AH39" s="19">
        <f t="shared" si="32"/>
        <v>1315.8551377577542</v>
      </c>
    </row>
    <row r="40" spans="1:34" x14ac:dyDescent="0.35">
      <c r="A40" s="103" t="s">
        <v>383</v>
      </c>
      <c r="B40" s="1" t="str">
        <f>GAII_9_25Feb20!B24</f>
        <v>KOSMOS 7 Mar 17 M1 D10 surf FCM A</v>
      </c>
      <c r="C40" s="1" t="s">
        <v>238</v>
      </c>
      <c r="D40" s="91">
        <v>490</v>
      </c>
      <c r="E40" s="91">
        <v>10</v>
      </c>
      <c r="F40" s="91">
        <f t="shared" si="0"/>
        <v>500</v>
      </c>
      <c r="G40" s="91">
        <f t="shared" si="1"/>
        <v>1.01</v>
      </c>
      <c r="H40" s="43">
        <f t="shared" si="2"/>
        <v>1.0306122448979591</v>
      </c>
      <c r="I40" s="10">
        <f>GAII_9_25Feb20!O24</f>
        <v>195.5</v>
      </c>
      <c r="J40" s="104">
        <f>database!G48</f>
        <v>3605</v>
      </c>
      <c r="K40" s="104">
        <f>database!M48</f>
        <v>3547</v>
      </c>
      <c r="L40" s="104">
        <f>database!S48</f>
        <v>3540</v>
      </c>
      <c r="M40" s="104">
        <f>database!AE48</f>
        <v>598</v>
      </c>
      <c r="N40" s="104">
        <f>database!AK48</f>
        <v>292</v>
      </c>
      <c r="O40" s="104">
        <f>database!AQ48</f>
        <v>11</v>
      </c>
      <c r="P40" s="104">
        <f t="shared" si="23"/>
        <v>921994.88491048594</v>
      </c>
      <c r="Q40" s="104">
        <f t="shared" si="24"/>
        <v>3152.4609843937574</v>
      </c>
      <c r="R40" s="104">
        <f t="shared" si="25"/>
        <v>1539.3287749882561</v>
      </c>
      <c r="S40" s="104">
        <f t="shared" si="26"/>
        <v>57.988412756406909</v>
      </c>
      <c r="T40" s="43">
        <f>database!T48</f>
        <v>70.55</v>
      </c>
      <c r="U40" s="47">
        <f>database!AF48</f>
        <v>29.26</v>
      </c>
      <c r="V40" s="104">
        <f>database!AL48</f>
        <v>601.07000000000005</v>
      </c>
      <c r="W40" s="104">
        <f>database!AR48</f>
        <v>1031.22</v>
      </c>
      <c r="X40" s="19">
        <f t="shared" si="27"/>
        <v>41.474131821403262</v>
      </c>
      <c r="Y40" s="19">
        <f t="shared" si="28"/>
        <v>851.97732104890156</v>
      </c>
      <c r="Z40" s="19">
        <f t="shared" si="29"/>
        <v>1461.6867469879519</v>
      </c>
      <c r="AA40" s="104">
        <f>database!P48</f>
        <v>59.23</v>
      </c>
      <c r="AB40" s="104">
        <f>database!V48</f>
        <v>2.15</v>
      </c>
      <c r="AC40" s="104">
        <f>database!AH48</f>
        <v>10.93</v>
      </c>
      <c r="AD40" s="104">
        <f>database!AN48</f>
        <v>409.11</v>
      </c>
      <c r="AE40" s="104">
        <f>database!AT48</f>
        <v>591.03</v>
      </c>
      <c r="AF40" s="19">
        <f t="shared" si="30"/>
        <v>508.37209302325579</v>
      </c>
      <c r="AG40" s="19">
        <f t="shared" si="31"/>
        <v>19028.372093023256</v>
      </c>
      <c r="AH40" s="19">
        <f t="shared" si="32"/>
        <v>997.85581630930267</v>
      </c>
    </row>
    <row r="41" spans="1:34" x14ac:dyDescent="0.35">
      <c r="A41" s="103" t="s">
        <v>384</v>
      </c>
      <c r="B41" s="1" t="str">
        <f>GAII_9_25Feb20!B25</f>
        <v>KOSMOS 9 Mar 17 M1 D12 surf FCM A</v>
      </c>
      <c r="C41" s="1" t="s">
        <v>238</v>
      </c>
      <c r="D41" s="91">
        <v>490</v>
      </c>
      <c r="E41" s="91">
        <v>10</v>
      </c>
      <c r="F41" s="91">
        <f t="shared" si="0"/>
        <v>500</v>
      </c>
      <c r="G41" s="91">
        <f t="shared" si="1"/>
        <v>1.01</v>
      </c>
      <c r="H41" s="43">
        <f t="shared" si="2"/>
        <v>1.0306122448979591</v>
      </c>
      <c r="I41" s="10">
        <f>GAII_9_25Feb20!O25</f>
        <v>200.49999999999989</v>
      </c>
      <c r="J41" s="104">
        <f>database!G49</f>
        <v>3530</v>
      </c>
      <c r="K41" s="104">
        <f>database!M49</f>
        <v>3486</v>
      </c>
      <c r="L41" s="104">
        <f>database!S49</f>
        <v>3475</v>
      </c>
      <c r="M41" s="104">
        <f>database!AE49</f>
        <v>1421</v>
      </c>
      <c r="N41" s="104">
        <f>database!AK49</f>
        <v>379</v>
      </c>
      <c r="O41" s="104">
        <f>database!AQ49</f>
        <v>0</v>
      </c>
      <c r="P41" s="104">
        <f t="shared" si="23"/>
        <v>880299.25187032472</v>
      </c>
      <c r="Q41" s="104">
        <f t="shared" si="24"/>
        <v>7304.2394014962629</v>
      </c>
      <c r="R41" s="104">
        <f t="shared" si="25"/>
        <v>1948.1398544455196</v>
      </c>
      <c r="S41" s="104">
        <f t="shared" si="26"/>
        <v>0</v>
      </c>
      <c r="T41" s="43">
        <f>database!T49</f>
        <v>70.58</v>
      </c>
      <c r="U41" s="47">
        <f>database!AF49</f>
        <v>34.64</v>
      </c>
      <c r="V41" s="104">
        <f>database!AL49</f>
        <v>655.45</v>
      </c>
      <c r="W41" s="104">
        <f>database!AR49</f>
        <v>0</v>
      </c>
      <c r="X41" s="19">
        <f t="shared" si="27"/>
        <v>49.079059223576088</v>
      </c>
      <c r="Y41" s="19">
        <f t="shared" si="28"/>
        <v>928.66251062623985</v>
      </c>
      <c r="Z41" s="19">
        <f t="shared" si="29"/>
        <v>0</v>
      </c>
      <c r="AA41" s="104">
        <f>database!P49</f>
        <v>58.21</v>
      </c>
      <c r="AB41" s="104">
        <f>database!V49</f>
        <v>2.13</v>
      </c>
      <c r="AC41" s="104">
        <f>database!AH49</f>
        <v>9.06</v>
      </c>
      <c r="AD41" s="104">
        <f>database!AN49</f>
        <v>466.35</v>
      </c>
      <c r="AE41" s="104">
        <f>database!AT49</f>
        <v>0</v>
      </c>
      <c r="AF41" s="19">
        <f t="shared" si="30"/>
        <v>425.35211267605638</v>
      </c>
      <c r="AG41" s="19">
        <f t="shared" si="31"/>
        <v>21894.366197183099</v>
      </c>
      <c r="AH41" s="19">
        <f t="shared" si="32"/>
        <v>0</v>
      </c>
    </row>
    <row r="42" spans="1:34" x14ac:dyDescent="0.35">
      <c r="A42" s="103" t="s">
        <v>385</v>
      </c>
      <c r="B42" s="1" t="str">
        <f>GAII_9_25Feb20!B26</f>
        <v>KF070S D14 M1 A</v>
      </c>
      <c r="C42" s="1" t="s">
        <v>238</v>
      </c>
      <c r="D42" s="91">
        <v>490</v>
      </c>
      <c r="E42" s="91">
        <v>10</v>
      </c>
      <c r="F42" s="91">
        <f t="shared" si="0"/>
        <v>500</v>
      </c>
      <c r="G42" s="91">
        <f t="shared" si="1"/>
        <v>1.01</v>
      </c>
      <c r="H42" s="43">
        <f t="shared" si="2"/>
        <v>1.0306122448979591</v>
      </c>
      <c r="I42" s="10">
        <f>GAII_9_25Feb20!O26</f>
        <v>201.20000000000005</v>
      </c>
      <c r="J42" s="104">
        <f>database!G50</f>
        <v>3545</v>
      </c>
      <c r="K42" s="104">
        <f>database!M50</f>
        <v>3492</v>
      </c>
      <c r="L42" s="104">
        <f>database!S50</f>
        <v>3486</v>
      </c>
      <c r="M42" s="104">
        <f>database!AE50</f>
        <v>1327</v>
      </c>
      <c r="N42" s="104">
        <f>database!AK50</f>
        <v>677</v>
      </c>
      <c r="O42" s="104">
        <f>database!AQ50</f>
        <v>109</v>
      </c>
      <c r="P42" s="104">
        <f t="shared" si="23"/>
        <v>880964.21471172944</v>
      </c>
      <c r="Q42" s="104">
        <f t="shared" si="24"/>
        <v>6797.3282752464784</v>
      </c>
      <c r="R42" s="104">
        <f t="shared" si="25"/>
        <v>3467.8155556457164</v>
      </c>
      <c r="S42" s="104">
        <f t="shared" si="26"/>
        <v>558.33367144074305</v>
      </c>
      <c r="T42" s="43">
        <f>database!T50</f>
        <v>69.78</v>
      </c>
      <c r="U42" s="47">
        <f>database!AF50</f>
        <v>31.7</v>
      </c>
      <c r="V42" s="104">
        <f>database!AL50</f>
        <v>540.59</v>
      </c>
      <c r="W42" s="104">
        <f>database!AR50</f>
        <v>1124.67</v>
      </c>
      <c r="X42" s="19">
        <f t="shared" si="27"/>
        <v>45.428489538549726</v>
      </c>
      <c r="Y42" s="19">
        <f t="shared" si="28"/>
        <v>774.70621954714818</v>
      </c>
      <c r="Z42" s="19">
        <f t="shared" si="29"/>
        <v>1611.7368873602754</v>
      </c>
      <c r="AA42" s="104">
        <f>database!P50</f>
        <v>57.49</v>
      </c>
      <c r="AB42" s="104">
        <f>database!V50</f>
        <v>2.11</v>
      </c>
      <c r="AC42" s="104">
        <f>database!AH50</f>
        <v>13.69</v>
      </c>
      <c r="AD42" s="104">
        <f>database!AN50</f>
        <v>286.92</v>
      </c>
      <c r="AE42" s="104">
        <f>database!AT50</f>
        <v>419.4</v>
      </c>
      <c r="AF42" s="19">
        <f t="shared" si="30"/>
        <v>648.81516587677731</v>
      </c>
      <c r="AG42" s="19">
        <f t="shared" si="31"/>
        <v>13598.104265402844</v>
      </c>
      <c r="AH42" s="19">
        <f t="shared" si="32"/>
        <v>729.51817707427381</v>
      </c>
    </row>
    <row r="43" spans="1:34" x14ac:dyDescent="0.35">
      <c r="A43" s="103" t="s">
        <v>386</v>
      </c>
      <c r="B43" s="1" t="str">
        <f>GAII_9_25Feb20!B27</f>
        <v>KF072S D16 M1 A</v>
      </c>
      <c r="C43" s="1" t="s">
        <v>238</v>
      </c>
      <c r="D43" s="91">
        <v>490</v>
      </c>
      <c r="E43" s="91">
        <v>10</v>
      </c>
      <c r="F43" s="91">
        <f t="shared" si="0"/>
        <v>500</v>
      </c>
      <c r="G43" s="91">
        <f t="shared" si="1"/>
        <v>1.01</v>
      </c>
      <c r="H43" s="43">
        <f t="shared" si="2"/>
        <v>1.0306122448979591</v>
      </c>
      <c r="I43" s="10">
        <f>GAII_9_25Feb20!O27</f>
        <v>200.89999999999986</v>
      </c>
      <c r="J43" s="104">
        <f>database!G51</f>
        <v>3619</v>
      </c>
      <c r="K43" s="104">
        <f>database!M51</f>
        <v>3574</v>
      </c>
      <c r="L43" s="104">
        <f>database!S51</f>
        <v>3565</v>
      </c>
      <c r="M43" s="104">
        <f>database!AE51</f>
        <v>981</v>
      </c>
      <c r="N43" s="104">
        <f>database!AK51</f>
        <v>1312</v>
      </c>
      <c r="O43" s="104">
        <f>database!AQ51</f>
        <v>319</v>
      </c>
      <c r="P43" s="104">
        <f t="shared" si="23"/>
        <v>900696.86411149893</v>
      </c>
      <c r="Q43" s="104">
        <f t="shared" si="24"/>
        <v>5032.5067807112928</v>
      </c>
      <c r="R43" s="104">
        <f t="shared" si="25"/>
        <v>6730.5289462723904</v>
      </c>
      <c r="S43" s="104">
        <f t="shared" si="26"/>
        <v>1636.4624495890948</v>
      </c>
      <c r="T43" s="43">
        <f>database!T51</f>
        <v>69.84</v>
      </c>
      <c r="U43" s="47">
        <f>database!AF51</f>
        <v>31.47</v>
      </c>
      <c r="V43" s="104">
        <f>database!AL51</f>
        <v>468.9</v>
      </c>
      <c r="W43" s="104">
        <f>database!AR51</f>
        <v>992.03</v>
      </c>
      <c r="X43" s="19">
        <f t="shared" si="27"/>
        <v>45.060137457044668</v>
      </c>
      <c r="Y43" s="19">
        <f t="shared" si="28"/>
        <v>671.39175257731949</v>
      </c>
      <c r="Z43" s="19">
        <f t="shared" si="29"/>
        <v>1420.4324169530355</v>
      </c>
      <c r="AA43" s="104">
        <f>database!P51</f>
        <v>57.5</v>
      </c>
      <c r="AB43" s="104">
        <f>database!V51</f>
        <v>2.11</v>
      </c>
      <c r="AC43" s="104">
        <f>database!AH51</f>
        <v>12.4</v>
      </c>
      <c r="AD43" s="104">
        <f>database!AN51</f>
        <v>199.41</v>
      </c>
      <c r="AE43" s="104">
        <f>database!AT51</f>
        <v>223.49</v>
      </c>
      <c r="AF43" s="19">
        <f t="shared" si="30"/>
        <v>587.67772511848341</v>
      </c>
      <c r="AG43" s="19">
        <f t="shared" si="31"/>
        <v>9450.7109004739341</v>
      </c>
      <c r="AH43" s="19">
        <f t="shared" si="32"/>
        <v>388.67826086956524</v>
      </c>
    </row>
    <row r="44" spans="1:34" x14ac:dyDescent="0.35">
      <c r="A44" s="103" t="s">
        <v>387</v>
      </c>
      <c r="B44" s="1" t="str">
        <f>GAII_10_26Feb20!B15</f>
        <v>KF073S D17 M1 A</v>
      </c>
      <c r="C44" s="1" t="s">
        <v>238</v>
      </c>
      <c r="D44" s="91">
        <v>490</v>
      </c>
      <c r="E44" s="91">
        <v>10</v>
      </c>
      <c r="F44" s="91">
        <f t="shared" si="0"/>
        <v>500</v>
      </c>
      <c r="G44" s="91">
        <f t="shared" si="1"/>
        <v>1.01</v>
      </c>
      <c r="H44" s="43">
        <f t="shared" si="2"/>
        <v>1.0306122448979591</v>
      </c>
      <c r="I44" s="10">
        <f>GAII_10_26Feb20!O15</f>
        <v>198.09999999999971</v>
      </c>
      <c r="J44" s="107">
        <f>database!G52</f>
        <v>3081</v>
      </c>
      <c r="K44" s="107">
        <f>database!M52</f>
        <v>3030</v>
      </c>
      <c r="L44" s="107">
        <f>database!S52</f>
        <v>3014</v>
      </c>
      <c r="M44" s="107">
        <f>database!AE52</f>
        <v>631</v>
      </c>
      <c r="N44" s="107">
        <f>database!AK52</f>
        <v>1166</v>
      </c>
      <c r="O44" s="107">
        <f>database!AQ52</f>
        <v>391</v>
      </c>
      <c r="P44" s="107">
        <f t="shared" ref="P44:P52" si="33">(J44/$I44)*1000*($F44/$E44)</f>
        <v>777637.55678950134</v>
      </c>
      <c r="Q44" s="107">
        <f t="shared" ref="Q44:Q52" si="34">(M44/$I44)*$H44*1000</f>
        <v>3282.7679279687691</v>
      </c>
      <c r="R44" s="107">
        <f t="shared" ref="R44:R52" si="35">(N44/$I44)*$H44*1000</f>
        <v>6066.0973122212117</v>
      </c>
      <c r="S44" s="107">
        <f t="shared" ref="S44:S52" si="36">(O44/$I44)*$H44*1000</f>
        <v>2034.1715686779532</v>
      </c>
      <c r="T44" s="43">
        <f>database!T52</f>
        <v>77.47</v>
      </c>
      <c r="U44" s="47">
        <f>database!AF52</f>
        <v>33.700000000000003</v>
      </c>
      <c r="V44" s="107">
        <f>database!AL52</f>
        <v>645.38</v>
      </c>
      <c r="W44" s="107">
        <f>database!AR52</f>
        <v>1204.74</v>
      </c>
      <c r="X44" s="19">
        <f t="shared" ref="X44:X52" si="37">(U44/$T44)*100</f>
        <v>43.500709952239582</v>
      </c>
      <c r="Y44" s="19">
        <f t="shared" ref="Y44:Y52" si="38">(V44/$T44)*100</f>
        <v>833.07086614173227</v>
      </c>
      <c r="Z44" s="19">
        <f t="shared" ref="Z44:Z52" si="39">(W44/$T44)*100</f>
        <v>1555.1052020136829</v>
      </c>
      <c r="AA44" s="107">
        <f>database!P52</f>
        <v>54.67</v>
      </c>
      <c r="AB44" s="107">
        <f>database!V52</f>
        <v>2</v>
      </c>
      <c r="AC44" s="107">
        <f>database!AH52</f>
        <v>9.27</v>
      </c>
      <c r="AD44" s="107">
        <f>database!AN52</f>
        <v>205.05</v>
      </c>
      <c r="AE44" s="107">
        <f>database!AT52</f>
        <v>121.7</v>
      </c>
      <c r="AF44" s="19">
        <f t="shared" ref="AF44:AF52" si="40">(AC44/$AB44)*100</f>
        <v>463.5</v>
      </c>
      <c r="AG44" s="19">
        <f t="shared" ref="AG44:AG52" si="41">(AD44/$AB44)*100</f>
        <v>10252.5</v>
      </c>
      <c r="AH44" s="19">
        <f t="shared" ref="AH44:AH52" si="42">(AE44/$AA44)*100</f>
        <v>222.60837753795499</v>
      </c>
    </row>
    <row r="45" spans="1:34" x14ac:dyDescent="0.35">
      <c r="A45" s="103" t="s">
        <v>388</v>
      </c>
      <c r="B45" s="1" t="str">
        <f>GAII_10_26Feb20!B16</f>
        <v>KF086S D30 M1 A</v>
      </c>
      <c r="C45" s="1" t="s">
        <v>238</v>
      </c>
      <c r="D45" s="91">
        <v>490</v>
      </c>
      <c r="E45" s="91">
        <v>10</v>
      </c>
      <c r="F45" s="91">
        <f t="shared" si="0"/>
        <v>500</v>
      </c>
      <c r="G45" s="91">
        <f t="shared" si="1"/>
        <v>1.01</v>
      </c>
      <c r="H45" s="43">
        <f t="shared" si="2"/>
        <v>1.0306122448979591</v>
      </c>
      <c r="I45" s="10">
        <f>GAII_10_26Feb20!O16</f>
        <v>198.09999999999971</v>
      </c>
      <c r="J45" s="107">
        <f>database!G53</f>
        <v>3045</v>
      </c>
      <c r="K45" s="107">
        <f>database!M53</f>
        <v>2998</v>
      </c>
      <c r="L45" s="107">
        <f>database!S53</f>
        <v>2993</v>
      </c>
      <c r="M45" s="107">
        <f>database!AE53</f>
        <v>584</v>
      </c>
      <c r="N45" s="107">
        <f>database!AK53</f>
        <v>1693</v>
      </c>
      <c r="O45" s="107">
        <f>database!AQ53</f>
        <v>20</v>
      </c>
      <c r="P45" s="107">
        <f t="shared" si="33"/>
        <v>768551.23674911773</v>
      </c>
      <c r="Q45" s="107">
        <f t="shared" si="34"/>
        <v>3038.2511409409844</v>
      </c>
      <c r="R45" s="107">
        <f t="shared" si="35"/>
        <v>8807.8068178306276</v>
      </c>
      <c r="S45" s="107">
        <f t="shared" si="36"/>
        <v>104.04969660756795</v>
      </c>
      <c r="T45" s="43">
        <f>database!T53</f>
        <v>75.98</v>
      </c>
      <c r="U45" s="47">
        <f>database!AF53</f>
        <v>25.67</v>
      </c>
      <c r="V45" s="107">
        <f>database!AL53</f>
        <v>374.95</v>
      </c>
      <c r="W45" s="107">
        <f>database!AR53</f>
        <v>921.25</v>
      </c>
      <c r="X45" s="19">
        <f t="shared" si="37"/>
        <v>33.785206633324563</v>
      </c>
      <c r="Y45" s="19">
        <f t="shared" si="38"/>
        <v>493.48512766517507</v>
      </c>
      <c r="Z45" s="19">
        <f t="shared" si="39"/>
        <v>1212.4901289813108</v>
      </c>
      <c r="AA45" s="107">
        <f>database!P53</f>
        <v>57.16</v>
      </c>
      <c r="AB45" s="107">
        <f>database!V53</f>
        <v>2.06</v>
      </c>
      <c r="AC45" s="107">
        <f>database!AH53</f>
        <v>22.69</v>
      </c>
      <c r="AD45" s="107">
        <f>database!AN53</f>
        <v>173.55</v>
      </c>
      <c r="AE45" s="107">
        <f>database!AT53</f>
        <v>267</v>
      </c>
      <c r="AF45" s="19">
        <f t="shared" si="40"/>
        <v>1101.4563106796118</v>
      </c>
      <c r="AG45" s="19">
        <f t="shared" si="41"/>
        <v>8424.7572815533986</v>
      </c>
      <c r="AH45" s="19">
        <f t="shared" si="42"/>
        <v>467.10986703988812</v>
      </c>
    </row>
    <row r="46" spans="1:34" x14ac:dyDescent="0.35">
      <c r="A46" s="103" t="s">
        <v>389</v>
      </c>
      <c r="B46" s="1" t="str">
        <f>GAII_10_26Feb20!B17</f>
        <v>KF073S D17 M1 A</v>
      </c>
      <c r="C46" s="1" t="s">
        <v>238</v>
      </c>
      <c r="D46" s="91">
        <v>490</v>
      </c>
      <c r="E46" s="91">
        <v>10</v>
      </c>
      <c r="F46" s="91">
        <f t="shared" si="0"/>
        <v>500</v>
      </c>
      <c r="G46" s="91">
        <f t="shared" si="1"/>
        <v>1.01</v>
      </c>
      <c r="H46" s="43">
        <f t="shared" si="2"/>
        <v>1.0306122448979591</v>
      </c>
      <c r="I46" s="10">
        <f>GAII_10_26Feb20!O17</f>
        <v>199.30000000000004</v>
      </c>
      <c r="J46" s="107">
        <f>database!G54</f>
        <v>2950</v>
      </c>
      <c r="K46" s="107">
        <f>database!M54</f>
        <v>2906</v>
      </c>
      <c r="L46" s="107">
        <f>database!S54</f>
        <v>2903</v>
      </c>
      <c r="M46" s="107">
        <f>database!AE54</f>
        <v>613</v>
      </c>
      <c r="N46" s="107">
        <f>database!AK54</f>
        <v>1090</v>
      </c>
      <c r="O46" s="107">
        <f>database!AQ54</f>
        <v>323</v>
      </c>
      <c r="P46" s="107">
        <f t="shared" si="33"/>
        <v>740090.31610637216</v>
      </c>
      <c r="Q46" s="107">
        <f t="shared" si="34"/>
        <v>3169.9212550047605</v>
      </c>
      <c r="R46" s="107">
        <f t="shared" si="35"/>
        <v>5636.5647111830167</v>
      </c>
      <c r="S46" s="107">
        <f t="shared" si="36"/>
        <v>1670.2847722129488</v>
      </c>
      <c r="T46" s="43">
        <f>database!T54</f>
        <v>73.14</v>
      </c>
      <c r="U46" s="47">
        <f>database!AF54</f>
        <v>32.33</v>
      </c>
      <c r="V46" s="107">
        <f>database!AL54</f>
        <v>490.41</v>
      </c>
      <c r="W46" s="107">
        <f>database!AR54</f>
        <v>967.55</v>
      </c>
      <c r="X46" s="19">
        <f t="shared" si="37"/>
        <v>44.202898550724633</v>
      </c>
      <c r="Y46" s="19">
        <f t="shared" si="38"/>
        <v>670.50861361771945</v>
      </c>
      <c r="Z46" s="19">
        <f t="shared" si="39"/>
        <v>1322.8739403882964</v>
      </c>
      <c r="AA46" s="107">
        <f>database!P54</f>
        <v>57.71</v>
      </c>
      <c r="AB46" s="107">
        <f>database!V54</f>
        <v>2.0699999999999998</v>
      </c>
      <c r="AC46" s="107">
        <f>database!AH54</f>
        <v>9.3000000000000007</v>
      </c>
      <c r="AD46" s="107">
        <f>database!AN54</f>
        <v>202.59</v>
      </c>
      <c r="AE46" s="107">
        <f>database!AT54</f>
        <v>114.39</v>
      </c>
      <c r="AF46" s="19">
        <f t="shared" si="40"/>
        <v>449.27536231884062</v>
      </c>
      <c r="AG46" s="19">
        <f t="shared" si="41"/>
        <v>9786.9565217391319</v>
      </c>
      <c r="AH46" s="19">
        <f t="shared" si="42"/>
        <v>198.21521400103967</v>
      </c>
    </row>
    <row r="47" spans="1:34" x14ac:dyDescent="0.35">
      <c r="A47" s="103" t="s">
        <v>390</v>
      </c>
      <c r="B47" s="1" t="str">
        <f>GAII_10_26Feb20!B18</f>
        <v>KF090S D34 M1 A</v>
      </c>
      <c r="C47" s="1" t="s">
        <v>238</v>
      </c>
      <c r="D47" s="91">
        <v>490</v>
      </c>
      <c r="E47" s="91">
        <v>10</v>
      </c>
      <c r="F47" s="91">
        <f t="shared" si="0"/>
        <v>500</v>
      </c>
      <c r="G47" s="91">
        <f t="shared" si="1"/>
        <v>1.01</v>
      </c>
      <c r="H47" s="43">
        <f t="shared" si="2"/>
        <v>1.0306122448979591</v>
      </c>
      <c r="I47" s="10">
        <f>GAII_10_26Feb20!O18</f>
        <v>199.89999999999998</v>
      </c>
      <c r="J47" s="107">
        <f>database!G55</f>
        <v>3081</v>
      </c>
      <c r="K47" s="107">
        <f>database!M55</f>
        <v>3028</v>
      </c>
      <c r="L47" s="107">
        <f>database!S55</f>
        <v>3023</v>
      </c>
      <c r="M47" s="107">
        <f>database!AE55</f>
        <v>289</v>
      </c>
      <c r="N47" s="107">
        <f>database!AK55</f>
        <v>473</v>
      </c>
      <c r="O47" s="107">
        <f>database!AQ55</f>
        <v>25</v>
      </c>
      <c r="P47" s="107">
        <f t="shared" si="33"/>
        <v>770635.3176588295</v>
      </c>
      <c r="Q47" s="107">
        <f t="shared" si="34"/>
        <v>1489.9796837194108</v>
      </c>
      <c r="R47" s="107">
        <f t="shared" si="35"/>
        <v>2438.6172678175822</v>
      </c>
      <c r="S47" s="107">
        <f t="shared" si="36"/>
        <v>128.89097610029503</v>
      </c>
      <c r="T47" s="43">
        <f>database!T55</f>
        <v>70.59</v>
      </c>
      <c r="U47" s="47">
        <f>database!AF55</f>
        <v>25.92</v>
      </c>
      <c r="V47" s="107">
        <f>database!AL55</f>
        <v>485.14</v>
      </c>
      <c r="W47" s="107">
        <f>database!AR55</f>
        <v>1125.25</v>
      </c>
      <c r="X47" s="19">
        <f t="shared" si="37"/>
        <v>36.719082022949429</v>
      </c>
      <c r="Y47" s="19">
        <f t="shared" si="38"/>
        <v>687.26448505454027</v>
      </c>
      <c r="Z47" s="19">
        <f t="shared" si="39"/>
        <v>1594.06431505879</v>
      </c>
      <c r="AA47" s="107">
        <f>database!P55</f>
        <v>57.95</v>
      </c>
      <c r="AB47" s="107">
        <f>database!V55</f>
        <v>2.0699999999999998</v>
      </c>
      <c r="AC47" s="107">
        <f>database!AH55</f>
        <v>18.02</v>
      </c>
      <c r="AD47" s="107">
        <f>database!AN55</f>
        <v>236.91</v>
      </c>
      <c r="AE47" s="107">
        <f>database!AT55</f>
        <v>432.56</v>
      </c>
      <c r="AF47" s="19">
        <f t="shared" si="40"/>
        <v>870.53140096618358</v>
      </c>
      <c r="AG47" s="19">
        <f t="shared" si="41"/>
        <v>11444.927536231884</v>
      </c>
      <c r="AH47" s="19">
        <f t="shared" si="42"/>
        <v>746.43658326143225</v>
      </c>
    </row>
    <row r="48" spans="1:34" x14ac:dyDescent="0.35">
      <c r="A48" s="103" t="s">
        <v>391</v>
      </c>
      <c r="B48" s="1" t="str">
        <f>GAII_10_26Feb20!B19</f>
        <v>KF096S D38 M1 A</v>
      </c>
      <c r="C48" s="1" t="s">
        <v>238</v>
      </c>
      <c r="D48" s="91">
        <v>490</v>
      </c>
      <c r="E48" s="91">
        <v>10</v>
      </c>
      <c r="F48" s="91">
        <f t="shared" si="0"/>
        <v>500</v>
      </c>
      <c r="G48" s="91">
        <f t="shared" si="1"/>
        <v>1.01</v>
      </c>
      <c r="H48" s="43">
        <f t="shared" si="2"/>
        <v>1.0306122448979591</v>
      </c>
      <c r="I48" s="10">
        <f>GAII_10_26Feb20!O19</f>
        <v>199.79999999999976</v>
      </c>
      <c r="J48" s="107">
        <f>database!G56</f>
        <v>2998</v>
      </c>
      <c r="K48" s="107">
        <f>database!M56</f>
        <v>2951</v>
      </c>
      <c r="L48" s="107">
        <f>database!S56</f>
        <v>2944</v>
      </c>
      <c r="M48" s="107">
        <f>database!AE56</f>
        <v>160</v>
      </c>
      <c r="N48" s="107">
        <f>database!AK56</f>
        <v>680</v>
      </c>
      <c r="O48" s="107">
        <f>database!AQ56</f>
        <v>41</v>
      </c>
      <c r="P48" s="107">
        <f t="shared" si="33"/>
        <v>750250.25025025115</v>
      </c>
      <c r="Q48" s="107">
        <f t="shared" si="34"/>
        <v>825.31511102939771</v>
      </c>
      <c r="R48" s="107">
        <f t="shared" si="35"/>
        <v>3507.58922187494</v>
      </c>
      <c r="S48" s="107">
        <f t="shared" si="36"/>
        <v>211.48699720128317</v>
      </c>
      <c r="T48" s="43">
        <f>database!T56</f>
        <v>69.78</v>
      </c>
      <c r="U48" s="47">
        <f>database!AF56</f>
        <v>26.88</v>
      </c>
      <c r="V48" s="107">
        <f>database!AL56</f>
        <v>544.12</v>
      </c>
      <c r="W48" s="107">
        <f>database!AR56</f>
        <v>1135.96</v>
      </c>
      <c r="X48" s="19">
        <f t="shared" si="37"/>
        <v>38.521066208082544</v>
      </c>
      <c r="Y48" s="19">
        <f t="shared" si="38"/>
        <v>779.76497563771852</v>
      </c>
      <c r="Z48" s="19">
        <f t="shared" si="39"/>
        <v>1627.9163083978219</v>
      </c>
      <c r="AA48" s="107">
        <f>database!P56</f>
        <v>57.91</v>
      </c>
      <c r="AB48" s="107">
        <f>database!V56</f>
        <v>2.08</v>
      </c>
      <c r="AC48" s="107">
        <f>database!AH56</f>
        <v>24.06</v>
      </c>
      <c r="AD48" s="107">
        <f>database!AN56</f>
        <v>252.9</v>
      </c>
      <c r="AE48" s="107">
        <f>database!AT56</f>
        <v>522.82000000000005</v>
      </c>
      <c r="AF48" s="19">
        <f t="shared" si="40"/>
        <v>1156.7307692307691</v>
      </c>
      <c r="AG48" s="19">
        <f t="shared" si="41"/>
        <v>12158.653846153848</v>
      </c>
      <c r="AH48" s="19">
        <f t="shared" si="42"/>
        <v>902.81471248489049</v>
      </c>
    </row>
    <row r="49" spans="1:34" x14ac:dyDescent="0.35">
      <c r="A49" s="103" t="s">
        <v>392</v>
      </c>
      <c r="B49" s="1" t="str">
        <f>GAII_10_26Feb20!B20</f>
        <v>KF096S D40 M1 A</v>
      </c>
      <c r="C49" s="1" t="s">
        <v>238</v>
      </c>
      <c r="D49" s="91">
        <v>490</v>
      </c>
      <c r="E49" s="91">
        <v>10</v>
      </c>
      <c r="F49" s="91">
        <f t="shared" si="0"/>
        <v>500</v>
      </c>
      <c r="G49" s="91">
        <f t="shared" si="1"/>
        <v>1.01</v>
      </c>
      <c r="H49" s="43">
        <f t="shared" si="2"/>
        <v>1.0306122448979591</v>
      </c>
      <c r="I49" s="10">
        <f>GAII_10_26Feb20!O20</f>
        <v>199.60000000000022</v>
      </c>
      <c r="J49" s="107">
        <f>database!G57</f>
        <v>2947</v>
      </c>
      <c r="K49" s="107">
        <f>database!M57</f>
        <v>2909</v>
      </c>
      <c r="L49" s="107">
        <f>database!S57</f>
        <v>2908</v>
      </c>
      <c r="M49" s="107">
        <f>database!AE57</f>
        <v>97</v>
      </c>
      <c r="N49" s="107">
        <f>database!AK57</f>
        <v>773</v>
      </c>
      <c r="O49" s="107">
        <f>database!AQ57</f>
        <v>36</v>
      </c>
      <c r="P49" s="107">
        <f t="shared" si="33"/>
        <v>738226.45290581079</v>
      </c>
      <c r="Q49" s="107">
        <f t="shared" si="34"/>
        <v>500.84863604760488</v>
      </c>
      <c r="R49" s="107">
        <f t="shared" si="35"/>
        <v>3991.2989243793663</v>
      </c>
      <c r="S49" s="107">
        <f t="shared" si="36"/>
        <v>185.88196801766776</v>
      </c>
      <c r="T49" s="43">
        <f>database!T57</f>
        <v>70.63</v>
      </c>
      <c r="U49" s="47">
        <f>database!AF57</f>
        <v>28.77</v>
      </c>
      <c r="V49" s="107">
        <f>database!AL57</f>
        <v>420.47</v>
      </c>
      <c r="W49" s="107">
        <f>database!AR57</f>
        <v>949.54</v>
      </c>
      <c r="X49" s="19">
        <f t="shared" si="37"/>
        <v>40.733399405351832</v>
      </c>
      <c r="Y49" s="19">
        <f t="shared" si="38"/>
        <v>595.31360611638127</v>
      </c>
      <c r="Z49" s="19">
        <f t="shared" si="39"/>
        <v>1344.3862381424324</v>
      </c>
      <c r="AA49" s="107">
        <f>database!P57</f>
        <v>57.58</v>
      </c>
      <c r="AB49" s="107">
        <f>database!V57</f>
        <v>2.09</v>
      </c>
      <c r="AC49" s="107">
        <f>database!AH57</f>
        <v>25.7</v>
      </c>
      <c r="AD49" s="107">
        <f>database!AN57</f>
        <v>187.01</v>
      </c>
      <c r="AE49" s="107">
        <f>database!AT57</f>
        <v>318.14</v>
      </c>
      <c r="AF49" s="19">
        <f t="shared" si="40"/>
        <v>1229.6650717703351</v>
      </c>
      <c r="AG49" s="19">
        <f t="shared" si="41"/>
        <v>8947.8468899521522</v>
      </c>
      <c r="AH49" s="19">
        <f t="shared" si="42"/>
        <v>552.51823549843698</v>
      </c>
    </row>
    <row r="50" spans="1:34" x14ac:dyDescent="0.35">
      <c r="A50" s="103" t="s">
        <v>393</v>
      </c>
      <c r="B50" s="1" t="str">
        <f>GAII_10_26Feb20!B21</f>
        <v>KF100S D44 M1 A</v>
      </c>
      <c r="C50" s="1" t="s">
        <v>238</v>
      </c>
      <c r="D50" s="91">
        <v>490</v>
      </c>
      <c r="E50" s="91">
        <v>10</v>
      </c>
      <c r="F50" s="91">
        <f t="shared" si="0"/>
        <v>500</v>
      </c>
      <c r="G50" s="91">
        <f t="shared" si="1"/>
        <v>1.01</v>
      </c>
      <c r="H50" s="43">
        <f t="shared" si="2"/>
        <v>1.0306122448979591</v>
      </c>
      <c r="I50" s="10">
        <f>GAII_10_26Feb20!O21</f>
        <v>196.49999999999989</v>
      </c>
      <c r="J50" s="107">
        <f>database!G58</f>
        <v>2922</v>
      </c>
      <c r="K50" s="107">
        <f>database!M58</f>
        <v>2894</v>
      </c>
      <c r="L50" s="107">
        <f>database!S58</f>
        <v>2890</v>
      </c>
      <c r="M50" s="107">
        <f>database!AE58</f>
        <v>610</v>
      </c>
      <c r="N50" s="107">
        <f>database!AK58</f>
        <v>4039</v>
      </c>
      <c r="O50" s="107">
        <f>database!AQ58</f>
        <v>107</v>
      </c>
      <c r="P50" s="107">
        <f t="shared" si="33"/>
        <v>743511.45038167993</v>
      </c>
      <c r="Q50" s="107">
        <f t="shared" si="34"/>
        <v>3199.356078309188</v>
      </c>
      <c r="R50" s="107">
        <f t="shared" si="35"/>
        <v>21183.933115230837</v>
      </c>
      <c r="S50" s="107">
        <f t="shared" si="36"/>
        <v>561.19852521161158</v>
      </c>
      <c r="T50" s="43">
        <f>database!T58</f>
        <v>70.33</v>
      </c>
      <c r="U50" s="47">
        <f>database!AF58</f>
        <v>30.79</v>
      </c>
      <c r="V50" s="107">
        <f>database!AL58</f>
        <v>395.42</v>
      </c>
      <c r="W50" s="107">
        <f>database!AR58</f>
        <v>818.39</v>
      </c>
      <c r="X50" s="19">
        <f t="shared" si="37"/>
        <v>43.779326034409216</v>
      </c>
      <c r="Y50" s="19">
        <f t="shared" si="38"/>
        <v>562.23517702260779</v>
      </c>
      <c r="Z50" s="19">
        <f t="shared" si="39"/>
        <v>1163.64282667425</v>
      </c>
      <c r="AA50" s="107">
        <f>database!P58</f>
        <v>49.33</v>
      </c>
      <c r="AB50" s="107">
        <f>database!V58</f>
        <v>1.84</v>
      </c>
      <c r="AC50" s="107">
        <f>database!AH58</f>
        <v>25.55</v>
      </c>
      <c r="AD50" s="107">
        <f>database!AN58</f>
        <v>137.22999999999999</v>
      </c>
      <c r="AE50" s="107">
        <f>database!AT58</f>
        <v>399.43</v>
      </c>
      <c r="AF50" s="19">
        <f t="shared" si="40"/>
        <v>1388.586956521739</v>
      </c>
      <c r="AG50" s="19">
        <f t="shared" si="41"/>
        <v>7458.1521739130421</v>
      </c>
      <c r="AH50" s="19">
        <f t="shared" si="42"/>
        <v>809.71011554834786</v>
      </c>
    </row>
    <row r="51" spans="1:34" x14ac:dyDescent="0.35">
      <c r="A51" s="103" t="s">
        <v>394</v>
      </c>
      <c r="B51" s="1" t="str">
        <f>GAII_10_26Feb20!B22</f>
        <v>KF102S D46 M1 A</v>
      </c>
      <c r="C51" s="1" t="s">
        <v>238</v>
      </c>
      <c r="D51" s="91">
        <v>490</v>
      </c>
      <c r="E51" s="91">
        <v>10</v>
      </c>
      <c r="F51" s="91">
        <f t="shared" si="0"/>
        <v>500</v>
      </c>
      <c r="G51" s="91">
        <f t="shared" si="1"/>
        <v>1.01</v>
      </c>
      <c r="H51" s="43">
        <f t="shared" si="2"/>
        <v>1.0306122448979591</v>
      </c>
      <c r="I51" s="10">
        <f>GAII_10_26Feb20!O22</f>
        <v>197.70000000000022</v>
      </c>
      <c r="J51" s="107">
        <f>database!G59</f>
        <v>2999</v>
      </c>
      <c r="K51" s="107">
        <f>database!M59</f>
        <v>2961</v>
      </c>
      <c r="L51" s="107">
        <f>database!S59</f>
        <v>2956</v>
      </c>
      <c r="M51" s="107">
        <f>database!AE59</f>
        <v>541</v>
      </c>
      <c r="N51" s="107">
        <f>database!AK59</f>
        <v>5191</v>
      </c>
      <c r="O51" s="107">
        <f>database!AQ59</f>
        <v>45</v>
      </c>
      <c r="P51" s="107">
        <f t="shared" si="33"/>
        <v>758472.43297926069</v>
      </c>
      <c r="Q51" s="107">
        <f t="shared" si="34"/>
        <v>2820.238869447624</v>
      </c>
      <c r="R51" s="107">
        <f t="shared" si="35"/>
        <v>27060.739318489126</v>
      </c>
      <c r="S51" s="107">
        <f t="shared" si="36"/>
        <v>234.58548821653065</v>
      </c>
      <c r="T51" s="43">
        <f>database!T59</f>
        <v>71.13</v>
      </c>
      <c r="U51" s="47">
        <f>database!AF59</f>
        <v>33.94</v>
      </c>
      <c r="V51" s="107">
        <f>database!AL59</f>
        <v>438.39</v>
      </c>
      <c r="W51" s="107">
        <f>database!AR59</f>
        <v>886.5</v>
      </c>
      <c r="X51" s="19">
        <f t="shared" si="37"/>
        <v>47.715450583438773</v>
      </c>
      <c r="Y51" s="19">
        <f t="shared" si="38"/>
        <v>616.32222690847743</v>
      </c>
      <c r="Z51" s="19">
        <f t="shared" si="39"/>
        <v>1246.3095740194012</v>
      </c>
      <c r="AA51" s="107">
        <f>database!P59</f>
        <v>49.65</v>
      </c>
      <c r="AB51" s="107">
        <f>database!V59</f>
        <v>1.85</v>
      </c>
      <c r="AC51" s="107">
        <f>database!AH59</f>
        <v>23.3</v>
      </c>
      <c r="AD51" s="107">
        <f>database!AN59</f>
        <v>173.84</v>
      </c>
      <c r="AE51" s="107">
        <f>database!AT59</f>
        <v>445.39</v>
      </c>
      <c r="AF51" s="19">
        <f t="shared" si="40"/>
        <v>1259.4594594594594</v>
      </c>
      <c r="AG51" s="19">
        <f t="shared" si="41"/>
        <v>9396.7567567567567</v>
      </c>
      <c r="AH51" s="19">
        <f t="shared" si="42"/>
        <v>897.05941591137957</v>
      </c>
    </row>
    <row r="52" spans="1:34" x14ac:dyDescent="0.35">
      <c r="A52" s="103" t="s">
        <v>395</v>
      </c>
      <c r="B52" s="1" t="str">
        <f>GAII_10_26Feb20!B23</f>
        <v>KF106S D50 M1 A</v>
      </c>
      <c r="C52" s="1" t="s">
        <v>238</v>
      </c>
      <c r="D52" s="91">
        <v>490</v>
      </c>
      <c r="E52" s="91">
        <v>10</v>
      </c>
      <c r="F52" s="91">
        <f t="shared" si="0"/>
        <v>500</v>
      </c>
      <c r="G52" s="91">
        <f t="shared" si="1"/>
        <v>1.01</v>
      </c>
      <c r="H52" s="43">
        <f t="shared" si="2"/>
        <v>1.0306122448979591</v>
      </c>
      <c r="I52" s="10">
        <f>GAII_10_26Feb20!O23</f>
        <v>201.30000000000027</v>
      </c>
      <c r="J52" s="107">
        <f>database!G60</f>
        <v>3102</v>
      </c>
      <c r="K52" s="107">
        <f>database!M60</f>
        <v>3048</v>
      </c>
      <c r="L52" s="107">
        <f>database!S60</f>
        <v>3040</v>
      </c>
      <c r="M52" s="107">
        <f>database!AE60</f>
        <v>1006</v>
      </c>
      <c r="N52" s="107">
        <f>database!AK60</f>
        <v>258</v>
      </c>
      <c r="O52" s="107">
        <f>database!AQ60</f>
        <v>32</v>
      </c>
      <c r="P52" s="107">
        <f t="shared" si="33"/>
        <v>770491.80327868741</v>
      </c>
      <c r="Q52" s="107">
        <f t="shared" si="34"/>
        <v>5150.5013331711152</v>
      </c>
      <c r="R52" s="107">
        <f t="shared" si="35"/>
        <v>1320.9039204355345</v>
      </c>
      <c r="S52" s="107">
        <f t="shared" si="36"/>
        <v>163.83304439510505</v>
      </c>
      <c r="T52" s="43">
        <f>database!T60</f>
        <v>71.11</v>
      </c>
      <c r="U52" s="47">
        <f>database!AF60</f>
        <v>34.31</v>
      </c>
      <c r="V52" s="107">
        <f>database!AL60</f>
        <v>726.34</v>
      </c>
      <c r="W52" s="107">
        <f>database!AR60</f>
        <v>927.13</v>
      </c>
      <c r="X52" s="19">
        <f t="shared" si="37"/>
        <v>48.249191393615533</v>
      </c>
      <c r="Y52" s="19">
        <f t="shared" si="38"/>
        <v>1021.4315848685136</v>
      </c>
      <c r="Z52" s="19">
        <f t="shared" si="39"/>
        <v>1303.7969343270988</v>
      </c>
      <c r="AA52" s="107">
        <f>database!P60</f>
        <v>49.43</v>
      </c>
      <c r="AB52" s="107">
        <f>database!V60</f>
        <v>1.84</v>
      </c>
      <c r="AC52" s="107">
        <f>database!AH60</f>
        <v>25.28</v>
      </c>
      <c r="AD52" s="107">
        <f>database!AN60</f>
        <v>391.32</v>
      </c>
      <c r="AE52" s="107">
        <f>database!AT60</f>
        <v>557.65</v>
      </c>
      <c r="AF52" s="19">
        <f t="shared" si="40"/>
        <v>1373.913043478261</v>
      </c>
      <c r="AG52" s="19">
        <f t="shared" si="41"/>
        <v>21267.391304347824</v>
      </c>
      <c r="AH52" s="19">
        <f t="shared" si="42"/>
        <v>1128.1610358082135</v>
      </c>
    </row>
    <row r="53" spans="1:34" x14ac:dyDescent="0.35">
      <c r="A53" s="105"/>
      <c r="B53" s="60"/>
      <c r="C53" s="60"/>
      <c r="D53" s="93"/>
      <c r="E53" s="93"/>
      <c r="F53" s="93"/>
      <c r="G53" s="93"/>
      <c r="H53" s="100"/>
      <c r="I53" s="106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100"/>
      <c r="U53" s="101"/>
      <c r="V53" s="93"/>
      <c r="W53" s="93"/>
      <c r="X53" s="102"/>
      <c r="Y53" s="102"/>
      <c r="Z53" s="102"/>
      <c r="AA53" s="93"/>
      <c r="AB53" s="93"/>
      <c r="AC53" s="93"/>
      <c r="AD53" s="93"/>
      <c r="AE53" s="93"/>
      <c r="AF53" s="102"/>
      <c r="AG53" s="102"/>
      <c r="AH53" s="102"/>
    </row>
    <row r="54" spans="1:34" x14ac:dyDescent="0.35">
      <c r="A54" s="105"/>
      <c r="B54" s="60"/>
      <c r="C54" s="60"/>
      <c r="D54" s="93"/>
      <c r="E54" s="93"/>
      <c r="F54" s="93"/>
      <c r="G54" s="93"/>
      <c r="H54" s="100"/>
      <c r="I54" s="106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100"/>
      <c r="U54" s="101"/>
      <c r="V54" s="93"/>
      <c r="W54" s="93"/>
      <c r="X54" s="102"/>
      <c r="Y54" s="102"/>
      <c r="Z54" s="102"/>
      <c r="AA54" s="93"/>
      <c r="AB54" s="93"/>
      <c r="AC54" s="93"/>
      <c r="AD54" s="93"/>
      <c r="AE54" s="93"/>
      <c r="AF54" s="102"/>
      <c r="AG54" s="102"/>
      <c r="AH54" s="102"/>
    </row>
    <row r="55" spans="1:34" x14ac:dyDescent="0.35">
      <c r="A55" s="105"/>
      <c r="B55" s="60"/>
      <c r="C55" s="60"/>
      <c r="D55" s="93"/>
      <c r="E55" s="93"/>
      <c r="F55" s="93"/>
      <c r="G55" s="93"/>
      <c r="H55" s="100"/>
      <c r="I55" s="106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100"/>
      <c r="U55" s="101"/>
      <c r="V55" s="93"/>
      <c r="W55" s="93"/>
      <c r="X55" s="102"/>
      <c r="Y55" s="102"/>
      <c r="Z55" s="102"/>
      <c r="AA55" s="93"/>
      <c r="AB55" s="93"/>
      <c r="AC55" s="93"/>
      <c r="AD55" s="93"/>
      <c r="AE55" s="93"/>
      <c r="AF55" s="102"/>
      <c r="AG55" s="102"/>
      <c r="AH55" s="102"/>
    </row>
    <row r="56" spans="1:34" x14ac:dyDescent="0.35">
      <c r="A56" s="105"/>
      <c r="B56" s="60"/>
      <c r="C56" s="60"/>
      <c r="D56" s="93"/>
      <c r="E56" s="93"/>
      <c r="F56" s="93"/>
      <c r="G56" s="93"/>
      <c r="H56" s="100"/>
      <c r="I56" s="106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100"/>
      <c r="U56" s="101"/>
      <c r="V56" s="93"/>
      <c r="W56" s="93"/>
      <c r="X56" s="102"/>
      <c r="Y56" s="102"/>
      <c r="Z56" s="102"/>
      <c r="AA56" s="93"/>
      <c r="AB56" s="93"/>
      <c r="AC56" s="93"/>
      <c r="AD56" s="93"/>
      <c r="AE56" s="93"/>
      <c r="AF56" s="102"/>
      <c r="AG56" s="102"/>
      <c r="AH56" s="102"/>
    </row>
    <row r="57" spans="1:34" x14ac:dyDescent="0.35">
      <c r="A57" t="s">
        <v>241</v>
      </c>
      <c r="M57" s="59"/>
      <c r="N57" s="59"/>
      <c r="O57" s="60"/>
    </row>
    <row r="58" spans="1:34" x14ac:dyDescent="0.35">
      <c r="A58" t="s">
        <v>242</v>
      </c>
      <c r="M58" s="59"/>
      <c r="N58" s="59"/>
      <c r="O58" s="60"/>
    </row>
    <row r="59" spans="1:34" x14ac:dyDescent="0.35">
      <c r="A59" t="s">
        <v>243</v>
      </c>
      <c r="M59" s="59"/>
      <c r="N59" s="59"/>
      <c r="O59" s="60"/>
    </row>
    <row r="60" spans="1:34" x14ac:dyDescent="0.35">
      <c r="M60" s="59"/>
      <c r="N60" s="59"/>
      <c r="O60" s="60"/>
    </row>
    <row r="61" spans="1:34" x14ac:dyDescent="0.35">
      <c r="M61" s="59"/>
      <c r="N61" s="59"/>
      <c r="O61" s="60"/>
    </row>
    <row r="62" spans="1:34" x14ac:dyDescent="0.35">
      <c r="M62" s="59"/>
      <c r="N62" s="59"/>
      <c r="O62" s="60"/>
    </row>
    <row r="63" spans="1:34" x14ac:dyDescent="0.35">
      <c r="M63" s="59"/>
      <c r="N63" s="59"/>
      <c r="O63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GAI__47_22Jan20</vt:lpstr>
      <vt:lpstr>GAI_49_24Jan20</vt:lpstr>
      <vt:lpstr>GAI_50_27Jan20</vt:lpstr>
      <vt:lpstr>GAII_8_24Feb20</vt:lpstr>
      <vt:lpstr>GAII_9_25Feb20</vt:lpstr>
      <vt:lpstr>GAII_10_26Feb20</vt:lpstr>
      <vt:lpstr>database</vt:lpstr>
      <vt:lpstr>info regions</vt:lpstr>
      <vt:lpstr>results per region</vt:lpstr>
      <vt:lpstr>concentrations</vt:lpstr>
    </vt:vector>
  </TitlesOfParts>
  <Company>GEOMAR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Gardeler, Bente</dc:creator>
  <cp:lastModifiedBy>Gardeler, Bente</cp:lastModifiedBy>
  <cp:lastPrinted>2020-03-05T10:46:00Z</cp:lastPrinted>
  <dcterms:created xsi:type="dcterms:W3CDTF">2020-01-24T04:00:03Z</dcterms:created>
  <dcterms:modified xsi:type="dcterms:W3CDTF">2020-03-11T06:49:32Z</dcterms:modified>
</cp:coreProperties>
</file>