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ku00-my.sharepoint.com/personal/bilgineser_ms-office_site/Documents/Bilgin/Under review/Colloid cyst radiomics/CPDR/E-component/"/>
    </mc:Choice>
  </mc:AlternateContent>
  <xr:revisionPtr revIDLastSave="281" documentId="8_{5567E359-24C3-C548-8EAC-3DD2FB54969B}" xr6:coauthVersionLast="45" xr6:coauthVersionMax="45" xr10:uidLastSave="{C5CD4104-D75B-4D4B-8D88-226102C494A6}"/>
  <bookViews>
    <workbookView xWindow="0" yWindow="500" windowWidth="25600" windowHeight="14600" xr2:uid="{7B1AB654-2CBE-3640-86D5-31DAC34D736F}"/>
  </bookViews>
  <sheets>
    <sheet name="AUC with confidence intervals" sheetId="1" r:id="rId1"/>
    <sheet name="Sample size determi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7" i="1"/>
  <c r="E8" i="1"/>
  <c r="E9" i="1"/>
  <c r="D7" i="1"/>
  <c r="D8" i="1"/>
  <c r="D9" i="1"/>
  <c r="D12" i="1"/>
  <c r="C12" i="1"/>
  <c r="C9" i="1"/>
  <c r="C8" i="1"/>
  <c r="C7" i="1"/>
  <c r="C10" i="1" l="1"/>
  <c r="C15" i="1" s="1"/>
  <c r="C16" i="1" s="1"/>
  <c r="E10" i="1"/>
  <c r="E13" i="1" s="1"/>
  <c r="D10" i="1"/>
  <c r="D15" i="1" s="1"/>
  <c r="D16" i="1" s="1"/>
  <c r="C13" i="1" l="1"/>
  <c r="C14" i="1"/>
  <c r="D13" i="1"/>
  <c r="D14" i="1"/>
  <c r="E14" i="1"/>
  <c r="E15" i="1"/>
  <c r="E16" i="1" s="1"/>
</calcChain>
</file>

<file path=xl/sharedStrings.xml><?xml version="1.0" encoding="utf-8"?>
<sst xmlns="http://schemas.openxmlformats.org/spreadsheetml/2006/main" count="26" uniqueCount="26">
  <si>
    <t>AUC Confidence interval</t>
  </si>
  <si>
    <t>n1</t>
  </si>
  <si>
    <t>n2</t>
  </si>
  <si>
    <t>q0</t>
  </si>
  <si>
    <t>q1</t>
  </si>
  <si>
    <t>q2</t>
  </si>
  <si>
    <t>se</t>
  </si>
  <si>
    <t>alpha</t>
  </si>
  <si>
    <t>z-crit</t>
  </si>
  <si>
    <t>lower</t>
  </si>
  <si>
    <t>upper</t>
  </si>
  <si>
    <t>AUC</t>
  </si>
  <si>
    <t>p</t>
  </si>
  <si>
    <t xml:space="preserve">z </t>
  </si>
  <si>
    <t>0.05, 0.20</t>
  </si>
  <si>
    <t>0.01, 0.10</t>
  </si>
  <si>
    <t>Positive</t>
  </si>
  <si>
    <t>Negative</t>
  </si>
  <si>
    <t>Adenomas</t>
  </si>
  <si>
    <t>clinical</t>
  </si>
  <si>
    <t>radiomics</t>
  </si>
  <si>
    <t>cl+rd</t>
  </si>
  <si>
    <t>Colloid cysts</t>
  </si>
  <si>
    <t>Power = 0.9</t>
  </si>
  <si>
    <t>Power = 0.80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</si>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</sst>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164" fontId="0" fillId="0" borderId="0" xfId="0" applyNumberFormat="1"/>
    <xf numFmtId="2" fontId="0" fillId="2" borderId="0" xfId="0" applyNumberFormat="1" applyFont="1" applyFill="1"/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87C3-D592-D84E-B561-84275FCBB449}">
  <dimension ref="A1:I16"/>
  <sheetViews>
    <sheetView tabSelected="1" workbookViewId="0">
      <selection activeCell="H18" sqref="H18"/>
    </sheetView>
  </sheetViews>
  <sheetFormatPr baseColWidth="10" defaultRowHeight="16"/>
  <cols>
    <col min="3" max="3" width="10.83203125" customWidth="1"/>
    <col min="4" max="15" width="11.6640625" bestFit="1" customWidth="1"/>
  </cols>
  <sheetData>
    <row r="1" spans="1:9">
      <c r="A1" t="s">
        <v>18</v>
      </c>
    </row>
    <row r="2" spans="1:9">
      <c r="A2" t="s">
        <v>0</v>
      </c>
      <c r="C2" s="3" t="s">
        <v>19</v>
      </c>
      <c r="D2" s="3" t="s">
        <v>20</v>
      </c>
      <c r="E2" s="3" t="s">
        <v>21</v>
      </c>
      <c r="F2" s="3"/>
      <c r="G2" s="3"/>
      <c r="H2" s="3"/>
      <c r="I2" s="3"/>
    </row>
    <row r="4" spans="1:9">
      <c r="A4" t="s">
        <v>1</v>
      </c>
      <c r="C4">
        <v>4</v>
      </c>
      <c r="D4">
        <v>4</v>
      </c>
      <c r="E4">
        <v>4</v>
      </c>
    </row>
    <row r="5" spans="1:9">
      <c r="A5" t="s">
        <v>2</v>
      </c>
      <c r="C5">
        <v>12</v>
      </c>
      <c r="D5">
        <v>12</v>
      </c>
      <c r="E5">
        <v>12</v>
      </c>
    </row>
    <row r="6" spans="1:9">
      <c r="A6" t="s">
        <v>11</v>
      </c>
      <c r="C6" s="5">
        <v>0.92</v>
      </c>
      <c r="D6" s="5">
        <v>0.96</v>
      </c>
      <c r="E6" s="5">
        <v>0.9</v>
      </c>
      <c r="F6" s="5"/>
      <c r="G6" s="5"/>
      <c r="H6" s="5"/>
      <c r="I6" s="5"/>
    </row>
    <row r="7" spans="1:9">
      <c r="A7" t="s">
        <v>3</v>
      </c>
      <c r="C7">
        <f t="shared" ref="C7:E7" si="0">C6*(1-C6)</f>
        <v>7.3599999999999971E-2</v>
      </c>
      <c r="D7">
        <f t="shared" si="0"/>
        <v>3.8400000000000031E-2</v>
      </c>
      <c r="E7">
        <f t="shared" si="0"/>
        <v>8.9999999999999983E-2</v>
      </c>
    </row>
    <row r="8" spans="1:9">
      <c r="A8" t="s">
        <v>4</v>
      </c>
      <c r="C8" s="10">
        <f t="shared" ref="C8:E8" si="1">C6/(2-C6)-C6^2</f>
        <v>5.4518518518518189E-3</v>
      </c>
      <c r="D8" s="10">
        <f t="shared" si="1"/>
        <v>1.4769230769230424E-3</v>
      </c>
      <c r="E8" s="10">
        <f t="shared" si="1"/>
        <v>8.181818181818068E-3</v>
      </c>
    </row>
    <row r="9" spans="1:9">
      <c r="A9" t="s">
        <v>5</v>
      </c>
      <c r="C9" s="10">
        <f t="shared" ref="C9:E9" si="2">2*C6^2/(1+C6)-C6^2</f>
        <v>3.5266666666666668E-2</v>
      </c>
      <c r="D9" s="10">
        <f t="shared" si="2"/>
        <v>1.8808163265306099E-2</v>
      </c>
      <c r="E9" s="10">
        <f t="shared" si="2"/>
        <v>4.2631578947368465E-2</v>
      </c>
    </row>
    <row r="10" spans="1:9">
      <c r="A10" t="s">
        <v>6</v>
      </c>
      <c r="C10" s="10">
        <f t="shared" ref="C10:E10" si="3">SQRT((C7+(C4-1)*C8+(C5-1)*C9)/(C4*C5))</f>
        <v>9.9779850263059203E-2</v>
      </c>
      <c r="D10" s="10">
        <f t="shared" si="3"/>
        <v>7.2128439425377416E-2</v>
      </c>
      <c r="E10" s="10">
        <f t="shared" si="3"/>
        <v>0.11025470728485429</v>
      </c>
    </row>
    <row r="11" spans="1:9">
      <c r="A11" t="s">
        <v>7</v>
      </c>
      <c r="C11">
        <v>0.05</v>
      </c>
      <c r="D11">
        <v>0.05</v>
      </c>
      <c r="E11">
        <v>0.05</v>
      </c>
    </row>
    <row r="12" spans="1:9">
      <c r="A12" t="s">
        <v>8</v>
      </c>
      <c r="C12" s="1">
        <f t="shared" ref="C12:E12" si="4">_xlfn.NORM.S.INV(1-C11/2)</f>
        <v>1.9599639845400536</v>
      </c>
      <c r="D12" s="1">
        <f t="shared" si="4"/>
        <v>1.9599639845400536</v>
      </c>
      <c r="E12" s="1">
        <f t="shared" si="4"/>
        <v>1.9599639845400536</v>
      </c>
    </row>
    <row r="13" spans="1:9">
      <c r="A13" t="s">
        <v>9</v>
      </c>
      <c r="C13" s="1">
        <f t="shared" ref="C13:E13" si="5">C6-C12*C10</f>
        <v>0.72443508710160465</v>
      </c>
      <c r="D13" s="1">
        <f t="shared" si="5"/>
        <v>0.81863085646518141</v>
      </c>
      <c r="E13" s="1">
        <f t="shared" si="5"/>
        <v>0.68390474459567974</v>
      </c>
      <c r="F13" s="1"/>
      <c r="G13" s="1"/>
      <c r="H13" s="1"/>
      <c r="I13" s="1"/>
    </row>
    <row r="14" spans="1:9">
      <c r="A14" t="s">
        <v>10</v>
      </c>
      <c r="C14" s="1">
        <f t="shared" ref="C14:E14" si="6">C6+C12*C10</f>
        <v>1.1155649128983955</v>
      </c>
      <c r="D14" s="1">
        <f t="shared" si="6"/>
        <v>1.1013691435348185</v>
      </c>
      <c r="E14" s="1">
        <f t="shared" si="6"/>
        <v>1.1160952554043204</v>
      </c>
      <c r="F14" s="1"/>
      <c r="G14" s="1"/>
      <c r="H14" s="1"/>
      <c r="I14" s="1"/>
    </row>
    <row r="15" spans="1:9">
      <c r="A15" t="s">
        <v>13</v>
      </c>
      <c r="C15" s="1">
        <f>C6/C10</f>
        <v>9.2202984628110354</v>
      </c>
      <c r="D15" s="1">
        <f t="shared" ref="D15:E15" si="7">D6/D10</f>
        <v>13.309590608752821</v>
      </c>
      <c r="E15" s="1">
        <f t="shared" si="7"/>
        <v>8.1629167784624208</v>
      </c>
    </row>
    <row r="16" spans="1:9">
      <c r="A16" t="s">
        <v>12</v>
      </c>
      <c r="C16" s="4">
        <f>1-_xlfn.NORM.S.DIST(C15,TRUE)</f>
        <v>0</v>
      </c>
      <c r="D16" s="4">
        <f t="shared" ref="D16:E16" si="8">1-_xlfn.NORM.S.DIST(D15,TRUE)</f>
        <v>0</v>
      </c>
      <c r="E16" s="4">
        <f t="shared" si="8"/>
        <v>0</v>
      </c>
      <c r="F16" s="4"/>
      <c r="G16" s="4"/>
      <c r="H16" s="4"/>
      <c r="I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0CCE-3D49-FB45-87C3-3D54FBD818BB}">
  <dimension ref="A2:O8"/>
  <sheetViews>
    <sheetView workbookViewId="0">
      <selection activeCell="C4" sqref="C4"/>
    </sheetView>
  </sheetViews>
  <sheetFormatPr baseColWidth="10" defaultRowHeight="16"/>
  <sheetData>
    <row r="2" spans="1:15">
      <c r="A2" t="s">
        <v>22</v>
      </c>
      <c r="C2" s="3" t="s">
        <v>23</v>
      </c>
      <c r="D2" s="3" t="s">
        <v>24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C3" s="2" t="s">
        <v>15</v>
      </c>
      <c r="D3" s="2" t="s">
        <v>14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t="s">
        <v>16</v>
      </c>
      <c r="C4">
        <v>10</v>
      </c>
      <c r="D4" s="3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t="s">
        <v>17</v>
      </c>
      <c r="C5">
        <v>26</v>
      </c>
      <c r="D5" s="3">
        <v>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t="s">
        <v>25</v>
      </c>
      <c r="C6" s="9">
        <v>36</v>
      </c>
      <c r="D6" s="9">
        <v>18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s="2" customFormat="1">
      <c r="A7" s="8"/>
      <c r="B7" s="8"/>
      <c r="C7" s="8"/>
      <c r="D7" s="8"/>
      <c r="E7" s="8"/>
      <c r="F7" s="8"/>
      <c r="G7" s="8"/>
      <c r="H7" s="7"/>
      <c r="I7" s="7"/>
      <c r="J7" s="7"/>
      <c r="K7" s="7"/>
      <c r="L7" s="7"/>
      <c r="M7" s="7"/>
    </row>
    <row r="8" spans="1:15" s="2" customForma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with confidence intervals</vt:lpstr>
      <vt:lpstr>Sample size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Bilgin Eser</cp:lastModifiedBy>
  <dcterms:created xsi:type="dcterms:W3CDTF">2020-08-18T09:38:47Z</dcterms:created>
  <dcterms:modified xsi:type="dcterms:W3CDTF">2021-12-18T15:28:10Z</dcterms:modified>
</cp:coreProperties>
</file>