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pc\Desktop\"/>
    </mc:Choice>
  </mc:AlternateContent>
  <xr:revisionPtr revIDLastSave="0" documentId="8_{3F1EDA1A-3A20-454C-9504-D3C8B119299A}" xr6:coauthVersionLast="47" xr6:coauthVersionMax="47" xr10:uidLastSave="{00000000-0000-0000-0000-000000000000}"/>
  <bookViews>
    <workbookView xWindow="-98" yWindow="-98" windowWidth="21795" windowHeight="12975" xr2:uid="{0DEF8CB8-67E6-4912-917A-3CE612104F86}"/>
  </bookViews>
  <sheets>
    <sheet name="WH1" sheetId="1" r:id="rId1"/>
    <sheet name="WH2" sheetId="2" r:id="rId2"/>
    <sheet name="WH4" sheetId="3" r:id="rId3"/>
  </sheets>
  <definedNames>
    <definedName name="_xlnm._FilterDatabase" localSheetId="0" hidden="1">'WH1'!$A$1:$F$1</definedName>
    <definedName name="_xlnm._FilterDatabase" localSheetId="1" hidden="1">'WH2'!$A$1:$F$1</definedName>
    <definedName name="_xlnm._FilterDatabase" localSheetId="2" hidden="1">'WH4'!$A$1:$F$1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5" i="1"/>
  <c r="E4" i="1"/>
  <c r="E12" i="1"/>
  <c r="B12" i="1"/>
  <c r="E11" i="1"/>
  <c r="B10" i="1"/>
  <c r="E10" i="1" s="1"/>
  <c r="E16" i="1"/>
  <c r="E15" i="1"/>
  <c r="D15" i="1"/>
  <c r="E14" i="1"/>
  <c r="E13" i="1"/>
  <c r="D8" i="1"/>
  <c r="B8" i="1"/>
  <c r="E8" i="1" s="1"/>
  <c r="D7" i="1"/>
  <c r="E7" i="1" s="1"/>
  <c r="D6" i="1"/>
  <c r="E6" i="1" s="1"/>
  <c r="B6" i="1"/>
  <c r="D9" i="1"/>
  <c r="B9" i="1"/>
  <c r="E9" i="1" s="1"/>
  <c r="E3" i="1"/>
  <c r="E2" i="1"/>
  <c r="D2" i="1"/>
  <c r="B10" i="2"/>
  <c r="E10" i="2" s="1"/>
  <c r="E9" i="2"/>
  <c r="D9" i="2"/>
  <c r="B9" i="2"/>
  <c r="B8" i="2"/>
  <c r="E8" i="2" s="1"/>
  <c r="E12" i="2"/>
  <c r="B12" i="2"/>
  <c r="B11" i="2"/>
  <c r="E11" i="2" s="1"/>
  <c r="B4" i="2"/>
  <c r="E4" i="2" s="1"/>
  <c r="E7" i="2"/>
  <c r="B7" i="2"/>
  <c r="E6" i="2"/>
  <c r="B6" i="2"/>
  <c r="B5" i="2"/>
  <c r="E5" i="2" s="1"/>
  <c r="B3" i="2"/>
  <c r="E3" i="2" s="1"/>
  <c r="E2" i="2"/>
  <c r="B2" i="2"/>
  <c r="E34" i="3"/>
  <c r="E13" i="3"/>
  <c r="E12" i="3"/>
  <c r="E11" i="3"/>
  <c r="E10" i="3"/>
  <c r="E9" i="3"/>
  <c r="E7" i="3"/>
  <c r="E2" i="3"/>
  <c r="E33" i="3"/>
  <c r="E32" i="3"/>
  <c r="B32" i="3"/>
  <c r="E31" i="3"/>
  <c r="E29" i="3"/>
  <c r="E28" i="3"/>
  <c r="E27" i="3"/>
  <c r="E26" i="3"/>
  <c r="B26" i="3"/>
  <c r="E25" i="3"/>
  <c r="B25" i="3"/>
  <c r="B24" i="3"/>
  <c r="E24" i="3" s="1"/>
  <c r="E23" i="3"/>
  <c r="B23" i="3"/>
  <c r="E22" i="3"/>
  <c r="E21" i="3"/>
  <c r="E20" i="3"/>
  <c r="B20" i="3"/>
  <c r="E19" i="3"/>
  <c r="E18" i="3"/>
  <c r="E17" i="3"/>
  <c r="B17" i="3"/>
  <c r="E16" i="3"/>
  <c r="B15" i="3"/>
  <c r="E15" i="3" s="1"/>
  <c r="E14" i="3"/>
  <c r="B6" i="3"/>
  <c r="E6" i="3" s="1"/>
  <c r="E4" i="3"/>
  <c r="B4" i="3"/>
  <c r="B3" i="3"/>
  <c r="E3" i="3" s="1"/>
  <c r="E5" i="3"/>
  <c r="B5" i="3"/>
</calcChain>
</file>

<file path=xl/sharedStrings.xml><?xml version="1.0" encoding="utf-8"?>
<sst xmlns="http://schemas.openxmlformats.org/spreadsheetml/2006/main" count="189" uniqueCount="75">
  <si>
    <t>No of bags</t>
  </si>
  <si>
    <t>qty per packing</t>
  </si>
  <si>
    <t>WHSE #1 - Excess</t>
  </si>
  <si>
    <t>Total</t>
  </si>
  <si>
    <t>Status</t>
  </si>
  <si>
    <t>A7</t>
  </si>
  <si>
    <t>AO8</t>
  </si>
  <si>
    <t>W8</t>
  </si>
  <si>
    <t>W33</t>
  </si>
  <si>
    <t>W34</t>
  </si>
  <si>
    <t>W35</t>
  </si>
  <si>
    <t>Y36</t>
  </si>
  <si>
    <t>Y71</t>
  </si>
  <si>
    <t>Y41</t>
  </si>
  <si>
    <t>Y53</t>
  </si>
  <si>
    <t>Y61</t>
  </si>
  <si>
    <t>Y124</t>
  </si>
  <si>
    <t>Y126</t>
  </si>
  <si>
    <t>Y127</t>
  </si>
  <si>
    <t>I12</t>
  </si>
  <si>
    <t>held : under evaluation</t>
  </si>
  <si>
    <t>P33</t>
  </si>
  <si>
    <t>held : reject</t>
  </si>
  <si>
    <t>day 1 - RM</t>
  </si>
  <si>
    <t>day 5 - RM</t>
  </si>
  <si>
    <t>AO99</t>
  </si>
  <si>
    <t>L25</t>
  </si>
  <si>
    <t>W88</t>
  </si>
  <si>
    <t>beg</t>
  </si>
  <si>
    <t>end day 5</t>
  </si>
  <si>
    <t>held : contaminated</t>
  </si>
  <si>
    <t>WHSE #2 - Excess</t>
  </si>
  <si>
    <t>AO9</t>
  </si>
  <si>
    <t>B37</t>
  </si>
  <si>
    <t>B81</t>
  </si>
  <si>
    <t>B105</t>
  </si>
  <si>
    <t>Y122</t>
  </si>
  <si>
    <t xml:space="preserve">HDPE LMI </t>
  </si>
  <si>
    <t>Kraft Bag Big</t>
  </si>
  <si>
    <t>Kraft Bag Plastic</t>
  </si>
  <si>
    <t>WHSE #4 - Excess</t>
  </si>
  <si>
    <t>B78</t>
  </si>
  <si>
    <t>B108</t>
  </si>
  <si>
    <t>B110</t>
  </si>
  <si>
    <t>C17</t>
  </si>
  <si>
    <t>R114</t>
  </si>
  <si>
    <t>R119</t>
  </si>
  <si>
    <t>R120</t>
  </si>
  <si>
    <t>R124</t>
  </si>
  <si>
    <t>R126</t>
  </si>
  <si>
    <t>R128</t>
  </si>
  <si>
    <t>R129</t>
  </si>
  <si>
    <t>U10</t>
  </si>
  <si>
    <t>V31</t>
  </si>
  <si>
    <t>V49</t>
  </si>
  <si>
    <t>Y39</t>
  </si>
  <si>
    <t>Y74</t>
  </si>
  <si>
    <t>Y76</t>
  </si>
  <si>
    <t xml:space="preserve">Y86 </t>
  </si>
  <si>
    <t>AS</t>
  </si>
  <si>
    <t xml:space="preserve">LL39 </t>
  </si>
  <si>
    <t>LL53 POWDER</t>
  </si>
  <si>
    <t xml:space="preserve">NO CODE </t>
  </si>
  <si>
    <t>ORANGE</t>
  </si>
  <si>
    <t>YELLOW</t>
  </si>
  <si>
    <t>day 2 - new RM - RR AO99 = 999.99</t>
  </si>
  <si>
    <t>day 2 - new RM -RR W88 = 0.05</t>
  </si>
  <si>
    <t>day 3 - TF = AO99 = 108.87 wh1 to wh4</t>
  </si>
  <si>
    <t>day 4 - W8=35.04 ok to held contaminated</t>
  </si>
  <si>
    <t>day 3 - RR AO99 = 88.88 + 999.99 = 1088.87</t>
  </si>
  <si>
    <t>day 3 - TF = AO99 = 108.87 wh1 to wh4  - 1088.87-108.87 = 980</t>
  </si>
  <si>
    <t>day 4 - L25=0.03 held contaminated to ok- 1.03-0.03 = 1.00</t>
  </si>
  <si>
    <t>day 4 - Good L25=100 + change status existing RM 0.03 = 100.03</t>
  </si>
  <si>
    <t>day 5 - TF - Y71 held reject 9.49 - 0.49 = 9 wh1 to 4</t>
  </si>
  <si>
    <t>day5 - TF - Y71=50 - 10 to wh2 = 40 wh1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</si>
</sst>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0" fontId="2" fillId="0" borderId="2" xfId="0" applyNumberFormat="1" applyFont="1" applyBorder="1" applyAlignment="1">
      <alignment horizontal="center" vertical="center"/>
    </xf>
    <xf numFmtId="38" fontId="2" fillId="0" borderId="2" xfId="0" applyNumberFormat="1" applyFont="1" applyBorder="1" applyAlignment="1">
      <alignment horizontal="center" vertical="center"/>
    </xf>
    <xf numFmtId="38" fontId="2" fillId="0" borderId="1" xfId="0" applyNumberFormat="1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/>
    <xf numFmtId="4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38" fontId="2" fillId="0" borderId="3" xfId="0" applyNumberFormat="1" applyFont="1" applyBorder="1" applyAlignment="1">
      <alignment horizontal="center" vertical="center"/>
    </xf>
    <xf numFmtId="40" fontId="2" fillId="0" borderId="3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4" fontId="0" fillId="0" borderId="1" xfId="0" applyNumberForma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/>
    <xf numFmtId="4" fontId="2" fillId="2" borderId="1" xfId="0" applyNumberFormat="1" applyFon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7DE8-55A6-4356-953C-74BEB0BF7D37}">
  <dimension ref="A1:L22"/>
  <sheetViews>
    <sheetView tabSelected="1" workbookViewId="0"/>
  </sheetViews>
  <sheetFormatPr defaultRowHeight="14.25" x14ac:dyDescent="0.45"/>
  <cols>
    <col min="1" max="1" width="11.265625" bestFit="1" customWidth="1"/>
    <col min="2" max="2" width="11.3984375" bestFit="1" customWidth="1"/>
    <col min="3" max="3" width="8.59765625" bestFit="1" customWidth="1"/>
    <col min="4" max="4" width="19.3984375" bestFit="1" customWidth="1"/>
    <col min="5" max="5" width="12.86328125" bestFit="1" customWidth="1"/>
    <col min="6" max="6" width="25.1328125" bestFit="1" customWidth="1"/>
    <col min="8" max="8" width="10.1328125" bestFit="1" customWidth="1"/>
    <col min="9" max="9" width="19.73046875" bestFit="1" customWidth="1"/>
    <col min="10" max="10" width="9.3984375" bestFit="1" customWidth="1"/>
  </cols>
  <sheetData>
    <row r="1" spans="1:12" ht="25.5" x14ac:dyDescent="0.45">
      <c r="A1" s="1" t="s">
        <v>23</v>
      </c>
      <c r="B1" s="2" t="s">
        <v>0</v>
      </c>
      <c r="C1" s="3" t="s">
        <v>1</v>
      </c>
      <c r="D1" s="2" t="s">
        <v>2</v>
      </c>
      <c r="E1" s="3" t="s">
        <v>28</v>
      </c>
      <c r="F1" s="2" t="s">
        <v>4</v>
      </c>
      <c r="G1" s="14"/>
      <c r="H1" s="1" t="s">
        <v>24</v>
      </c>
      <c r="I1" s="15" t="s">
        <v>4</v>
      </c>
      <c r="J1" s="17" t="s">
        <v>29</v>
      </c>
    </row>
    <row r="2" spans="1:12" x14ac:dyDescent="0.45">
      <c r="A2" s="2" t="s">
        <v>5</v>
      </c>
      <c r="B2" s="4"/>
      <c r="C2" s="4"/>
      <c r="D2" s="4">
        <f>12.18</f>
        <v>12.18</v>
      </c>
      <c r="E2" s="18">
        <f t="shared" ref="E2:E16" si="0">(B2*C2)+D2</f>
        <v>12.18</v>
      </c>
      <c r="F2" s="9"/>
      <c r="H2" s="10" t="s">
        <v>5</v>
      </c>
      <c r="I2" s="16"/>
      <c r="J2" s="13">
        <v>12.18</v>
      </c>
      <c r="L2" t="s">
        <v>65</v>
      </c>
    </row>
    <row r="3" spans="1:12" x14ac:dyDescent="0.45">
      <c r="A3" s="2" t="s">
        <v>6</v>
      </c>
      <c r="B3" s="5">
        <v>1</v>
      </c>
      <c r="C3" s="4">
        <v>20</v>
      </c>
      <c r="D3" s="4">
        <v>15.78</v>
      </c>
      <c r="E3" s="18">
        <f t="shared" si="0"/>
        <v>35.78</v>
      </c>
      <c r="F3" s="9"/>
      <c r="H3" s="10" t="s">
        <v>6</v>
      </c>
      <c r="I3" s="16"/>
      <c r="J3" s="13">
        <v>35.78</v>
      </c>
      <c r="L3" t="s">
        <v>66</v>
      </c>
    </row>
    <row r="4" spans="1:12" x14ac:dyDescent="0.45">
      <c r="A4" s="2" t="s">
        <v>19</v>
      </c>
      <c r="B4" s="5"/>
      <c r="C4" s="4"/>
      <c r="D4" s="4">
        <v>20.2</v>
      </c>
      <c r="E4" s="18">
        <f t="shared" si="0"/>
        <v>20.2</v>
      </c>
      <c r="F4" s="9" t="s">
        <v>20</v>
      </c>
      <c r="H4" s="25" t="s">
        <v>25</v>
      </c>
      <c r="I4" s="26"/>
      <c r="J4" s="27">
        <v>979.99999999999989</v>
      </c>
    </row>
    <row r="5" spans="1:12" x14ac:dyDescent="0.45">
      <c r="A5" s="2" t="s">
        <v>21</v>
      </c>
      <c r="B5" s="5"/>
      <c r="C5" s="4"/>
      <c r="D5" s="4">
        <v>20.399999999999999</v>
      </c>
      <c r="E5" s="18">
        <f t="shared" si="0"/>
        <v>20.399999999999999</v>
      </c>
      <c r="F5" s="9" t="s">
        <v>20</v>
      </c>
      <c r="H5" s="10" t="s">
        <v>19</v>
      </c>
      <c r="I5" s="16" t="s">
        <v>20</v>
      </c>
      <c r="J5" s="13">
        <v>20.2</v>
      </c>
      <c r="L5" t="s">
        <v>69</v>
      </c>
    </row>
    <row r="6" spans="1:12" x14ac:dyDescent="0.45">
      <c r="A6" s="2" t="s">
        <v>8</v>
      </c>
      <c r="B6" s="5">
        <f>2075/25</f>
        <v>83</v>
      </c>
      <c r="C6" s="4">
        <v>25</v>
      </c>
      <c r="D6" s="4">
        <f>8.42+17.8</f>
        <v>26.22</v>
      </c>
      <c r="E6" s="18">
        <f t="shared" si="0"/>
        <v>2101.2199999999998</v>
      </c>
      <c r="F6" s="9"/>
      <c r="H6" s="12" t="s">
        <v>26</v>
      </c>
      <c r="I6" s="16"/>
      <c r="J6" s="13">
        <v>0.03</v>
      </c>
    </row>
    <row r="7" spans="1:12" x14ac:dyDescent="0.45">
      <c r="A7" s="2" t="s">
        <v>9</v>
      </c>
      <c r="B7" s="5"/>
      <c r="C7" s="4"/>
      <c r="D7" s="4">
        <f>10.79</f>
        <v>10.79</v>
      </c>
      <c r="E7" s="18">
        <f t="shared" si="0"/>
        <v>10.79</v>
      </c>
      <c r="F7" s="9"/>
      <c r="H7" s="10" t="s">
        <v>21</v>
      </c>
      <c r="I7" s="16" t="s">
        <v>20</v>
      </c>
      <c r="J7" s="13">
        <v>20.399999999999999</v>
      </c>
      <c r="L7" t="s">
        <v>70</v>
      </c>
    </row>
    <row r="8" spans="1:12" x14ac:dyDescent="0.45">
      <c r="A8" s="2" t="s">
        <v>10</v>
      </c>
      <c r="B8" s="5">
        <f>1000/25</f>
        <v>40</v>
      </c>
      <c r="C8" s="4">
        <v>25</v>
      </c>
      <c r="D8" s="4">
        <f>32.6+139.6</f>
        <v>172.2</v>
      </c>
      <c r="E8" s="18">
        <f t="shared" si="0"/>
        <v>1172.2</v>
      </c>
      <c r="F8" s="9"/>
      <c r="H8" s="10" t="s">
        <v>8</v>
      </c>
      <c r="I8" s="16"/>
      <c r="J8" s="13">
        <v>2101.2199999999998</v>
      </c>
    </row>
    <row r="9" spans="1:12" x14ac:dyDescent="0.45">
      <c r="A9" s="2" t="s">
        <v>7</v>
      </c>
      <c r="B9" s="5">
        <f>2100/25</f>
        <v>84</v>
      </c>
      <c r="C9" s="4">
        <v>25</v>
      </c>
      <c r="D9" s="4">
        <f>38.67+296.37</f>
        <v>335.04</v>
      </c>
      <c r="E9" s="18">
        <f t="shared" si="0"/>
        <v>2435.04</v>
      </c>
      <c r="F9" s="9"/>
      <c r="H9" s="10" t="s">
        <v>9</v>
      </c>
      <c r="I9" s="16"/>
      <c r="J9" s="13">
        <v>10.79</v>
      </c>
      <c r="L9" t="s">
        <v>68</v>
      </c>
    </row>
    <row r="10" spans="1:12" x14ac:dyDescent="0.45">
      <c r="A10" s="2" t="s">
        <v>16</v>
      </c>
      <c r="B10" s="5">
        <f>200/25</f>
        <v>8</v>
      </c>
      <c r="C10" s="4">
        <v>25</v>
      </c>
      <c r="D10" s="4">
        <v>4.8</v>
      </c>
      <c r="E10" s="18">
        <f t="shared" si="0"/>
        <v>204.8</v>
      </c>
      <c r="F10" s="9"/>
      <c r="H10" s="10" t="s">
        <v>10</v>
      </c>
      <c r="I10" s="16"/>
      <c r="J10" s="13">
        <v>1172.2</v>
      </c>
    </row>
    <row r="11" spans="1:12" x14ac:dyDescent="0.45">
      <c r="A11" s="2" t="s">
        <v>17</v>
      </c>
      <c r="B11" s="5"/>
      <c r="C11" s="4"/>
      <c r="D11" s="4">
        <v>24.7</v>
      </c>
      <c r="E11" s="18">
        <f t="shared" si="0"/>
        <v>24.7</v>
      </c>
      <c r="F11" s="9"/>
      <c r="H11" s="10" t="s">
        <v>7</v>
      </c>
      <c r="I11" s="16"/>
      <c r="J11" s="13">
        <v>2400</v>
      </c>
      <c r="L11" t="s">
        <v>73</v>
      </c>
    </row>
    <row r="12" spans="1:12" x14ac:dyDescent="0.45">
      <c r="A12" s="2" t="s">
        <v>18</v>
      </c>
      <c r="B12" s="5">
        <f>20/10</f>
        <v>2</v>
      </c>
      <c r="C12" s="4">
        <v>10</v>
      </c>
      <c r="D12" s="4">
        <v>8.9700000000000006</v>
      </c>
      <c r="E12" s="18">
        <f t="shared" si="0"/>
        <v>28.97</v>
      </c>
      <c r="F12" s="9"/>
      <c r="H12" s="28" t="s">
        <v>7</v>
      </c>
      <c r="I12" s="29" t="s">
        <v>30</v>
      </c>
      <c r="J12" s="27">
        <v>35.04</v>
      </c>
      <c r="L12" t="s">
        <v>74</v>
      </c>
    </row>
    <row r="13" spans="1:12" x14ac:dyDescent="0.45">
      <c r="A13" s="2" t="s">
        <v>11</v>
      </c>
      <c r="B13" s="5"/>
      <c r="C13" s="4"/>
      <c r="D13" s="4">
        <v>4.29</v>
      </c>
      <c r="E13" s="18">
        <f t="shared" si="0"/>
        <v>4.29</v>
      </c>
      <c r="F13" s="9"/>
      <c r="H13" s="25" t="s">
        <v>27</v>
      </c>
      <c r="I13" s="26"/>
      <c r="J13" s="27">
        <v>0.05</v>
      </c>
    </row>
    <row r="14" spans="1:12" x14ac:dyDescent="0.45">
      <c r="A14" s="2" t="s">
        <v>13</v>
      </c>
      <c r="B14" s="5"/>
      <c r="C14" s="4"/>
      <c r="D14" s="4">
        <v>18.899999999999999</v>
      </c>
      <c r="E14" s="18">
        <f t="shared" si="0"/>
        <v>18.899999999999999</v>
      </c>
      <c r="F14" s="9"/>
      <c r="H14" s="10" t="s">
        <v>16</v>
      </c>
      <c r="I14" s="16"/>
      <c r="J14" s="13">
        <v>204.8</v>
      </c>
    </row>
    <row r="15" spans="1:12" x14ac:dyDescent="0.45">
      <c r="A15" s="2" t="s">
        <v>14</v>
      </c>
      <c r="B15" s="5">
        <v>4</v>
      </c>
      <c r="C15" s="4">
        <v>25</v>
      </c>
      <c r="D15" s="4">
        <f>17.85</f>
        <v>17.850000000000001</v>
      </c>
      <c r="E15" s="18">
        <f t="shared" si="0"/>
        <v>117.85</v>
      </c>
      <c r="F15" s="9"/>
      <c r="H15" s="10" t="s">
        <v>17</v>
      </c>
      <c r="I15" s="16"/>
      <c r="J15" s="13">
        <v>24.7</v>
      </c>
    </row>
    <row r="16" spans="1:12" x14ac:dyDescent="0.45">
      <c r="A16" s="2" t="s">
        <v>15</v>
      </c>
      <c r="B16" s="6"/>
      <c r="C16" s="7"/>
      <c r="D16" s="7">
        <v>0.84</v>
      </c>
      <c r="E16" s="18">
        <f t="shared" si="0"/>
        <v>0.84</v>
      </c>
      <c r="F16" s="9"/>
      <c r="H16" s="10" t="s">
        <v>18</v>
      </c>
      <c r="I16" s="16"/>
      <c r="J16" s="13">
        <v>28.97</v>
      </c>
    </row>
    <row r="17" spans="1:10" x14ac:dyDescent="0.45">
      <c r="A17" s="2" t="s">
        <v>12</v>
      </c>
      <c r="B17" s="5"/>
      <c r="C17" s="4"/>
      <c r="D17" s="4"/>
      <c r="E17" s="18">
        <v>50</v>
      </c>
      <c r="F17" s="9"/>
      <c r="H17" s="10" t="s">
        <v>11</v>
      </c>
      <c r="I17" s="16"/>
      <c r="J17" s="13">
        <v>4.29</v>
      </c>
    </row>
    <row r="18" spans="1:10" x14ac:dyDescent="0.45">
      <c r="A18" s="2" t="s">
        <v>12</v>
      </c>
      <c r="B18" s="6"/>
      <c r="C18" s="7"/>
      <c r="D18" s="7">
        <v>9.49</v>
      </c>
      <c r="E18" s="18">
        <f>(B18*C18)+D18</f>
        <v>9.49</v>
      </c>
      <c r="F18" s="9" t="s">
        <v>22</v>
      </c>
      <c r="H18" s="10" t="s">
        <v>13</v>
      </c>
      <c r="I18" s="16"/>
      <c r="J18" s="13">
        <v>18.899999999999999</v>
      </c>
    </row>
    <row r="19" spans="1:10" x14ac:dyDescent="0.45">
      <c r="H19" s="10" t="s">
        <v>14</v>
      </c>
      <c r="I19" s="16"/>
      <c r="J19" s="13">
        <v>117.85</v>
      </c>
    </row>
    <row r="20" spans="1:10" x14ac:dyDescent="0.45">
      <c r="H20" s="10" t="s">
        <v>15</v>
      </c>
      <c r="I20" s="16"/>
      <c r="J20" s="13">
        <v>0.84</v>
      </c>
    </row>
    <row r="21" spans="1:10" x14ac:dyDescent="0.45">
      <c r="H21" s="28" t="s">
        <v>12</v>
      </c>
      <c r="I21" s="29"/>
      <c r="J21" s="27">
        <v>40</v>
      </c>
    </row>
    <row r="22" spans="1:10" x14ac:dyDescent="0.45">
      <c r="H22" s="28" t="s">
        <v>12</v>
      </c>
      <c r="I22" s="29" t="s">
        <v>22</v>
      </c>
      <c r="J22" s="27">
        <v>9</v>
      </c>
    </row>
  </sheetData>
  <dataValidations count="4">
    <dataValidation type="list" allowBlank="1" showInputMessage="1" showErrorMessage="1" sqref="F2:F9 F11:F18" xr:uid="{CA773C29-64B0-4801-B7FC-1A3AB4A00808}">
      <formula1>$H$2:$H$3</formula1>
    </dataValidation>
    <dataValidation type="list" allowBlank="1" showInputMessage="1" showErrorMessage="1" sqref="F10" xr:uid="{B193EA09-BF0A-45CF-9A86-A80A26C6F8E4}">
      <formula1>$H$2:$H$2</formula1>
    </dataValidation>
    <dataValidation type="list" allowBlank="1" showInputMessage="1" showErrorMessage="1" sqref="I12:I20 I2:I10" xr:uid="{08B237B7-4F7F-4DF6-9A25-0A83CCDF91CD}">
      <formula1>$E$2:$E$3</formula1>
    </dataValidation>
    <dataValidation type="list" allowBlank="1" showInputMessage="1" showErrorMessage="1" sqref="I11" xr:uid="{E745C5F0-5495-4C35-918C-12B755427E80}">
      <formula1>$E$2:$E$2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D147-68B9-4F31-B1B9-EAB6937A8D69}">
  <dimension ref="A1:J13"/>
  <sheetViews>
    <sheetView workbookViewId="0"/>
  </sheetViews>
  <sheetFormatPr defaultRowHeight="14.25" x14ac:dyDescent="0.45"/>
  <cols>
    <col min="1" max="1" width="12.73046875" bestFit="1" customWidth="1"/>
    <col min="2" max="2" width="9.3984375" bestFit="1" customWidth="1"/>
    <col min="3" max="3" width="9.86328125" bestFit="1" customWidth="1"/>
    <col min="4" max="4" width="10" bestFit="1" customWidth="1"/>
    <col min="5" max="5" width="9.73046875" customWidth="1"/>
    <col min="6" max="6" width="17.59765625" customWidth="1"/>
    <col min="8" max="8" width="15.1328125" bestFit="1" customWidth="1"/>
  </cols>
  <sheetData>
    <row r="1" spans="1:10" ht="25.5" x14ac:dyDescent="0.45">
      <c r="A1" s="1" t="s">
        <v>23</v>
      </c>
      <c r="B1" s="2" t="s">
        <v>0</v>
      </c>
      <c r="C1" s="3" t="s">
        <v>1</v>
      </c>
      <c r="D1" s="2" t="s">
        <v>31</v>
      </c>
      <c r="E1" s="3" t="s">
        <v>3</v>
      </c>
      <c r="F1" s="2" t="s">
        <v>4</v>
      </c>
      <c r="H1" s="1" t="s">
        <v>24</v>
      </c>
      <c r="I1" s="2" t="s">
        <v>4</v>
      </c>
      <c r="J1" s="21" t="s">
        <v>29</v>
      </c>
    </row>
    <row r="2" spans="1:10" x14ac:dyDescent="0.45">
      <c r="A2" s="2" t="s">
        <v>6</v>
      </c>
      <c r="B2" s="5">
        <f>1+10-1-1-1+5-1-1-1-1-1-1+15-2-1-2+10-2</f>
        <v>25</v>
      </c>
      <c r="C2" s="4">
        <v>20</v>
      </c>
      <c r="D2" s="4"/>
      <c r="E2" s="18">
        <f t="shared" ref="E2:E12" si="0">(B2*C2)+D2</f>
        <v>500</v>
      </c>
      <c r="F2" s="9"/>
      <c r="H2" s="22" t="s">
        <v>6</v>
      </c>
      <c r="I2" s="8"/>
      <c r="J2" s="13">
        <v>500</v>
      </c>
    </row>
    <row r="3" spans="1:10" x14ac:dyDescent="0.45">
      <c r="A3" s="2" t="s">
        <v>32</v>
      </c>
      <c r="B3" s="5">
        <f>2-1+10-1-1-1-1-1-1+5-1-1-1-1+5-1-1-1-1-1-1+10-2-1-1-2+10-4</f>
        <v>15</v>
      </c>
      <c r="C3" s="4">
        <v>20</v>
      </c>
      <c r="D3" s="4"/>
      <c r="E3" s="18">
        <f t="shared" si="0"/>
        <v>300</v>
      </c>
      <c r="F3" s="9"/>
      <c r="H3" s="22" t="s">
        <v>32</v>
      </c>
      <c r="I3" s="8"/>
      <c r="J3" s="13">
        <v>300</v>
      </c>
    </row>
    <row r="4" spans="1:10" x14ac:dyDescent="0.45">
      <c r="A4" s="2" t="s">
        <v>35</v>
      </c>
      <c r="B4" s="5">
        <f>60-2-2-2-2-2-4-7-11-20-3+140-5-15-5-5-2</f>
        <v>113</v>
      </c>
      <c r="C4" s="4">
        <v>20</v>
      </c>
      <c r="D4" s="4"/>
      <c r="E4" s="18">
        <f t="shared" si="0"/>
        <v>2260</v>
      </c>
      <c r="F4" s="9"/>
      <c r="H4" s="22" t="s">
        <v>35</v>
      </c>
      <c r="I4" s="8"/>
      <c r="J4" s="13">
        <v>2260</v>
      </c>
    </row>
    <row r="5" spans="1:10" x14ac:dyDescent="0.45">
      <c r="A5" s="2" t="s">
        <v>33</v>
      </c>
      <c r="B5" s="5">
        <f>68-4-4-3-6-3-3-5-4-1-4+1-4-4-4+60-4-4-4-8-4</f>
        <v>56</v>
      </c>
      <c r="C5" s="4">
        <v>25</v>
      </c>
      <c r="D5" s="4"/>
      <c r="E5" s="18">
        <f t="shared" si="0"/>
        <v>1400</v>
      </c>
      <c r="F5" s="9"/>
      <c r="H5" s="22" t="s">
        <v>33</v>
      </c>
      <c r="I5" s="8"/>
      <c r="J5" s="13">
        <v>1400</v>
      </c>
    </row>
    <row r="6" spans="1:10" x14ac:dyDescent="0.45">
      <c r="A6" s="2" t="s">
        <v>34</v>
      </c>
      <c r="B6" s="5">
        <f>225/25</f>
        <v>9</v>
      </c>
      <c r="C6" s="4">
        <v>25</v>
      </c>
      <c r="D6" s="4"/>
      <c r="E6" s="18">
        <f t="shared" si="0"/>
        <v>225</v>
      </c>
      <c r="F6" s="9"/>
      <c r="H6" s="22" t="s">
        <v>34</v>
      </c>
      <c r="I6" s="8"/>
      <c r="J6" s="13">
        <v>225</v>
      </c>
    </row>
    <row r="7" spans="1:10" x14ac:dyDescent="0.45">
      <c r="A7" s="2" t="s">
        <v>34</v>
      </c>
      <c r="B7" s="5">
        <f>75/25</f>
        <v>3</v>
      </c>
      <c r="C7" s="4">
        <v>25</v>
      </c>
      <c r="D7" s="4"/>
      <c r="E7" s="18">
        <f t="shared" si="0"/>
        <v>75</v>
      </c>
      <c r="F7" s="9" t="s">
        <v>20</v>
      </c>
      <c r="H7" s="22" t="s">
        <v>34</v>
      </c>
      <c r="I7" s="8"/>
      <c r="J7" s="13">
        <v>75</v>
      </c>
    </row>
    <row r="8" spans="1:10" x14ac:dyDescent="0.45">
      <c r="A8" s="2" t="s">
        <v>37</v>
      </c>
      <c r="B8" s="5">
        <f>17+32-4-8-8+40-8-4-6-4-8-6-8+40-8-4-8-4-4-8+40-8-8-8-4-3-6-7-8-8-8+40-1-10-10-8-4</f>
        <v>8</v>
      </c>
      <c r="C8" s="4">
        <v>25</v>
      </c>
      <c r="D8" s="4"/>
      <c r="E8" s="18">
        <f t="shared" si="0"/>
        <v>200</v>
      </c>
      <c r="F8" s="9"/>
      <c r="H8" s="22" t="s">
        <v>37</v>
      </c>
      <c r="I8" s="8"/>
      <c r="J8" s="13">
        <v>200</v>
      </c>
    </row>
    <row r="9" spans="1:10" x14ac:dyDescent="0.45">
      <c r="A9" s="2" t="s">
        <v>38</v>
      </c>
      <c r="B9" s="5">
        <f>10</f>
        <v>10</v>
      </c>
      <c r="C9" s="4">
        <v>200</v>
      </c>
      <c r="D9" s="4">
        <f>670-50-20-11-1-4</f>
        <v>584</v>
      </c>
      <c r="E9" s="18">
        <f t="shared" si="0"/>
        <v>2584</v>
      </c>
      <c r="F9" s="9"/>
      <c r="H9" s="22" t="s">
        <v>38</v>
      </c>
      <c r="I9" s="8"/>
      <c r="J9" s="13">
        <v>2584</v>
      </c>
    </row>
    <row r="10" spans="1:10" x14ac:dyDescent="0.45">
      <c r="A10" s="2" t="s">
        <v>39</v>
      </c>
      <c r="B10" s="19">
        <f>4</f>
        <v>4</v>
      </c>
      <c r="C10" s="20">
        <v>100</v>
      </c>
      <c r="D10" s="20">
        <v>50</v>
      </c>
      <c r="E10" s="18">
        <f t="shared" si="0"/>
        <v>450</v>
      </c>
      <c r="F10" s="9"/>
      <c r="H10" s="22" t="s">
        <v>39</v>
      </c>
      <c r="I10" s="8"/>
      <c r="J10" s="13">
        <v>450</v>
      </c>
    </row>
    <row r="11" spans="1:10" x14ac:dyDescent="0.45">
      <c r="A11" s="2" t="s">
        <v>36</v>
      </c>
      <c r="B11" s="6">
        <f>7+80-8-3-28-2-11+80-3-8-24-4-5-3-4-20-8-12+160-4-8-6-4-4-2-6-6-4-16-4-6</f>
        <v>114</v>
      </c>
      <c r="C11" s="7">
        <v>25</v>
      </c>
      <c r="D11" s="7"/>
      <c r="E11" s="18">
        <f t="shared" si="0"/>
        <v>2850</v>
      </c>
      <c r="F11" s="9"/>
      <c r="H11" s="22" t="s">
        <v>36</v>
      </c>
      <c r="I11" s="8"/>
      <c r="J11" s="13">
        <v>2850</v>
      </c>
    </row>
    <row r="12" spans="1:10" x14ac:dyDescent="0.45">
      <c r="A12" s="2" t="s">
        <v>16</v>
      </c>
      <c r="B12" s="6">
        <f>(1500-400)/25</f>
        <v>44</v>
      </c>
      <c r="C12" s="7">
        <v>25</v>
      </c>
      <c r="D12" s="7"/>
      <c r="E12" s="18">
        <f t="shared" si="0"/>
        <v>1100</v>
      </c>
      <c r="F12" s="9"/>
      <c r="H12" s="22" t="s">
        <v>16</v>
      </c>
      <c r="I12" s="8"/>
      <c r="J12" s="13">
        <v>1100</v>
      </c>
    </row>
    <row r="13" spans="1:10" x14ac:dyDescent="0.45">
      <c r="H13" s="25" t="s">
        <v>12</v>
      </c>
      <c r="I13" s="31"/>
      <c r="J13" s="27">
        <v>10</v>
      </c>
    </row>
  </sheetData>
  <dataValidations count="1">
    <dataValidation type="list" allowBlank="1" showInputMessage="1" showErrorMessage="1" sqref="F2:F12" xr:uid="{6456DCCC-7125-41B9-B10D-DDE4C0593F70}">
      <formula1>$G$2:$G$4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2225-7549-4E94-B816-AC37C8AFFF16}">
  <dimension ref="A1:L35"/>
  <sheetViews>
    <sheetView workbookViewId="0"/>
  </sheetViews>
  <sheetFormatPr defaultRowHeight="14.25" x14ac:dyDescent="0.45"/>
  <cols>
    <col min="1" max="1" width="12.73046875" bestFit="1" customWidth="1"/>
    <col min="2" max="2" width="10" bestFit="1" customWidth="1"/>
    <col min="3" max="3" width="8.265625" bestFit="1" customWidth="1"/>
    <col min="4" max="4" width="17.73046875" bestFit="1" customWidth="1"/>
    <col min="5" max="5" width="14.73046875" bestFit="1" customWidth="1"/>
    <col min="6" max="6" width="19.73046875" bestFit="1" customWidth="1"/>
    <col min="8" max="8" width="14.1328125" bestFit="1" customWidth="1"/>
    <col min="9" max="9" width="19.73046875" bestFit="1" customWidth="1"/>
    <col min="10" max="10" width="9.3984375" bestFit="1" customWidth="1"/>
  </cols>
  <sheetData>
    <row r="1" spans="1:12" ht="25.5" x14ac:dyDescent="0.45">
      <c r="A1" s="1" t="s">
        <v>23</v>
      </c>
      <c r="B1" s="2" t="s">
        <v>0</v>
      </c>
      <c r="C1" s="3" t="s">
        <v>1</v>
      </c>
      <c r="D1" s="2" t="s">
        <v>40</v>
      </c>
      <c r="E1" s="3" t="s">
        <v>3</v>
      </c>
      <c r="F1" s="2" t="s">
        <v>4</v>
      </c>
      <c r="H1" s="1" t="s">
        <v>24</v>
      </c>
      <c r="I1" s="10" t="s">
        <v>4</v>
      </c>
      <c r="J1" s="23" t="s">
        <v>29</v>
      </c>
    </row>
    <row r="2" spans="1:12" x14ac:dyDescent="0.45">
      <c r="A2" s="2" t="s">
        <v>59</v>
      </c>
      <c r="B2" s="5">
        <v>5</v>
      </c>
      <c r="C2" s="4">
        <v>25</v>
      </c>
      <c r="D2" s="4">
        <v>28.46</v>
      </c>
      <c r="E2" s="18">
        <f t="shared" ref="E2:E7" si="0">(B2*C2)+D2</f>
        <v>153.46</v>
      </c>
      <c r="F2" s="9"/>
      <c r="H2" s="28" t="s">
        <v>25</v>
      </c>
      <c r="I2" s="28"/>
      <c r="J2" s="25">
        <v>108.87</v>
      </c>
      <c r="L2" t="s">
        <v>67</v>
      </c>
    </row>
    <row r="3" spans="1:12" x14ac:dyDescent="0.45">
      <c r="A3" s="2" t="s">
        <v>42</v>
      </c>
      <c r="B3" s="5">
        <f>(1700-100-100)/25</f>
        <v>60</v>
      </c>
      <c r="C3" s="4">
        <v>25</v>
      </c>
      <c r="D3" s="4"/>
      <c r="E3" s="18">
        <f t="shared" si="0"/>
        <v>1500</v>
      </c>
      <c r="F3" s="9"/>
      <c r="H3" s="10" t="s">
        <v>59</v>
      </c>
      <c r="I3" s="24"/>
      <c r="J3" s="11">
        <v>153.46</v>
      </c>
    </row>
    <row r="4" spans="1:12" x14ac:dyDescent="0.45">
      <c r="A4" s="2" t="s">
        <v>43</v>
      </c>
      <c r="B4" s="5">
        <f>40-1-3</f>
        <v>36</v>
      </c>
      <c r="C4" s="4">
        <v>25</v>
      </c>
      <c r="D4" s="4"/>
      <c r="E4" s="18">
        <f t="shared" si="0"/>
        <v>900</v>
      </c>
      <c r="F4" s="9"/>
      <c r="H4" s="10" t="s">
        <v>42</v>
      </c>
      <c r="I4" s="24"/>
      <c r="J4" s="11">
        <v>1500</v>
      </c>
      <c r="L4" t="s">
        <v>71</v>
      </c>
    </row>
    <row r="5" spans="1:12" x14ac:dyDescent="0.45">
      <c r="A5" s="2" t="s">
        <v>41</v>
      </c>
      <c r="B5" s="5">
        <f>20+40-8-4-4-4-4-4-4-4-3-3-4-4-2-4</f>
        <v>4</v>
      </c>
      <c r="C5" s="4">
        <v>25</v>
      </c>
      <c r="D5" s="4"/>
      <c r="E5" s="18">
        <f t="shared" si="0"/>
        <v>100</v>
      </c>
      <c r="F5" s="9"/>
      <c r="H5" s="10" t="s">
        <v>43</v>
      </c>
      <c r="I5" s="24"/>
      <c r="J5" s="11">
        <v>900</v>
      </c>
      <c r="L5" t="s">
        <v>72</v>
      </c>
    </row>
    <row r="6" spans="1:12" x14ac:dyDescent="0.45">
      <c r="A6" s="2" t="s">
        <v>44</v>
      </c>
      <c r="B6" s="5">
        <f>79-40-20-1-2-7</f>
        <v>9</v>
      </c>
      <c r="C6" s="4">
        <v>25</v>
      </c>
      <c r="D6" s="4"/>
      <c r="E6" s="18">
        <f t="shared" si="0"/>
        <v>225</v>
      </c>
      <c r="F6" s="9"/>
      <c r="H6" s="10" t="s">
        <v>41</v>
      </c>
      <c r="I6" s="24"/>
      <c r="J6" s="11">
        <v>100</v>
      </c>
    </row>
    <row r="7" spans="1:12" x14ac:dyDescent="0.45">
      <c r="A7" s="2" t="s">
        <v>19</v>
      </c>
      <c r="B7" s="5">
        <v>5</v>
      </c>
      <c r="C7" s="4">
        <v>20</v>
      </c>
      <c r="D7" s="4"/>
      <c r="E7" s="18">
        <f t="shared" si="0"/>
        <v>100</v>
      </c>
      <c r="F7" s="9" t="s">
        <v>20</v>
      </c>
      <c r="H7" s="10" t="s">
        <v>44</v>
      </c>
      <c r="I7" s="24"/>
      <c r="J7" s="11">
        <v>225</v>
      </c>
    </row>
    <row r="8" spans="1:12" x14ac:dyDescent="0.45">
      <c r="A8" s="2" t="s">
        <v>26</v>
      </c>
      <c r="B8" s="5"/>
      <c r="C8" s="4"/>
      <c r="D8" s="4"/>
      <c r="E8" s="18">
        <v>100</v>
      </c>
      <c r="F8" s="9"/>
      <c r="H8" s="10" t="s">
        <v>19</v>
      </c>
      <c r="I8" s="24" t="s">
        <v>20</v>
      </c>
      <c r="J8" s="11">
        <v>100</v>
      </c>
    </row>
    <row r="9" spans="1:12" x14ac:dyDescent="0.45">
      <c r="A9" s="2" t="s">
        <v>26</v>
      </c>
      <c r="B9" s="5"/>
      <c r="C9" s="4"/>
      <c r="D9" s="4">
        <v>1.03</v>
      </c>
      <c r="E9" s="18">
        <f t="shared" ref="E9:E29" si="1">(B9*C9)+D9</f>
        <v>1.03</v>
      </c>
      <c r="F9" s="9" t="s">
        <v>30</v>
      </c>
      <c r="H9" s="28" t="s">
        <v>26</v>
      </c>
      <c r="I9" s="30"/>
      <c r="J9" s="25">
        <v>100.03</v>
      </c>
    </row>
    <row r="10" spans="1:12" x14ac:dyDescent="0.45">
      <c r="A10" s="2" t="s">
        <v>60</v>
      </c>
      <c r="B10" s="5"/>
      <c r="C10" s="4"/>
      <c r="D10" s="4">
        <v>18.100000000000001</v>
      </c>
      <c r="E10" s="18">
        <f t="shared" si="1"/>
        <v>18.100000000000001</v>
      </c>
      <c r="F10" s="9" t="s">
        <v>30</v>
      </c>
      <c r="H10" s="28" t="s">
        <v>26</v>
      </c>
      <c r="I10" s="30" t="s">
        <v>30</v>
      </c>
      <c r="J10" s="25">
        <v>1</v>
      </c>
    </row>
    <row r="11" spans="1:12" x14ac:dyDescent="0.45">
      <c r="A11" s="2" t="s">
        <v>61</v>
      </c>
      <c r="B11" s="5">
        <v>3</v>
      </c>
      <c r="C11" s="4">
        <v>20</v>
      </c>
      <c r="D11" s="4">
        <v>9.9499999999999993</v>
      </c>
      <c r="E11" s="18">
        <f t="shared" si="1"/>
        <v>69.95</v>
      </c>
      <c r="F11" s="9" t="s">
        <v>30</v>
      </c>
      <c r="H11" s="10" t="s">
        <v>60</v>
      </c>
      <c r="I11" s="24" t="s">
        <v>30</v>
      </c>
      <c r="J11" s="11">
        <v>18.100000000000001</v>
      </c>
    </row>
    <row r="12" spans="1:12" x14ac:dyDescent="0.45">
      <c r="A12" s="2" t="s">
        <v>62</v>
      </c>
      <c r="B12" s="5"/>
      <c r="C12" s="4"/>
      <c r="D12" s="4">
        <v>33.340000000000003</v>
      </c>
      <c r="E12" s="18">
        <f t="shared" si="1"/>
        <v>33.340000000000003</v>
      </c>
      <c r="F12" s="9" t="s">
        <v>30</v>
      </c>
      <c r="H12" s="10" t="s">
        <v>61</v>
      </c>
      <c r="I12" s="24" t="s">
        <v>30</v>
      </c>
      <c r="J12" s="11">
        <v>69.95</v>
      </c>
    </row>
    <row r="13" spans="1:12" x14ac:dyDescent="0.45">
      <c r="A13" s="2" t="s">
        <v>63</v>
      </c>
      <c r="B13" s="5"/>
      <c r="C13" s="4"/>
      <c r="D13" s="4">
        <v>9.8000000000000007</v>
      </c>
      <c r="E13" s="18">
        <f t="shared" si="1"/>
        <v>9.8000000000000007</v>
      </c>
      <c r="F13" s="9" t="s">
        <v>30</v>
      </c>
      <c r="H13" s="10" t="s">
        <v>62</v>
      </c>
      <c r="I13" s="24" t="s">
        <v>30</v>
      </c>
      <c r="J13" s="11">
        <v>33.340000000000003</v>
      </c>
    </row>
    <row r="14" spans="1:12" x14ac:dyDescent="0.45">
      <c r="A14" s="2" t="s">
        <v>45</v>
      </c>
      <c r="B14" s="5">
        <v>1</v>
      </c>
      <c r="C14" s="4">
        <v>25</v>
      </c>
      <c r="D14" s="4"/>
      <c r="E14" s="18">
        <f t="shared" si="1"/>
        <v>25</v>
      </c>
      <c r="F14" s="9"/>
      <c r="H14" s="10" t="s">
        <v>63</v>
      </c>
      <c r="I14" s="24" t="s">
        <v>30</v>
      </c>
      <c r="J14" s="11">
        <v>9.8000000000000007</v>
      </c>
    </row>
    <row r="15" spans="1:12" x14ac:dyDescent="0.45">
      <c r="A15" s="2" t="s">
        <v>46</v>
      </c>
      <c r="B15" s="5">
        <f>10-5+45-5-6-9-5-10</f>
        <v>15</v>
      </c>
      <c r="C15" s="4">
        <v>10</v>
      </c>
      <c r="D15" s="4"/>
      <c r="E15" s="18">
        <f t="shared" si="1"/>
        <v>150</v>
      </c>
      <c r="F15" s="9"/>
      <c r="H15" s="10" t="s">
        <v>45</v>
      </c>
      <c r="I15" s="24"/>
      <c r="J15" s="11">
        <v>25</v>
      </c>
    </row>
    <row r="16" spans="1:12" x14ac:dyDescent="0.45">
      <c r="A16" s="2" t="s">
        <v>47</v>
      </c>
      <c r="B16" s="5">
        <v>1</v>
      </c>
      <c r="C16" s="4">
        <v>10</v>
      </c>
      <c r="D16" s="4">
        <v>9.66</v>
      </c>
      <c r="E16" s="18">
        <f t="shared" si="1"/>
        <v>19.66</v>
      </c>
      <c r="F16" s="9"/>
      <c r="H16" s="10" t="s">
        <v>46</v>
      </c>
      <c r="I16" s="24"/>
      <c r="J16" s="11">
        <v>150</v>
      </c>
    </row>
    <row r="17" spans="1:10" x14ac:dyDescent="0.45">
      <c r="A17" s="2" t="s">
        <v>48</v>
      </c>
      <c r="B17" s="5">
        <f>21+30-2-3-5+25-50-2-1+50-35-2-5+20-3</f>
        <v>38</v>
      </c>
      <c r="C17" s="4">
        <v>20</v>
      </c>
      <c r="D17" s="4"/>
      <c r="E17" s="18">
        <f t="shared" si="1"/>
        <v>760</v>
      </c>
      <c r="F17" s="9"/>
      <c r="H17" s="10" t="s">
        <v>47</v>
      </c>
      <c r="I17" s="24"/>
      <c r="J17" s="11">
        <v>19.66</v>
      </c>
    </row>
    <row r="18" spans="1:10" x14ac:dyDescent="0.45">
      <c r="A18" s="2" t="s">
        <v>49</v>
      </c>
      <c r="B18" s="5">
        <v>10</v>
      </c>
      <c r="C18" s="4">
        <v>10</v>
      </c>
      <c r="D18" s="4"/>
      <c r="E18" s="18">
        <f t="shared" si="1"/>
        <v>100</v>
      </c>
      <c r="F18" s="9"/>
      <c r="H18" s="10" t="s">
        <v>48</v>
      </c>
      <c r="I18" s="24"/>
      <c r="J18" s="11">
        <v>760</v>
      </c>
    </row>
    <row r="19" spans="1:10" x14ac:dyDescent="0.45">
      <c r="A19" s="2" t="s">
        <v>50</v>
      </c>
      <c r="B19" s="5">
        <v>10</v>
      </c>
      <c r="C19" s="4">
        <v>20</v>
      </c>
      <c r="D19" s="4"/>
      <c r="E19" s="18">
        <f t="shared" si="1"/>
        <v>200</v>
      </c>
      <c r="F19" s="9"/>
      <c r="H19" s="10" t="s">
        <v>49</v>
      </c>
      <c r="I19" s="24"/>
      <c r="J19" s="11">
        <v>100</v>
      </c>
    </row>
    <row r="20" spans="1:10" x14ac:dyDescent="0.45">
      <c r="A20" s="2" t="s">
        <v>51</v>
      </c>
      <c r="B20" s="5">
        <f>5-1-1+250-3-26-2-20-22-10-15</f>
        <v>155</v>
      </c>
      <c r="C20" s="4">
        <v>10</v>
      </c>
      <c r="D20" s="4"/>
      <c r="E20" s="18">
        <f t="shared" si="1"/>
        <v>1550</v>
      </c>
      <c r="F20" s="9"/>
      <c r="H20" s="10" t="s">
        <v>50</v>
      </c>
      <c r="I20" s="24"/>
      <c r="J20" s="11">
        <v>200</v>
      </c>
    </row>
    <row r="21" spans="1:10" x14ac:dyDescent="0.45">
      <c r="A21" s="2" t="s">
        <v>52</v>
      </c>
      <c r="B21" s="5">
        <v>1</v>
      </c>
      <c r="C21" s="4">
        <v>25</v>
      </c>
      <c r="D21" s="4"/>
      <c r="E21" s="18">
        <f t="shared" si="1"/>
        <v>25</v>
      </c>
      <c r="F21" s="9"/>
      <c r="H21" s="10" t="s">
        <v>51</v>
      </c>
      <c r="I21" s="24"/>
      <c r="J21" s="11">
        <v>1550</v>
      </c>
    </row>
    <row r="22" spans="1:10" x14ac:dyDescent="0.45">
      <c r="A22" s="2" t="s">
        <v>53</v>
      </c>
      <c r="B22" s="5">
        <v>5</v>
      </c>
      <c r="C22" s="4">
        <v>10</v>
      </c>
      <c r="D22" s="4"/>
      <c r="E22" s="18">
        <f t="shared" si="1"/>
        <v>50</v>
      </c>
      <c r="F22" s="9"/>
      <c r="H22" s="10" t="s">
        <v>52</v>
      </c>
      <c r="I22" s="24"/>
      <c r="J22" s="11">
        <v>25</v>
      </c>
    </row>
    <row r="23" spans="1:10" x14ac:dyDescent="0.45">
      <c r="A23" s="2" t="s">
        <v>54</v>
      </c>
      <c r="B23" s="5">
        <f>4-1</f>
        <v>3</v>
      </c>
      <c r="C23" s="4">
        <v>10</v>
      </c>
      <c r="D23" s="4"/>
      <c r="E23" s="18">
        <f t="shared" si="1"/>
        <v>30</v>
      </c>
      <c r="F23" s="9"/>
      <c r="H23" s="10" t="s">
        <v>53</v>
      </c>
      <c r="I23" s="24"/>
      <c r="J23" s="11">
        <v>50</v>
      </c>
    </row>
    <row r="24" spans="1:10" x14ac:dyDescent="0.45">
      <c r="A24" s="2" t="s">
        <v>8</v>
      </c>
      <c r="B24" s="5">
        <f>112+800-80-32-40-40-80-40+800-80-40-40-120-40-40-40-80-80-40-40-80+800-40-40-80-40-40-80-40-80-40-40-40-40-80-40-40-40+800-40-40-80-40-80-80-80-80-80-40-40-40</f>
        <v>760</v>
      </c>
      <c r="C24" s="4">
        <v>25</v>
      </c>
      <c r="D24" s="4"/>
      <c r="E24" s="18">
        <f t="shared" si="1"/>
        <v>19000</v>
      </c>
      <c r="F24" s="9"/>
      <c r="H24" s="10" t="s">
        <v>54</v>
      </c>
      <c r="I24" s="24"/>
      <c r="J24" s="11">
        <v>30</v>
      </c>
    </row>
    <row r="25" spans="1:10" x14ac:dyDescent="0.45">
      <c r="A25" s="2" t="s">
        <v>9</v>
      </c>
      <c r="B25" s="5">
        <f>914-20-12-9-33-12-28-12-14-12-12-12-12-13-1-12-12-12-13-1-2</f>
        <v>660</v>
      </c>
      <c r="C25" s="4">
        <v>25</v>
      </c>
      <c r="D25" s="4"/>
      <c r="E25" s="18">
        <f t="shared" si="1"/>
        <v>16500</v>
      </c>
      <c r="F25" s="9"/>
      <c r="H25" s="10" t="s">
        <v>8</v>
      </c>
      <c r="I25" s="24"/>
      <c r="J25" s="11">
        <v>19000</v>
      </c>
    </row>
    <row r="26" spans="1:10" x14ac:dyDescent="0.45">
      <c r="A26" s="2" t="s">
        <v>10</v>
      </c>
      <c r="B26" s="5">
        <f>400-4-3-1-1-2-3-1-2-1-4-4-2-1-10-4-4-7-3-1-3-1-1-7-2-3-2-6-4-3-4-6-4-12-20-4-2-4-4-4-6-40-40-40-40-40</f>
        <v>40</v>
      </c>
      <c r="C26" s="4">
        <v>25</v>
      </c>
      <c r="D26" s="4"/>
      <c r="E26" s="18">
        <f t="shared" si="1"/>
        <v>1000</v>
      </c>
      <c r="F26" s="9"/>
      <c r="H26" s="10" t="s">
        <v>9</v>
      </c>
      <c r="I26" s="24"/>
      <c r="J26" s="11">
        <v>16500</v>
      </c>
    </row>
    <row r="27" spans="1:10" x14ac:dyDescent="0.45">
      <c r="A27" s="2" t="s">
        <v>11</v>
      </c>
      <c r="B27" s="6">
        <v>4</v>
      </c>
      <c r="C27" s="7">
        <v>10</v>
      </c>
      <c r="D27" s="7"/>
      <c r="E27" s="18">
        <f t="shared" si="1"/>
        <v>40</v>
      </c>
      <c r="F27" s="9"/>
      <c r="H27" s="10" t="s">
        <v>10</v>
      </c>
      <c r="I27" s="24"/>
      <c r="J27" s="11">
        <v>1000</v>
      </c>
    </row>
    <row r="28" spans="1:10" x14ac:dyDescent="0.45">
      <c r="A28" s="2" t="s">
        <v>55</v>
      </c>
      <c r="B28" s="6"/>
      <c r="C28" s="7"/>
      <c r="D28" s="7">
        <v>6.48</v>
      </c>
      <c r="E28" s="18">
        <f t="shared" si="1"/>
        <v>6.48</v>
      </c>
      <c r="F28" s="9"/>
      <c r="H28" s="10" t="s">
        <v>11</v>
      </c>
      <c r="I28" s="24"/>
      <c r="J28" s="11">
        <v>40</v>
      </c>
    </row>
    <row r="29" spans="1:10" x14ac:dyDescent="0.45">
      <c r="A29" s="2" t="s">
        <v>15</v>
      </c>
      <c r="B29" s="6">
        <v>1</v>
      </c>
      <c r="C29" s="7">
        <v>10</v>
      </c>
      <c r="D29" s="7"/>
      <c r="E29" s="18">
        <f t="shared" si="1"/>
        <v>10</v>
      </c>
      <c r="F29" s="9"/>
      <c r="H29" s="10" t="s">
        <v>55</v>
      </c>
      <c r="I29" s="24"/>
      <c r="J29" s="11">
        <v>6.48</v>
      </c>
    </row>
    <row r="30" spans="1:10" x14ac:dyDescent="0.45">
      <c r="A30" s="2" t="s">
        <v>12</v>
      </c>
      <c r="B30" s="6"/>
      <c r="C30" s="7"/>
      <c r="D30" s="7"/>
      <c r="E30" s="18">
        <v>100</v>
      </c>
      <c r="F30" s="9" t="s">
        <v>22</v>
      </c>
      <c r="H30" s="10" t="s">
        <v>15</v>
      </c>
      <c r="I30" s="24"/>
      <c r="J30" s="11">
        <v>10</v>
      </c>
    </row>
    <row r="31" spans="1:10" x14ac:dyDescent="0.45">
      <c r="A31" s="2" t="s">
        <v>56</v>
      </c>
      <c r="B31" s="6">
        <v>2</v>
      </c>
      <c r="C31" s="7">
        <v>10</v>
      </c>
      <c r="D31" s="7"/>
      <c r="E31" s="18">
        <f>(B31*C31)+D31</f>
        <v>20</v>
      </c>
      <c r="F31" s="9"/>
      <c r="H31" s="28" t="s">
        <v>12</v>
      </c>
      <c r="I31" s="30" t="s">
        <v>22</v>
      </c>
      <c r="J31" s="25">
        <v>100.49</v>
      </c>
    </row>
    <row r="32" spans="1:10" x14ac:dyDescent="0.45">
      <c r="A32" s="2" t="s">
        <v>57</v>
      </c>
      <c r="B32" s="6">
        <f>(770+350)/10</f>
        <v>112</v>
      </c>
      <c r="C32" s="7">
        <v>10</v>
      </c>
      <c r="D32" s="7"/>
      <c r="E32" s="18">
        <f>(B32*C32)+D32</f>
        <v>1120</v>
      </c>
      <c r="F32" s="9"/>
      <c r="H32" s="10" t="s">
        <v>56</v>
      </c>
      <c r="I32" s="24"/>
      <c r="J32" s="11">
        <v>20</v>
      </c>
    </row>
    <row r="33" spans="1:10" x14ac:dyDescent="0.45">
      <c r="A33" s="2" t="s">
        <v>58</v>
      </c>
      <c r="B33" s="6">
        <v>6</v>
      </c>
      <c r="C33" s="7">
        <v>20</v>
      </c>
      <c r="D33" s="7"/>
      <c r="E33" s="18">
        <f>(B33*C33)+D33</f>
        <v>120</v>
      </c>
      <c r="F33" s="9"/>
      <c r="H33" s="10" t="s">
        <v>57</v>
      </c>
      <c r="I33" s="24"/>
      <c r="J33" s="11">
        <v>1120</v>
      </c>
    </row>
    <row r="34" spans="1:10" x14ac:dyDescent="0.45">
      <c r="A34" s="2" t="s">
        <v>64</v>
      </c>
      <c r="B34" s="6"/>
      <c r="C34" s="7"/>
      <c r="D34" s="7">
        <v>24.95</v>
      </c>
      <c r="E34" s="18">
        <f>(B34*C34)+D34</f>
        <v>24.95</v>
      </c>
      <c r="F34" s="9" t="s">
        <v>30</v>
      </c>
      <c r="H34" s="10" t="s">
        <v>58</v>
      </c>
      <c r="I34" s="24"/>
      <c r="J34" s="11">
        <v>120</v>
      </c>
    </row>
    <row r="35" spans="1:10" x14ac:dyDescent="0.45">
      <c r="H35" s="10" t="s">
        <v>64</v>
      </c>
      <c r="I35" s="24" t="s">
        <v>30</v>
      </c>
      <c r="J35" s="11">
        <v>24.95</v>
      </c>
    </row>
  </sheetData>
  <dataValidations count="2">
    <dataValidation type="list" allowBlank="1" showInputMessage="1" showErrorMessage="1" sqref="F2:F34" xr:uid="{5424EA4F-678F-413C-9469-9F54C5424499}">
      <formula1>$G$2:$G$5</formula1>
    </dataValidation>
    <dataValidation type="list" allowBlank="1" showInputMessage="1" showErrorMessage="1" sqref="I3:I35" xr:uid="{CDABD209-1CAD-4EF7-A878-29DAA27D243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WH1</vt:lpstr>
      <vt:lpstr>WH2</vt:lpstr>
      <vt:lpstr>WH4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 a</cp:lastModifiedBy>
  <dcterms:created xsi:type="dcterms:W3CDTF">2025-01-27T05:24:48Z</dcterms:created>
  <dcterms:modified xsi:type="dcterms:W3CDTF">2025-01-27T13:41:24Z</dcterms:modified>
</cp:coreProperties>
</file>