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0" windowWidth="19095" windowHeight="8415" activeTab="1"/>
  </bookViews>
  <sheets>
    <sheet name="Data" sheetId="1" r:id="rId1"/>
    <sheet name="Calculation 95% Ratio LOA" sheetId="2" r:id="rId2"/>
    <sheet name="Calculation 95% LOA" sheetId="3" r:id="rId3"/>
    <sheet name="Bland Altman - ratio plot" sheetId="4" r:id="rId4"/>
  </sheets>
  <calcPr calcId="125725"/>
</workbook>
</file>

<file path=xl/calcChain.xml><?xml version="1.0" encoding="utf-8"?>
<calcChain xmlns="http://schemas.openxmlformats.org/spreadsheetml/2006/main">
  <c r="J56" i="2"/>
  <c r="J57"/>
  <c r="J53"/>
  <c r="I53"/>
  <c r="H53"/>
  <c r="G53"/>
  <c r="F53"/>
  <c r="E53"/>
  <c r="D53"/>
  <c r="F54" i="3"/>
  <c r="E54"/>
  <c r="F53"/>
  <c r="E53"/>
  <c r="D54"/>
  <c r="D53"/>
  <c r="G51" i="4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E52"/>
  <c r="D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52" s="1"/>
  <c r="J52" i="2"/>
  <c r="I52"/>
  <c r="H52"/>
  <c r="G52"/>
  <c r="E52"/>
  <c r="D52"/>
  <c r="F60" i="3"/>
  <c r="F59"/>
  <c r="F56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G22" i="2"/>
  <c r="F22"/>
  <c r="G37"/>
  <c r="F37"/>
  <c r="G9"/>
  <c r="F9"/>
  <c r="G14"/>
  <c r="F14"/>
  <c r="G10"/>
  <c r="F10"/>
  <c r="G38"/>
  <c r="F38"/>
  <c r="G20"/>
  <c r="F20"/>
  <c r="G7"/>
  <c r="F7"/>
  <c r="G32"/>
  <c r="F32"/>
  <c r="G6"/>
  <c r="F6"/>
  <c r="G17"/>
  <c r="F17"/>
  <c r="G12"/>
  <c r="F12"/>
  <c r="G50"/>
  <c r="F50"/>
  <c r="G49"/>
  <c r="F49"/>
  <c r="G3"/>
  <c r="F3"/>
  <c r="G42"/>
  <c r="F42"/>
  <c r="G34"/>
  <c r="F34"/>
  <c r="F52" s="1"/>
  <c r="G26"/>
  <c r="F26"/>
  <c r="G27"/>
  <c r="F27"/>
  <c r="G16"/>
  <c r="F16"/>
  <c r="G13"/>
  <c r="F13"/>
  <c r="G40"/>
  <c r="F40"/>
  <c r="G31"/>
  <c r="F31"/>
  <c r="G4"/>
  <c r="F4"/>
  <c r="G11"/>
  <c r="F11"/>
  <c r="G44"/>
  <c r="F44"/>
  <c r="G51"/>
  <c r="F51"/>
  <c r="G5"/>
  <c r="F5"/>
  <c r="G24"/>
  <c r="F24"/>
  <c r="G35"/>
  <c r="F35"/>
  <c r="G2"/>
  <c r="F2"/>
  <c r="G29"/>
  <c r="F29"/>
  <c r="G43"/>
  <c r="F43"/>
  <c r="G48"/>
  <c r="F48"/>
  <c r="G28"/>
  <c r="F28"/>
  <c r="G33"/>
  <c r="F33"/>
  <c r="G21"/>
  <c r="F21"/>
  <c r="G19"/>
  <c r="F19"/>
  <c r="G25"/>
  <c r="F25"/>
  <c r="G47"/>
  <c r="F47"/>
  <c r="G39"/>
  <c r="F39"/>
  <c r="G46"/>
  <c r="F46"/>
  <c r="G36"/>
  <c r="F36"/>
  <c r="G15"/>
  <c r="F15"/>
  <c r="G30"/>
  <c r="F30"/>
  <c r="G45"/>
  <c r="F45"/>
  <c r="G41"/>
  <c r="F41"/>
  <c r="G8"/>
  <c r="F8"/>
  <c r="G23"/>
  <c r="F23"/>
  <c r="G18"/>
  <c r="F18"/>
  <c r="I22"/>
  <c r="H22"/>
  <c r="J22" s="1"/>
  <c r="I37"/>
  <c r="H37"/>
  <c r="J37" s="1"/>
  <c r="I9"/>
  <c r="H9"/>
  <c r="J9" s="1"/>
  <c r="I14"/>
  <c r="H14"/>
  <c r="J14" s="1"/>
  <c r="I10"/>
  <c r="H10"/>
  <c r="J10" s="1"/>
  <c r="I38"/>
  <c r="H38"/>
  <c r="J38" s="1"/>
  <c r="I20"/>
  <c r="H20"/>
  <c r="J20" s="1"/>
  <c r="I7"/>
  <c r="H7"/>
  <c r="J7" s="1"/>
  <c r="I32"/>
  <c r="H32"/>
  <c r="J32" s="1"/>
  <c r="I6"/>
  <c r="H6"/>
  <c r="J6" s="1"/>
  <c r="I17"/>
  <c r="H17"/>
  <c r="J17" s="1"/>
  <c r="I12"/>
  <c r="H12"/>
  <c r="J12" s="1"/>
  <c r="I50"/>
  <c r="H50"/>
  <c r="J50" s="1"/>
  <c r="I49"/>
  <c r="H49"/>
  <c r="J49" s="1"/>
  <c r="I3"/>
  <c r="H3"/>
  <c r="J3" s="1"/>
  <c r="I42"/>
  <c r="H42"/>
  <c r="J42" s="1"/>
  <c r="I34"/>
  <c r="H34"/>
  <c r="J34" s="1"/>
  <c r="I26"/>
  <c r="H26"/>
  <c r="J26" s="1"/>
  <c r="I27"/>
  <c r="H27"/>
  <c r="J27" s="1"/>
  <c r="I16"/>
  <c r="H16"/>
  <c r="J16" s="1"/>
  <c r="I13"/>
  <c r="H13"/>
  <c r="J13" s="1"/>
  <c r="I40"/>
  <c r="H40"/>
  <c r="J40" s="1"/>
  <c r="I31"/>
  <c r="H31"/>
  <c r="J31" s="1"/>
  <c r="I4"/>
  <c r="H4"/>
  <c r="J4" s="1"/>
  <c r="I11"/>
  <c r="H11"/>
  <c r="J11" s="1"/>
  <c r="I44"/>
  <c r="H44"/>
  <c r="J44" s="1"/>
  <c r="I51"/>
  <c r="H51"/>
  <c r="J51" s="1"/>
  <c r="I5"/>
  <c r="H5"/>
  <c r="J5" s="1"/>
  <c r="I24"/>
  <c r="H24"/>
  <c r="J24" s="1"/>
  <c r="I35"/>
  <c r="H35"/>
  <c r="J35" s="1"/>
  <c r="I2"/>
  <c r="H2"/>
  <c r="J2" s="1"/>
  <c r="I29"/>
  <c r="H29"/>
  <c r="J29" s="1"/>
  <c r="I43"/>
  <c r="H43"/>
  <c r="J43" s="1"/>
  <c r="I48"/>
  <c r="H48"/>
  <c r="J48" s="1"/>
  <c r="I28"/>
  <c r="H28"/>
  <c r="J28" s="1"/>
  <c r="I33"/>
  <c r="H33"/>
  <c r="J33" s="1"/>
  <c r="I21"/>
  <c r="H21"/>
  <c r="J21" s="1"/>
  <c r="I19"/>
  <c r="H19"/>
  <c r="J19" s="1"/>
  <c r="I25"/>
  <c r="H25"/>
  <c r="J25" s="1"/>
  <c r="I47"/>
  <c r="H47"/>
  <c r="J47" s="1"/>
  <c r="I39"/>
  <c r="H39"/>
  <c r="J39" s="1"/>
  <c r="I46"/>
  <c r="H46"/>
  <c r="J46" s="1"/>
  <c r="I36"/>
  <c r="H36"/>
  <c r="J36" s="1"/>
  <c r="I15"/>
  <c r="H15"/>
  <c r="J15" s="1"/>
  <c r="I30"/>
  <c r="H30"/>
  <c r="J30" s="1"/>
  <c r="I45"/>
  <c r="H45"/>
  <c r="J45" s="1"/>
  <c r="I41"/>
  <c r="H41"/>
  <c r="J41" s="1"/>
  <c r="I8"/>
  <c r="H8"/>
  <c r="J8" s="1"/>
  <c r="I23"/>
  <c r="H23"/>
  <c r="J23" s="1"/>
  <c r="I18"/>
  <c r="H18"/>
  <c r="J18" s="1"/>
  <c r="G52" i="4" l="1"/>
  <c r="G56" i="2"/>
  <c r="F57" i="3"/>
</calcChain>
</file>

<file path=xl/sharedStrings.xml><?xml version="1.0" encoding="utf-8"?>
<sst xmlns="http://schemas.openxmlformats.org/spreadsheetml/2006/main" count="640" uniqueCount="109">
  <si>
    <t>Gillet, J</t>
  </si>
  <si>
    <t>Belgium</t>
  </si>
  <si>
    <t>Scotland</t>
  </si>
  <si>
    <t>Israel</t>
  </si>
  <si>
    <t>Wales</t>
  </si>
  <si>
    <t>Ibertsberger, A</t>
  </si>
  <si>
    <t>Austria</t>
  </si>
  <si>
    <t>Kladec, M</t>
  </si>
  <si>
    <t>Czech Republic</t>
  </si>
  <si>
    <t>Vermaelen, T</t>
  </si>
  <si>
    <t>Samba, C</t>
  </si>
  <si>
    <t>Congo</t>
  </si>
  <si>
    <t>Chivu, C</t>
  </si>
  <si>
    <t>Romania</t>
  </si>
  <si>
    <t>Keeper</t>
  </si>
  <si>
    <t>Defender</t>
  </si>
  <si>
    <t>Pjanic, M</t>
  </si>
  <si>
    <t>Bosnia</t>
  </si>
  <si>
    <t>Midfielder</t>
  </si>
  <si>
    <t>Nekounan, J</t>
  </si>
  <si>
    <t>Iran</t>
  </si>
  <si>
    <t>Hleb, alexander</t>
  </si>
  <si>
    <t>Belarus</t>
  </si>
  <si>
    <t>Petrov, s</t>
  </si>
  <si>
    <t>Bulgaria</t>
  </si>
  <si>
    <t>Columbia</t>
  </si>
  <si>
    <t>Raketic, I</t>
  </si>
  <si>
    <t>Croatia</t>
  </si>
  <si>
    <t>Forward</t>
  </si>
  <si>
    <t>Montenegro</t>
  </si>
  <si>
    <t>Sweden</t>
  </si>
  <si>
    <t>Pizarro, C</t>
  </si>
  <si>
    <t>Peru</t>
  </si>
  <si>
    <t>N. Ireland</t>
  </si>
  <si>
    <t>Sahin, N</t>
  </si>
  <si>
    <t>Turkey</t>
  </si>
  <si>
    <t>Sessegnon</t>
  </si>
  <si>
    <t>Benin</t>
  </si>
  <si>
    <t>Ben Haim, T</t>
  </si>
  <si>
    <t>Ireland</t>
  </si>
  <si>
    <t>Mali</t>
  </si>
  <si>
    <t>Diawara, S</t>
  </si>
  <si>
    <t>Senegal</t>
  </si>
  <si>
    <t>Chamakh, M</t>
  </si>
  <si>
    <t>Morocco</t>
  </si>
  <si>
    <t>Ospina, D</t>
  </si>
  <si>
    <t>Modric, L</t>
  </si>
  <si>
    <t>Riise, JA</t>
  </si>
  <si>
    <t>Norway</t>
  </si>
  <si>
    <t>Edel, A</t>
  </si>
  <si>
    <t>Armenia</t>
  </si>
  <si>
    <t>Hangeland, B</t>
  </si>
  <si>
    <t>Nikolov, O</t>
  </si>
  <si>
    <t>Macedonia</t>
  </si>
  <si>
    <t>Ecuador</t>
  </si>
  <si>
    <t>Radu, S</t>
  </si>
  <si>
    <t>Keita, S</t>
  </si>
  <si>
    <t>Rakitic, I</t>
  </si>
  <si>
    <t>Rosicky, T</t>
  </si>
  <si>
    <t>Vargas, J</t>
  </si>
  <si>
    <t>Farfan, J</t>
  </si>
  <si>
    <t>Ghezzal, J</t>
  </si>
  <si>
    <t>Algeria</t>
  </si>
  <si>
    <t>Elmander, J</t>
  </si>
  <si>
    <t>Oliech, D</t>
  </si>
  <si>
    <t>Kenya</t>
  </si>
  <si>
    <t>Makiada, C</t>
  </si>
  <si>
    <t>DR Congo</t>
  </si>
  <si>
    <t>Bogdani, E</t>
  </si>
  <si>
    <t>Albania</t>
  </si>
  <si>
    <t>Gudjohnsen, E</t>
  </si>
  <si>
    <t>Iceland</t>
  </si>
  <si>
    <t>Player</t>
  </si>
  <si>
    <t>Nationality</t>
  </si>
  <si>
    <t>Position</t>
  </si>
  <si>
    <t>Valuation (A) £,000,000</t>
  </si>
  <si>
    <t>Valuation (B) £,000,000</t>
  </si>
  <si>
    <t>ln A</t>
  </si>
  <si>
    <t>ln B</t>
  </si>
  <si>
    <t>Mean</t>
  </si>
  <si>
    <t>Abs diff</t>
  </si>
  <si>
    <t>Heteroscedasticity?</t>
  </si>
  <si>
    <t>Diff</t>
  </si>
  <si>
    <t>SD</t>
  </si>
  <si>
    <t>Systematic Bias</t>
  </si>
  <si>
    <t>R.Error</t>
  </si>
  <si>
    <t>Valencia, L</t>
  </si>
  <si>
    <t>Kanoute, F</t>
  </si>
  <si>
    <t>Jovetic, S</t>
  </si>
  <si>
    <t>Ibrahimovic, Z</t>
  </si>
  <si>
    <t>Gordon, C</t>
  </si>
  <si>
    <t>Given, S</t>
  </si>
  <si>
    <t>Giggs, R</t>
  </si>
  <si>
    <t>Fletcher, D</t>
  </si>
  <si>
    <t>Evans, J</t>
  </si>
  <si>
    <t>Dunne, R</t>
  </si>
  <si>
    <t>Da Silva, E</t>
  </si>
  <si>
    <t>Adebayor, E</t>
  </si>
  <si>
    <t>Bale, G</t>
  </si>
  <si>
    <t>Benayoun, Y</t>
  </si>
  <si>
    <t>Berbatov, D</t>
  </si>
  <si>
    <t>Difference</t>
  </si>
  <si>
    <t>Randm Error</t>
  </si>
  <si>
    <t>Petrov, S</t>
  </si>
  <si>
    <t>Misimovic, Z</t>
  </si>
  <si>
    <t>Sessegnon, S</t>
  </si>
  <si>
    <t>Hleb, A</t>
  </si>
  <si>
    <t>Bosnia Herzegovina</t>
  </si>
  <si>
    <t>Togo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</si>
</sst>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5">
    <font>
      <sz val="11"/>
      <color theme="1"/>
      <name val="Calibri"/>
      <family val="2"/>
      <scheme val="minor"/>
    </font>
    <font>
      <sz val="8"/>
      <color rgb="FF333333"/>
      <name val="Tahoma"/>
      <family val="2"/>
    </font>
    <font>
      <sz val="10"/>
      <color rgb="FF333333"/>
      <name val="Tahoma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4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'Calculation 95% Ratio LOA'!$G$1</c:f>
              <c:strCache>
                <c:ptCount val="1"/>
                <c:pt idx="0">
                  <c:v>Abs diff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'Calculation 95% Ratio LOA'!$F$2:$F$51</c:f>
              <c:numCache>
                <c:formatCode>0.0</c:formatCode>
                <c:ptCount val="50"/>
                <c:pt idx="0">
                  <c:v>10.050000000000001</c:v>
                </c:pt>
                <c:pt idx="1">
                  <c:v>10.6</c:v>
                </c:pt>
                <c:pt idx="2">
                  <c:v>1.4</c:v>
                </c:pt>
                <c:pt idx="3">
                  <c:v>2.3499999999999996</c:v>
                </c:pt>
                <c:pt idx="4">
                  <c:v>16.600000000000001</c:v>
                </c:pt>
                <c:pt idx="5">
                  <c:v>0.2</c:v>
                </c:pt>
                <c:pt idx="6">
                  <c:v>3.7</c:v>
                </c:pt>
                <c:pt idx="7">
                  <c:v>2.1500000000000004</c:v>
                </c:pt>
                <c:pt idx="8">
                  <c:v>9.4499999999999993</c:v>
                </c:pt>
                <c:pt idx="9">
                  <c:v>0.6</c:v>
                </c:pt>
                <c:pt idx="10">
                  <c:v>0.9</c:v>
                </c:pt>
                <c:pt idx="11">
                  <c:v>0.3</c:v>
                </c:pt>
                <c:pt idx="12">
                  <c:v>6.1</c:v>
                </c:pt>
                <c:pt idx="13">
                  <c:v>3.15</c:v>
                </c:pt>
                <c:pt idx="14">
                  <c:v>14.2</c:v>
                </c:pt>
                <c:pt idx="15">
                  <c:v>2.15</c:v>
                </c:pt>
                <c:pt idx="16">
                  <c:v>0.5</c:v>
                </c:pt>
                <c:pt idx="17">
                  <c:v>0.8</c:v>
                </c:pt>
                <c:pt idx="18">
                  <c:v>0.2</c:v>
                </c:pt>
                <c:pt idx="19">
                  <c:v>2</c:v>
                </c:pt>
                <c:pt idx="20">
                  <c:v>2.2000000000000002</c:v>
                </c:pt>
                <c:pt idx="21">
                  <c:v>1.3</c:v>
                </c:pt>
                <c:pt idx="22">
                  <c:v>2.2000000000000002</c:v>
                </c:pt>
                <c:pt idx="23">
                  <c:v>6.1</c:v>
                </c:pt>
                <c:pt idx="24">
                  <c:v>0.85000000000000009</c:v>
                </c:pt>
                <c:pt idx="25">
                  <c:v>16.600000000000001</c:v>
                </c:pt>
                <c:pt idx="26">
                  <c:v>22.1</c:v>
                </c:pt>
                <c:pt idx="27">
                  <c:v>2.0499999999999998</c:v>
                </c:pt>
                <c:pt idx="28">
                  <c:v>1.2</c:v>
                </c:pt>
                <c:pt idx="29">
                  <c:v>1.75</c:v>
                </c:pt>
                <c:pt idx="30">
                  <c:v>0.75</c:v>
                </c:pt>
                <c:pt idx="31">
                  <c:v>6.1999999999999993</c:v>
                </c:pt>
                <c:pt idx="32">
                  <c:v>0.55000000000000004</c:v>
                </c:pt>
                <c:pt idx="33">
                  <c:v>0.2</c:v>
                </c:pt>
                <c:pt idx="34">
                  <c:v>0.8</c:v>
                </c:pt>
                <c:pt idx="35">
                  <c:v>0.45</c:v>
                </c:pt>
                <c:pt idx="36">
                  <c:v>1</c:v>
                </c:pt>
                <c:pt idx="37">
                  <c:v>4</c:v>
                </c:pt>
                <c:pt idx="38">
                  <c:v>16.399999999999999</c:v>
                </c:pt>
                <c:pt idx="39">
                  <c:v>0.9</c:v>
                </c:pt>
                <c:pt idx="40">
                  <c:v>6.3</c:v>
                </c:pt>
                <c:pt idx="41">
                  <c:v>16.100000000000001</c:v>
                </c:pt>
                <c:pt idx="42">
                  <c:v>1.35</c:v>
                </c:pt>
                <c:pt idx="43">
                  <c:v>5.5</c:v>
                </c:pt>
                <c:pt idx="44">
                  <c:v>3.3</c:v>
                </c:pt>
                <c:pt idx="45">
                  <c:v>1.35</c:v>
                </c:pt>
                <c:pt idx="46">
                  <c:v>2.2000000000000002</c:v>
                </c:pt>
                <c:pt idx="47">
                  <c:v>3</c:v>
                </c:pt>
                <c:pt idx="48">
                  <c:v>7.25</c:v>
                </c:pt>
                <c:pt idx="49">
                  <c:v>1.1000000000000001</c:v>
                </c:pt>
              </c:numCache>
            </c:numRef>
          </c:xVal>
          <c:yVal>
            <c:numRef>
              <c:f>'Calculation 95% Ratio LOA'!$G$2:$G$51</c:f>
              <c:numCache>
                <c:formatCode>0.0</c:formatCode>
                <c:ptCount val="50"/>
                <c:pt idx="0">
                  <c:v>1.0999999999999996</c:v>
                </c:pt>
                <c:pt idx="1">
                  <c:v>1.1999999999999993</c:v>
                </c:pt>
                <c:pt idx="2">
                  <c:v>0</c:v>
                </c:pt>
                <c:pt idx="3">
                  <c:v>0.10000000000000009</c:v>
                </c:pt>
                <c:pt idx="4">
                  <c:v>1.1999999999999993</c:v>
                </c:pt>
                <c:pt idx="5">
                  <c:v>0</c:v>
                </c:pt>
                <c:pt idx="6">
                  <c:v>0.39999999999999991</c:v>
                </c:pt>
                <c:pt idx="7">
                  <c:v>0.10000000000000009</c:v>
                </c:pt>
                <c:pt idx="8">
                  <c:v>1.0999999999999996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0.20000000000000018</c:v>
                </c:pt>
                <c:pt idx="13">
                  <c:v>0.29999999999999982</c:v>
                </c:pt>
                <c:pt idx="14">
                  <c:v>1.5999999999999996</c:v>
                </c:pt>
                <c:pt idx="15">
                  <c:v>0.29999999999999982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0.20000000000000018</c:v>
                </c:pt>
                <c:pt idx="20">
                  <c:v>0.19999999999999973</c:v>
                </c:pt>
                <c:pt idx="21">
                  <c:v>0</c:v>
                </c:pt>
                <c:pt idx="22">
                  <c:v>0.19999999999999973</c:v>
                </c:pt>
                <c:pt idx="23">
                  <c:v>0.20000000000000018</c:v>
                </c:pt>
                <c:pt idx="24">
                  <c:v>9.9999999999999978E-2</c:v>
                </c:pt>
                <c:pt idx="25">
                  <c:v>2.0000000000000018</c:v>
                </c:pt>
                <c:pt idx="26">
                  <c:v>3.8000000000000007</c:v>
                </c:pt>
                <c:pt idx="27">
                  <c:v>0.49999999999999978</c:v>
                </c:pt>
                <c:pt idx="28">
                  <c:v>0</c:v>
                </c:pt>
                <c:pt idx="29">
                  <c:v>0.10000000000000009</c:v>
                </c:pt>
                <c:pt idx="30">
                  <c:v>0.10000000000000009</c:v>
                </c:pt>
                <c:pt idx="31">
                  <c:v>1.7999999999999998</c:v>
                </c:pt>
                <c:pt idx="32">
                  <c:v>9.9999999999999978E-2</c:v>
                </c:pt>
                <c:pt idx="33">
                  <c:v>0</c:v>
                </c:pt>
                <c:pt idx="34">
                  <c:v>0.20000000000000007</c:v>
                </c:pt>
                <c:pt idx="35">
                  <c:v>9.9999999999999978E-2</c:v>
                </c:pt>
                <c:pt idx="36">
                  <c:v>0.20000000000000007</c:v>
                </c:pt>
                <c:pt idx="37">
                  <c:v>0.19999999999999973</c:v>
                </c:pt>
                <c:pt idx="38">
                  <c:v>1.9999999999999982</c:v>
                </c:pt>
                <c:pt idx="39">
                  <c:v>0.19999999999999996</c:v>
                </c:pt>
                <c:pt idx="40">
                  <c:v>0.59999999999999964</c:v>
                </c:pt>
                <c:pt idx="41">
                  <c:v>2.1999999999999993</c:v>
                </c:pt>
                <c:pt idx="42">
                  <c:v>9.9999999999999867E-2</c:v>
                </c:pt>
                <c:pt idx="43">
                  <c:v>0.59999999999999964</c:v>
                </c:pt>
                <c:pt idx="44">
                  <c:v>0.60000000000000009</c:v>
                </c:pt>
                <c:pt idx="45">
                  <c:v>0.30000000000000004</c:v>
                </c:pt>
                <c:pt idx="46">
                  <c:v>0.19999999999999973</c:v>
                </c:pt>
                <c:pt idx="47">
                  <c:v>0.40000000000000036</c:v>
                </c:pt>
                <c:pt idx="48">
                  <c:v>0.30000000000000071</c:v>
                </c:pt>
                <c:pt idx="49">
                  <c:v>0</c:v>
                </c:pt>
              </c:numCache>
            </c:numRef>
          </c:yVal>
        </c:ser>
        <c:axId val="66616704"/>
        <c:axId val="49568000"/>
      </c:scatterChart>
      <c:valAx>
        <c:axId val="66616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value (£,000,000)</a:t>
                </a:r>
              </a:p>
            </c:rich>
          </c:tx>
          <c:layout/>
        </c:title>
        <c:numFmt formatCode="0.0" sourceLinked="1"/>
        <c:tickLblPos val="nextTo"/>
        <c:crossAx val="49568000"/>
        <c:crosses val="autoZero"/>
        <c:crossBetween val="midCat"/>
      </c:valAx>
      <c:valAx>
        <c:axId val="4956800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Absolute difference (£,000,000)</a:t>
                </a:r>
              </a:p>
            </c:rich>
          </c:tx>
          <c:layout/>
        </c:title>
        <c:numFmt formatCode="0.0" sourceLinked="1"/>
        <c:tickLblPos val="nextTo"/>
        <c:crossAx val="66616704"/>
        <c:crosses val="autoZero"/>
        <c:crossBetween val="midCat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'Calculation 95% Ratio LOA'!$G$1</c:f>
              <c:strCache>
                <c:ptCount val="1"/>
                <c:pt idx="0">
                  <c:v>Abs diff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'Calculation 95% Ratio LOA'!$F$2:$F$51</c:f>
              <c:numCache>
                <c:formatCode>0.0</c:formatCode>
                <c:ptCount val="50"/>
                <c:pt idx="0">
                  <c:v>10.050000000000001</c:v>
                </c:pt>
                <c:pt idx="1">
                  <c:v>10.6</c:v>
                </c:pt>
                <c:pt idx="2">
                  <c:v>1.4</c:v>
                </c:pt>
                <c:pt idx="3">
                  <c:v>2.3499999999999996</c:v>
                </c:pt>
                <c:pt idx="4">
                  <c:v>16.600000000000001</c:v>
                </c:pt>
                <c:pt idx="5">
                  <c:v>0.2</c:v>
                </c:pt>
                <c:pt idx="6">
                  <c:v>3.7</c:v>
                </c:pt>
                <c:pt idx="7">
                  <c:v>2.1500000000000004</c:v>
                </c:pt>
                <c:pt idx="8">
                  <c:v>9.4499999999999993</c:v>
                </c:pt>
                <c:pt idx="9">
                  <c:v>0.6</c:v>
                </c:pt>
                <c:pt idx="10">
                  <c:v>0.9</c:v>
                </c:pt>
                <c:pt idx="11">
                  <c:v>0.3</c:v>
                </c:pt>
                <c:pt idx="12">
                  <c:v>6.1</c:v>
                </c:pt>
                <c:pt idx="13">
                  <c:v>3.15</c:v>
                </c:pt>
                <c:pt idx="14">
                  <c:v>14.2</c:v>
                </c:pt>
                <c:pt idx="15">
                  <c:v>2.15</c:v>
                </c:pt>
                <c:pt idx="16">
                  <c:v>0.5</c:v>
                </c:pt>
                <c:pt idx="17">
                  <c:v>0.8</c:v>
                </c:pt>
                <c:pt idx="18">
                  <c:v>0.2</c:v>
                </c:pt>
                <c:pt idx="19">
                  <c:v>2</c:v>
                </c:pt>
                <c:pt idx="20">
                  <c:v>2.2000000000000002</c:v>
                </c:pt>
                <c:pt idx="21">
                  <c:v>1.3</c:v>
                </c:pt>
                <c:pt idx="22">
                  <c:v>2.2000000000000002</c:v>
                </c:pt>
                <c:pt idx="23">
                  <c:v>6.1</c:v>
                </c:pt>
                <c:pt idx="24">
                  <c:v>0.85000000000000009</c:v>
                </c:pt>
                <c:pt idx="25">
                  <c:v>16.600000000000001</c:v>
                </c:pt>
                <c:pt idx="26">
                  <c:v>22.1</c:v>
                </c:pt>
                <c:pt idx="27">
                  <c:v>2.0499999999999998</c:v>
                </c:pt>
                <c:pt idx="28">
                  <c:v>1.2</c:v>
                </c:pt>
                <c:pt idx="29">
                  <c:v>1.75</c:v>
                </c:pt>
                <c:pt idx="30">
                  <c:v>0.75</c:v>
                </c:pt>
                <c:pt idx="31">
                  <c:v>6.1999999999999993</c:v>
                </c:pt>
                <c:pt idx="32">
                  <c:v>0.55000000000000004</c:v>
                </c:pt>
                <c:pt idx="33">
                  <c:v>0.2</c:v>
                </c:pt>
                <c:pt idx="34">
                  <c:v>0.8</c:v>
                </c:pt>
                <c:pt idx="35">
                  <c:v>0.45</c:v>
                </c:pt>
                <c:pt idx="36">
                  <c:v>1</c:v>
                </c:pt>
                <c:pt idx="37">
                  <c:v>4</c:v>
                </c:pt>
                <c:pt idx="38">
                  <c:v>16.399999999999999</c:v>
                </c:pt>
                <c:pt idx="39">
                  <c:v>0.9</c:v>
                </c:pt>
                <c:pt idx="40">
                  <c:v>6.3</c:v>
                </c:pt>
                <c:pt idx="41">
                  <c:v>16.100000000000001</c:v>
                </c:pt>
                <c:pt idx="42">
                  <c:v>1.35</c:v>
                </c:pt>
                <c:pt idx="43">
                  <c:v>5.5</c:v>
                </c:pt>
                <c:pt idx="44">
                  <c:v>3.3</c:v>
                </c:pt>
                <c:pt idx="45">
                  <c:v>1.35</c:v>
                </c:pt>
                <c:pt idx="46">
                  <c:v>2.2000000000000002</c:v>
                </c:pt>
                <c:pt idx="47">
                  <c:v>3</c:v>
                </c:pt>
                <c:pt idx="48">
                  <c:v>7.25</c:v>
                </c:pt>
                <c:pt idx="49">
                  <c:v>1.1000000000000001</c:v>
                </c:pt>
              </c:numCache>
            </c:numRef>
          </c:xVal>
          <c:yVal>
            <c:numRef>
              <c:f>'Calculation 95% Ratio LOA'!$G$2:$G$51</c:f>
              <c:numCache>
                <c:formatCode>0.0</c:formatCode>
                <c:ptCount val="50"/>
                <c:pt idx="0">
                  <c:v>1.0999999999999996</c:v>
                </c:pt>
                <c:pt idx="1">
                  <c:v>1.1999999999999993</c:v>
                </c:pt>
                <c:pt idx="2">
                  <c:v>0</c:v>
                </c:pt>
                <c:pt idx="3">
                  <c:v>0.10000000000000009</c:v>
                </c:pt>
                <c:pt idx="4">
                  <c:v>1.1999999999999993</c:v>
                </c:pt>
                <c:pt idx="5">
                  <c:v>0</c:v>
                </c:pt>
                <c:pt idx="6">
                  <c:v>0.39999999999999991</c:v>
                </c:pt>
                <c:pt idx="7">
                  <c:v>0.10000000000000009</c:v>
                </c:pt>
                <c:pt idx="8">
                  <c:v>1.0999999999999996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0.20000000000000018</c:v>
                </c:pt>
                <c:pt idx="13">
                  <c:v>0.29999999999999982</c:v>
                </c:pt>
                <c:pt idx="14">
                  <c:v>1.5999999999999996</c:v>
                </c:pt>
                <c:pt idx="15">
                  <c:v>0.29999999999999982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0.20000000000000018</c:v>
                </c:pt>
                <c:pt idx="20">
                  <c:v>0.19999999999999973</c:v>
                </c:pt>
                <c:pt idx="21">
                  <c:v>0</c:v>
                </c:pt>
                <c:pt idx="22">
                  <c:v>0.19999999999999973</c:v>
                </c:pt>
                <c:pt idx="23">
                  <c:v>0.20000000000000018</c:v>
                </c:pt>
                <c:pt idx="24">
                  <c:v>9.9999999999999978E-2</c:v>
                </c:pt>
                <c:pt idx="25">
                  <c:v>2.0000000000000018</c:v>
                </c:pt>
                <c:pt idx="26">
                  <c:v>3.8000000000000007</c:v>
                </c:pt>
                <c:pt idx="27">
                  <c:v>0.49999999999999978</c:v>
                </c:pt>
                <c:pt idx="28">
                  <c:v>0</c:v>
                </c:pt>
                <c:pt idx="29">
                  <c:v>0.10000000000000009</c:v>
                </c:pt>
                <c:pt idx="30">
                  <c:v>0.10000000000000009</c:v>
                </c:pt>
                <c:pt idx="31">
                  <c:v>1.7999999999999998</c:v>
                </c:pt>
                <c:pt idx="32">
                  <c:v>9.9999999999999978E-2</c:v>
                </c:pt>
                <c:pt idx="33">
                  <c:v>0</c:v>
                </c:pt>
                <c:pt idx="34">
                  <c:v>0.20000000000000007</c:v>
                </c:pt>
                <c:pt idx="35">
                  <c:v>9.9999999999999978E-2</c:v>
                </c:pt>
                <c:pt idx="36">
                  <c:v>0.20000000000000007</c:v>
                </c:pt>
                <c:pt idx="37">
                  <c:v>0.19999999999999973</c:v>
                </c:pt>
                <c:pt idx="38">
                  <c:v>1.9999999999999982</c:v>
                </c:pt>
                <c:pt idx="39">
                  <c:v>0.19999999999999996</c:v>
                </c:pt>
                <c:pt idx="40">
                  <c:v>0.59999999999999964</c:v>
                </c:pt>
                <c:pt idx="41">
                  <c:v>2.1999999999999993</c:v>
                </c:pt>
                <c:pt idx="42">
                  <c:v>9.9999999999999867E-2</c:v>
                </c:pt>
                <c:pt idx="43">
                  <c:v>0.59999999999999964</c:v>
                </c:pt>
                <c:pt idx="44">
                  <c:v>0.60000000000000009</c:v>
                </c:pt>
                <c:pt idx="45">
                  <c:v>0.30000000000000004</c:v>
                </c:pt>
                <c:pt idx="46">
                  <c:v>0.19999999999999973</c:v>
                </c:pt>
                <c:pt idx="47">
                  <c:v>0.40000000000000036</c:v>
                </c:pt>
                <c:pt idx="48">
                  <c:v>0.30000000000000071</c:v>
                </c:pt>
                <c:pt idx="49">
                  <c:v>0</c:v>
                </c:pt>
              </c:numCache>
            </c:numRef>
          </c:yVal>
        </c:ser>
        <c:axId val="49640576"/>
        <c:axId val="49642880"/>
      </c:scatterChart>
      <c:valAx>
        <c:axId val="49640576"/>
        <c:scaling>
          <c:logBase val="2"/>
          <c:orientation val="minMax"/>
          <c:min val="0.25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value (£,000,000)</a:t>
                </a:r>
              </a:p>
            </c:rich>
          </c:tx>
          <c:layout/>
        </c:title>
        <c:numFmt formatCode="0.00" sourceLinked="0"/>
        <c:minorTickMark val="out"/>
        <c:tickLblPos val="low"/>
        <c:crossAx val="49642880"/>
        <c:crossesAt val="6.25E-2"/>
        <c:crossBetween val="midCat"/>
      </c:valAx>
      <c:valAx>
        <c:axId val="49642880"/>
        <c:scaling>
          <c:logBase val="2"/>
          <c:orientation val="minMax"/>
          <c:min val="6.25E-2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Absolute difference (£,000,000)</a:t>
                </a:r>
              </a:p>
            </c:rich>
          </c:tx>
          <c:layout/>
        </c:title>
        <c:numFmt formatCode="0.000" sourceLinked="0"/>
        <c:tickLblPos val="low"/>
        <c:crossAx val="49640576"/>
        <c:crossesAt val="0.1"/>
        <c:crossBetween val="midCat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'Bland Altman - ratio plot'!$G$1</c:f>
              <c:strCache>
                <c:ptCount val="1"/>
                <c:pt idx="0">
                  <c:v>Diff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'Bland Altman - ratio plot'!$F$2:$F$51</c:f>
              <c:numCache>
                <c:formatCode>0.0</c:formatCode>
                <c:ptCount val="50"/>
                <c:pt idx="0">
                  <c:v>10.050000000000001</c:v>
                </c:pt>
                <c:pt idx="1">
                  <c:v>10.6</c:v>
                </c:pt>
                <c:pt idx="2">
                  <c:v>1.4</c:v>
                </c:pt>
                <c:pt idx="3">
                  <c:v>2.3499999999999996</c:v>
                </c:pt>
                <c:pt idx="4">
                  <c:v>16.600000000000001</c:v>
                </c:pt>
                <c:pt idx="5">
                  <c:v>0.2</c:v>
                </c:pt>
                <c:pt idx="6">
                  <c:v>3.7</c:v>
                </c:pt>
                <c:pt idx="7">
                  <c:v>2.1500000000000004</c:v>
                </c:pt>
                <c:pt idx="8">
                  <c:v>9.4499999999999993</c:v>
                </c:pt>
                <c:pt idx="9">
                  <c:v>0.6</c:v>
                </c:pt>
                <c:pt idx="10">
                  <c:v>0.9</c:v>
                </c:pt>
                <c:pt idx="11">
                  <c:v>0.3</c:v>
                </c:pt>
                <c:pt idx="12">
                  <c:v>6.1</c:v>
                </c:pt>
                <c:pt idx="13">
                  <c:v>3.15</c:v>
                </c:pt>
                <c:pt idx="14">
                  <c:v>14.2</c:v>
                </c:pt>
                <c:pt idx="15">
                  <c:v>2.15</c:v>
                </c:pt>
                <c:pt idx="16">
                  <c:v>0.5</c:v>
                </c:pt>
                <c:pt idx="17">
                  <c:v>0.8</c:v>
                </c:pt>
                <c:pt idx="18">
                  <c:v>0.2</c:v>
                </c:pt>
                <c:pt idx="19">
                  <c:v>2</c:v>
                </c:pt>
                <c:pt idx="20">
                  <c:v>2.2000000000000002</c:v>
                </c:pt>
                <c:pt idx="21">
                  <c:v>1.3</c:v>
                </c:pt>
                <c:pt idx="22">
                  <c:v>2.2000000000000002</c:v>
                </c:pt>
                <c:pt idx="23">
                  <c:v>6.1</c:v>
                </c:pt>
                <c:pt idx="24">
                  <c:v>0.85000000000000009</c:v>
                </c:pt>
                <c:pt idx="25">
                  <c:v>16.600000000000001</c:v>
                </c:pt>
                <c:pt idx="26">
                  <c:v>22.1</c:v>
                </c:pt>
                <c:pt idx="27">
                  <c:v>2.0499999999999998</c:v>
                </c:pt>
                <c:pt idx="28">
                  <c:v>1.2</c:v>
                </c:pt>
                <c:pt idx="29">
                  <c:v>1.75</c:v>
                </c:pt>
                <c:pt idx="30">
                  <c:v>0.75</c:v>
                </c:pt>
                <c:pt idx="31">
                  <c:v>6.1999999999999993</c:v>
                </c:pt>
                <c:pt idx="32">
                  <c:v>0.55000000000000004</c:v>
                </c:pt>
                <c:pt idx="33">
                  <c:v>0.2</c:v>
                </c:pt>
                <c:pt idx="34">
                  <c:v>0.8</c:v>
                </c:pt>
                <c:pt idx="35">
                  <c:v>0.45</c:v>
                </c:pt>
                <c:pt idx="36">
                  <c:v>1</c:v>
                </c:pt>
                <c:pt idx="37">
                  <c:v>4</c:v>
                </c:pt>
                <c:pt idx="38">
                  <c:v>16.399999999999999</c:v>
                </c:pt>
                <c:pt idx="39">
                  <c:v>0.9</c:v>
                </c:pt>
                <c:pt idx="40">
                  <c:v>6.3</c:v>
                </c:pt>
                <c:pt idx="41">
                  <c:v>16.100000000000001</c:v>
                </c:pt>
                <c:pt idx="42">
                  <c:v>1.35</c:v>
                </c:pt>
                <c:pt idx="43">
                  <c:v>5.5</c:v>
                </c:pt>
                <c:pt idx="44">
                  <c:v>3.3</c:v>
                </c:pt>
                <c:pt idx="45">
                  <c:v>1.35</c:v>
                </c:pt>
                <c:pt idx="46">
                  <c:v>2.2000000000000002</c:v>
                </c:pt>
                <c:pt idx="47">
                  <c:v>3</c:v>
                </c:pt>
                <c:pt idx="48">
                  <c:v>7.25</c:v>
                </c:pt>
                <c:pt idx="49">
                  <c:v>1.1000000000000001</c:v>
                </c:pt>
              </c:numCache>
            </c:numRef>
          </c:xVal>
          <c:yVal>
            <c:numRef>
              <c:f>'Bland Altman - ratio plot'!$G$2:$G$51</c:f>
              <c:numCache>
                <c:formatCode>0.00</c:formatCode>
                <c:ptCount val="50"/>
                <c:pt idx="0">
                  <c:v>1.0999999999999996</c:v>
                </c:pt>
                <c:pt idx="1">
                  <c:v>1.1999999999999993</c:v>
                </c:pt>
                <c:pt idx="2">
                  <c:v>0</c:v>
                </c:pt>
                <c:pt idx="3">
                  <c:v>0.10000000000000009</c:v>
                </c:pt>
                <c:pt idx="4">
                  <c:v>-1.1999999999999993</c:v>
                </c:pt>
                <c:pt idx="5">
                  <c:v>0</c:v>
                </c:pt>
                <c:pt idx="6">
                  <c:v>0.39999999999999991</c:v>
                </c:pt>
                <c:pt idx="7">
                  <c:v>0.10000000000000009</c:v>
                </c:pt>
                <c:pt idx="8">
                  <c:v>-1.0999999999999996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0.20000000000000018</c:v>
                </c:pt>
                <c:pt idx="13">
                  <c:v>0.29999999999999982</c:v>
                </c:pt>
                <c:pt idx="14">
                  <c:v>-1.5999999999999996</c:v>
                </c:pt>
                <c:pt idx="15">
                  <c:v>-0.29999999999999982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0.20000000000000018</c:v>
                </c:pt>
                <c:pt idx="20">
                  <c:v>0.19999999999999973</c:v>
                </c:pt>
                <c:pt idx="21">
                  <c:v>0</c:v>
                </c:pt>
                <c:pt idx="22">
                  <c:v>0.19999999999999973</c:v>
                </c:pt>
                <c:pt idx="23">
                  <c:v>0.20000000000000018</c:v>
                </c:pt>
                <c:pt idx="24">
                  <c:v>9.9999999999999978E-2</c:v>
                </c:pt>
                <c:pt idx="25">
                  <c:v>-2.0000000000000018</c:v>
                </c:pt>
                <c:pt idx="26">
                  <c:v>-3.8000000000000007</c:v>
                </c:pt>
                <c:pt idx="27">
                  <c:v>-0.49999999999999978</c:v>
                </c:pt>
                <c:pt idx="28">
                  <c:v>0</c:v>
                </c:pt>
                <c:pt idx="29">
                  <c:v>0.10000000000000009</c:v>
                </c:pt>
                <c:pt idx="30">
                  <c:v>-0.10000000000000009</c:v>
                </c:pt>
                <c:pt idx="31">
                  <c:v>-1.7999999999999998</c:v>
                </c:pt>
                <c:pt idx="32">
                  <c:v>-9.9999999999999978E-2</c:v>
                </c:pt>
                <c:pt idx="33">
                  <c:v>0</c:v>
                </c:pt>
                <c:pt idx="34">
                  <c:v>-0.20000000000000007</c:v>
                </c:pt>
                <c:pt idx="35">
                  <c:v>-9.9999999999999978E-2</c:v>
                </c:pt>
                <c:pt idx="36">
                  <c:v>-0.20000000000000007</c:v>
                </c:pt>
                <c:pt idx="37">
                  <c:v>0.19999999999999973</c:v>
                </c:pt>
                <c:pt idx="38">
                  <c:v>-1.9999999999999982</c:v>
                </c:pt>
                <c:pt idx="39">
                  <c:v>-0.19999999999999996</c:v>
                </c:pt>
                <c:pt idx="40">
                  <c:v>-0.59999999999999964</c:v>
                </c:pt>
                <c:pt idx="41">
                  <c:v>-2.1999999999999993</c:v>
                </c:pt>
                <c:pt idx="42">
                  <c:v>-9.9999999999999867E-2</c:v>
                </c:pt>
                <c:pt idx="43">
                  <c:v>-0.59999999999999964</c:v>
                </c:pt>
                <c:pt idx="44">
                  <c:v>-0.60000000000000009</c:v>
                </c:pt>
                <c:pt idx="45">
                  <c:v>-0.30000000000000004</c:v>
                </c:pt>
                <c:pt idx="46">
                  <c:v>0.19999999999999973</c:v>
                </c:pt>
                <c:pt idx="47">
                  <c:v>0.40000000000000036</c:v>
                </c:pt>
                <c:pt idx="48">
                  <c:v>0.30000000000000071</c:v>
                </c:pt>
                <c:pt idx="49">
                  <c:v>0</c:v>
                </c:pt>
              </c:numCache>
            </c:numRef>
          </c:yVal>
        </c:ser>
        <c:axId val="49827840"/>
        <c:axId val="49830144"/>
      </c:scatterChart>
      <c:valAx>
        <c:axId val="49827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value (£,000,000)</a:t>
                </a:r>
              </a:p>
            </c:rich>
          </c:tx>
          <c:layout/>
        </c:title>
        <c:numFmt formatCode="0" sourceLinked="0"/>
        <c:tickLblPos val="low"/>
        <c:spPr>
          <a:ln w="19050">
            <a:solidFill>
              <a:sysClr val="windowText" lastClr="000000"/>
            </a:solidFill>
          </a:ln>
        </c:spPr>
        <c:crossAx val="49830144"/>
        <c:crosses val="autoZero"/>
        <c:crossBetween val="midCat"/>
      </c:valAx>
      <c:valAx>
        <c:axId val="4983014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Absolute difference (£,000,000)</a:t>
                </a:r>
              </a:p>
            </c:rich>
          </c:tx>
          <c:layout/>
        </c:title>
        <c:numFmt formatCode="0" sourceLinked="0"/>
        <c:tickLblPos val="nextTo"/>
        <c:spPr>
          <a:ln w="19050">
            <a:solidFill>
              <a:sysClr val="windowText" lastClr="000000"/>
            </a:solidFill>
          </a:ln>
        </c:spPr>
        <c:crossAx val="49827840"/>
        <c:crosses val="autoZero"/>
        <c:crossBetween val="midCat"/>
      </c:valAx>
    </c:plotArea>
    <c:plotVisOnly val="1"/>
  </c:chart>
  <c:txPr>
    <a:bodyPr/>
    <a:lstStyle/>
    <a:p>
      <a:pPr>
        <a:defRPr sz="1200" baseline="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285749</xdr:colOff>
      <xdr:row>4</xdr:row>
      <xdr:rowOff>9525</xdr:rowOff>
    </xdr:from>
    <xdr:to>
      <xdr:col>20</xdr:col>
      <xdr:colOff>352424</xdr:colOff>
      <xdr:row>23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26</xdr:row>
      <xdr:rowOff>0</xdr:rowOff>
    </xdr:from>
    <xdr:to>
      <xdr:col>22</xdr:col>
      <xdr:colOff>66675</xdr:colOff>
      <xdr:row>45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257174</xdr:colOff>
      <xdr:row>3</xdr:row>
      <xdr:rowOff>161925</xdr:rowOff>
    </xdr:from>
    <xdr:to>
      <xdr:col>17</xdr:col>
      <xdr:colOff>457199</xdr:colOff>
      <xdr:row>28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0.12228</cdr:x>
      <cdr:y>0.26176</cdr:y>
    </cdr:from>
    <cdr:to>
      <cdr:x>0.96147</cdr:x>
      <cdr:y>0.37832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95325" y="1219199"/>
          <a:ext cx="4772025" cy="54292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0.12228</cdr:x>
      <cdr:y>0.26176</cdr:y>
    </cdr:from>
    <cdr:to>
      <cdr:x>0.69682</cdr:x>
      <cdr:y>0.83436</cdr:y>
    </cdr:to>
    <cdr:sp macro="" textlink="">
      <cdr:nvSpPr>
        <cdr:cNvPr id="6" name="Straight Connector 5"/>
        <cdr:cNvSpPr/>
      </cdr:nvSpPr>
      <cdr:spPr>
        <a:xfrm xmlns:a="http://schemas.openxmlformats.org/drawingml/2006/main">
          <a:off x="695327" y="1219201"/>
          <a:ext cx="3267074" cy="266700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0.12563</cdr:x>
      <cdr:y>0.03476</cdr:y>
    </cdr:from>
    <cdr:to>
      <cdr:x>0.44221</cdr:x>
      <cdr:y>0.2638</cdr:y>
    </cdr:to>
    <cdr:sp macro="" textlink="">
      <cdr:nvSpPr>
        <cdr:cNvPr id="7" name="Straight Connector 6"/>
        <cdr:cNvSpPr/>
      </cdr:nvSpPr>
      <cdr:spPr>
        <a:xfrm xmlns:a="http://schemas.openxmlformats.org/drawingml/2006/main" flipV="1">
          <a:off x="714376" y="161925"/>
          <a:ext cx="1800225" cy="106680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0.75042</cdr:x>
      <cdr:y>0.26789</cdr:y>
    </cdr:from>
    <cdr:to>
      <cdr:x>0.9397</cdr:x>
      <cdr:y>0.40286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4267200" y="1247775"/>
          <a:ext cx="1076325" cy="628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 b="1"/>
            <a:t>Systematic</a:t>
          </a:r>
          <a:r>
            <a:rPr lang="en-GB" sz="1100" b="1" baseline="0"/>
            <a:t> Bias</a:t>
          </a:r>
        </a:p>
        <a:p xmlns:a="http://schemas.openxmlformats.org/drawingml/2006/main">
          <a:r>
            <a:rPr lang="en-GB" sz="1100" b="1" baseline="0"/>
            <a:t>= x0.96</a:t>
          </a:r>
          <a:endParaRPr lang="en-GB" sz="1100" b="1"/>
        </a:p>
      </cdr:txBody>
    </cdr:sp>
  </cdr:relSizeAnchor>
  <cdr:relSizeAnchor xmlns:cdr="http://schemas.openxmlformats.org/drawingml/2006/chartDrawing">
    <cdr:from>
      <cdr:x>0.19598</cdr:x>
      <cdr:y>0.05317</cdr:y>
    </cdr:from>
    <cdr:to>
      <cdr:x>0.38526</cdr:x>
      <cdr:y>0.18814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1114425" y="247650"/>
          <a:ext cx="1076325" cy="628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/>
            <a:t>Upper Limit</a:t>
          </a:r>
          <a:endParaRPr lang="en-GB" sz="1100" b="1" baseline="0"/>
        </a:p>
        <a:p xmlns:a="http://schemas.openxmlformats.org/drawingml/2006/main">
          <a:r>
            <a:rPr lang="en-GB" sz="1100" b="1" baseline="0"/>
            <a:t>= x1.26</a:t>
          </a:r>
          <a:endParaRPr lang="en-GB" sz="1100" b="1"/>
        </a:p>
      </cdr:txBody>
    </cdr:sp>
  </cdr:relSizeAnchor>
  <cdr:relSizeAnchor xmlns:cdr="http://schemas.openxmlformats.org/drawingml/2006/chartDrawing">
    <cdr:from>
      <cdr:x>0.32496</cdr:x>
      <cdr:y>0.60736</cdr:y>
    </cdr:from>
    <cdr:to>
      <cdr:x>0.51424</cdr:x>
      <cdr:y>0.71575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1847850" y="2828925"/>
          <a:ext cx="1076325" cy="504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/>
            <a:t>Lower limit</a:t>
          </a:r>
          <a:endParaRPr lang="en-GB" sz="1100" b="1" baseline="0"/>
        </a:p>
        <a:p xmlns:a="http://schemas.openxmlformats.org/drawingml/2006/main">
          <a:r>
            <a:rPr lang="en-GB" sz="1100" b="1" baseline="0"/>
            <a:t>=  </a:t>
          </a:r>
          <a:r>
            <a:rPr lang="en-GB" sz="1100">
              <a:latin typeface="+mn-lt"/>
              <a:ea typeface="+mn-ea"/>
              <a:cs typeface="+mn-cs"/>
            </a:rPr>
            <a:t>÷</a:t>
          </a:r>
          <a:r>
            <a:rPr lang="en-GB" sz="1100" b="1" baseline="0"/>
            <a:t>1.26</a:t>
          </a:r>
          <a:endParaRPr lang="en-GB" sz="11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1"/>
  <sheetViews>
    <sheetView workbookViewId="0">
      <selection activeCell="B2" sqref="B2"/>
    </sheetView>
  </sheetViews>
  <sheetFormatPr defaultRowHeight="15"/>
  <cols>
    <col min="1" max="1" width="25.5703125" customWidth="1"/>
    <col min="2" max="2" width="17.85546875" customWidth="1"/>
    <col min="3" max="3" width="16.42578125" customWidth="1"/>
    <col min="4" max="4" width="23" customWidth="1"/>
    <col min="5" max="5" width="24.28515625" customWidth="1"/>
  </cols>
  <sheetData>
    <row r="1" spans="1:7" s="3" customFormat="1">
      <c r="A1" s="3" t="s">
        <v>72</v>
      </c>
      <c r="B1" s="3" t="s">
        <v>73</v>
      </c>
      <c r="C1" s="3" t="s">
        <v>74</v>
      </c>
      <c r="D1" s="3" t="s">
        <v>75</v>
      </c>
      <c r="E1" s="3" t="s">
        <v>76</v>
      </c>
    </row>
    <row r="2" spans="1:7">
      <c r="A2" t="s">
        <v>97</v>
      </c>
      <c r="B2" t="s">
        <v>108</v>
      </c>
      <c r="C2" t="s">
        <v>28</v>
      </c>
      <c r="D2" s="4">
        <v>10.6</v>
      </c>
      <c r="E2" s="4">
        <v>9.5</v>
      </c>
      <c r="G2" s="1"/>
    </row>
    <row r="3" spans="1:7">
      <c r="A3" t="s">
        <v>98</v>
      </c>
      <c r="B3" t="s">
        <v>4</v>
      </c>
      <c r="C3" t="s">
        <v>15</v>
      </c>
      <c r="D3" s="4">
        <v>11.2</v>
      </c>
      <c r="E3" s="4">
        <v>10</v>
      </c>
    </row>
    <row r="4" spans="1:7">
      <c r="A4" t="s">
        <v>38</v>
      </c>
      <c r="B4" t="s">
        <v>3</v>
      </c>
      <c r="C4" t="s">
        <v>15</v>
      </c>
      <c r="D4" s="4">
        <v>1.4</v>
      </c>
      <c r="E4" s="4">
        <v>1.4</v>
      </c>
    </row>
    <row r="5" spans="1:7">
      <c r="A5" t="s">
        <v>99</v>
      </c>
      <c r="B5" t="s">
        <v>3</v>
      </c>
      <c r="C5" t="s">
        <v>18</v>
      </c>
      <c r="D5" s="4">
        <v>2.4</v>
      </c>
      <c r="E5" s="4">
        <v>2.2999999999999998</v>
      </c>
    </row>
    <row r="6" spans="1:7">
      <c r="A6" t="s">
        <v>100</v>
      </c>
      <c r="B6" t="s">
        <v>24</v>
      </c>
      <c r="C6" t="s">
        <v>28</v>
      </c>
      <c r="D6" s="4">
        <v>17.2</v>
      </c>
      <c r="E6" s="4">
        <v>16</v>
      </c>
    </row>
    <row r="7" spans="1:7">
      <c r="A7" t="s">
        <v>68</v>
      </c>
      <c r="B7" t="s">
        <v>69</v>
      </c>
      <c r="C7" t="s">
        <v>28</v>
      </c>
      <c r="D7" s="4">
        <v>0.2</v>
      </c>
      <c r="E7" s="4">
        <v>0.2</v>
      </c>
    </row>
    <row r="8" spans="1:7">
      <c r="A8" t="s">
        <v>43</v>
      </c>
      <c r="B8" t="s">
        <v>44</v>
      </c>
      <c r="C8" t="s">
        <v>28</v>
      </c>
      <c r="D8" s="4">
        <v>3.9</v>
      </c>
      <c r="E8" s="4">
        <v>3.5</v>
      </c>
      <c r="G8" s="2"/>
    </row>
    <row r="9" spans="1:7">
      <c r="A9" t="s">
        <v>12</v>
      </c>
      <c r="B9" t="s">
        <v>13</v>
      </c>
      <c r="C9" t="s">
        <v>15</v>
      </c>
      <c r="D9" s="4">
        <v>2.2000000000000002</v>
      </c>
      <c r="E9" s="4">
        <v>2.1</v>
      </c>
    </row>
    <row r="10" spans="1:7">
      <c r="A10" t="s">
        <v>96</v>
      </c>
      <c r="B10" t="s">
        <v>27</v>
      </c>
      <c r="C10" t="s">
        <v>28</v>
      </c>
      <c r="D10" s="4">
        <v>8.9</v>
      </c>
      <c r="E10" s="4">
        <v>10</v>
      </c>
    </row>
    <row r="11" spans="1:7">
      <c r="A11" t="s">
        <v>41</v>
      </c>
      <c r="B11" t="s">
        <v>42</v>
      </c>
      <c r="C11" t="s">
        <v>15</v>
      </c>
      <c r="D11" s="4">
        <v>0.6</v>
      </c>
      <c r="E11" s="4">
        <v>0.6</v>
      </c>
    </row>
    <row r="12" spans="1:7">
      <c r="A12" t="s">
        <v>95</v>
      </c>
      <c r="B12" t="s">
        <v>39</v>
      </c>
      <c r="C12" t="s">
        <v>15</v>
      </c>
      <c r="D12" s="4">
        <v>0.9</v>
      </c>
      <c r="E12" s="4">
        <v>0.9</v>
      </c>
    </row>
    <row r="13" spans="1:7">
      <c r="A13" t="s">
        <v>49</v>
      </c>
      <c r="B13" t="s">
        <v>50</v>
      </c>
      <c r="C13" t="s">
        <v>14</v>
      </c>
      <c r="D13" s="4">
        <v>0.3</v>
      </c>
      <c r="E13" s="4">
        <v>0.3</v>
      </c>
    </row>
    <row r="14" spans="1:7">
      <c r="A14" t="s">
        <v>63</v>
      </c>
      <c r="B14" t="s">
        <v>30</v>
      </c>
      <c r="C14" t="s">
        <v>28</v>
      </c>
      <c r="D14" s="4">
        <v>6.2</v>
      </c>
      <c r="E14" s="4">
        <v>6</v>
      </c>
    </row>
    <row r="15" spans="1:7">
      <c r="A15" t="s">
        <v>94</v>
      </c>
      <c r="B15" t="s">
        <v>33</v>
      </c>
      <c r="C15" t="s">
        <v>15</v>
      </c>
      <c r="D15" s="4">
        <v>3.3</v>
      </c>
      <c r="E15" s="4">
        <v>3</v>
      </c>
    </row>
    <row r="16" spans="1:7">
      <c r="A16" t="s">
        <v>60</v>
      </c>
      <c r="B16" t="s">
        <v>32</v>
      </c>
      <c r="C16" t="s">
        <v>28</v>
      </c>
      <c r="D16" s="4">
        <v>13.4</v>
      </c>
      <c r="E16" s="4">
        <v>11.9</v>
      </c>
    </row>
    <row r="17" spans="1:5">
      <c r="A17" t="s">
        <v>93</v>
      </c>
      <c r="B17" t="s">
        <v>2</v>
      </c>
      <c r="C17" t="s">
        <v>18</v>
      </c>
      <c r="D17" s="4">
        <v>2</v>
      </c>
      <c r="E17" s="4">
        <v>2.2999999999999998</v>
      </c>
    </row>
    <row r="18" spans="1:5">
      <c r="A18" t="s">
        <v>61</v>
      </c>
      <c r="B18" t="s">
        <v>62</v>
      </c>
      <c r="C18" t="s">
        <v>28</v>
      </c>
      <c r="D18" s="4">
        <v>0.5</v>
      </c>
      <c r="E18" s="4">
        <v>0.5</v>
      </c>
    </row>
    <row r="19" spans="1:5">
      <c r="A19" t="s">
        <v>92</v>
      </c>
      <c r="B19" t="s">
        <v>4</v>
      </c>
      <c r="C19" t="s">
        <v>18</v>
      </c>
      <c r="D19" s="4">
        <v>0.8</v>
      </c>
      <c r="E19" s="4">
        <v>0.8</v>
      </c>
    </row>
    <row r="20" spans="1:5">
      <c r="A20" t="s">
        <v>0</v>
      </c>
      <c r="B20" t="s">
        <v>1</v>
      </c>
      <c r="C20" t="s">
        <v>14</v>
      </c>
      <c r="D20" s="4">
        <v>0.2</v>
      </c>
      <c r="E20" s="4">
        <v>0.2</v>
      </c>
    </row>
    <row r="21" spans="1:5">
      <c r="A21" t="s">
        <v>91</v>
      </c>
      <c r="B21" t="s">
        <v>39</v>
      </c>
      <c r="C21" t="s">
        <v>14</v>
      </c>
      <c r="D21" s="4">
        <v>2.1</v>
      </c>
      <c r="E21" s="4">
        <v>1.9</v>
      </c>
    </row>
    <row r="22" spans="1:5">
      <c r="A22" t="s">
        <v>90</v>
      </c>
      <c r="B22" t="s">
        <v>2</v>
      </c>
      <c r="C22" t="s">
        <v>14</v>
      </c>
      <c r="D22" s="4">
        <v>2.2999999999999998</v>
      </c>
      <c r="E22" s="4">
        <v>2.1</v>
      </c>
    </row>
    <row r="23" spans="1:5">
      <c r="A23" t="s">
        <v>70</v>
      </c>
      <c r="B23" t="s">
        <v>71</v>
      </c>
      <c r="C23" t="s">
        <v>28</v>
      </c>
      <c r="D23" s="4">
        <v>1.3</v>
      </c>
      <c r="E23" s="4">
        <v>1.3</v>
      </c>
    </row>
    <row r="24" spans="1:5">
      <c r="A24" t="s">
        <v>51</v>
      </c>
      <c r="B24" t="s">
        <v>48</v>
      </c>
      <c r="C24" t="s">
        <v>15</v>
      </c>
      <c r="D24" s="4">
        <v>2.2999999999999998</v>
      </c>
      <c r="E24" s="4">
        <v>2.1</v>
      </c>
    </row>
    <row r="25" spans="1:5">
      <c r="A25" t="s">
        <v>21</v>
      </c>
      <c r="B25" t="s">
        <v>22</v>
      </c>
      <c r="C25" t="s">
        <v>18</v>
      </c>
      <c r="D25" s="4">
        <v>6.2</v>
      </c>
      <c r="E25" s="4">
        <v>6</v>
      </c>
    </row>
    <row r="26" spans="1:5">
      <c r="A26" t="s">
        <v>5</v>
      </c>
      <c r="B26" t="s">
        <v>6</v>
      </c>
      <c r="C26" t="s">
        <v>15</v>
      </c>
      <c r="D26" s="4">
        <v>0.9</v>
      </c>
      <c r="E26" s="4">
        <v>0.8</v>
      </c>
    </row>
    <row r="27" spans="1:5">
      <c r="A27" t="s">
        <v>89</v>
      </c>
      <c r="B27" t="s">
        <v>30</v>
      </c>
      <c r="C27" t="s">
        <v>28</v>
      </c>
      <c r="D27" s="4">
        <v>15.6</v>
      </c>
      <c r="E27" s="4">
        <v>17.600000000000001</v>
      </c>
    </row>
    <row r="28" spans="1:5">
      <c r="A28" t="s">
        <v>88</v>
      </c>
      <c r="B28" t="s">
        <v>29</v>
      </c>
      <c r="C28" t="s">
        <v>28</v>
      </c>
      <c r="D28" s="4">
        <v>21.4</v>
      </c>
      <c r="E28" s="4">
        <v>20.2</v>
      </c>
    </row>
    <row r="29" spans="1:5">
      <c r="A29" t="s">
        <v>87</v>
      </c>
      <c r="B29" t="s">
        <v>40</v>
      </c>
      <c r="C29" t="s">
        <v>28</v>
      </c>
      <c r="D29" s="4">
        <v>1.8</v>
      </c>
      <c r="E29" s="4">
        <v>2.2999999999999998</v>
      </c>
    </row>
    <row r="30" spans="1:5">
      <c r="A30" t="s">
        <v>56</v>
      </c>
      <c r="B30" t="s">
        <v>40</v>
      </c>
      <c r="C30" t="s">
        <v>18</v>
      </c>
      <c r="D30" s="4">
        <v>1.2</v>
      </c>
      <c r="E30" s="4">
        <v>1.2</v>
      </c>
    </row>
    <row r="31" spans="1:5">
      <c r="A31" t="s">
        <v>7</v>
      </c>
      <c r="B31" t="s">
        <v>8</v>
      </c>
      <c r="C31" t="s">
        <v>15</v>
      </c>
      <c r="D31" s="4">
        <v>1.8</v>
      </c>
      <c r="E31" s="4">
        <v>1.7</v>
      </c>
    </row>
    <row r="32" spans="1:5">
      <c r="A32" t="s">
        <v>66</v>
      </c>
      <c r="B32" t="s">
        <v>67</v>
      </c>
      <c r="C32" t="s">
        <v>28</v>
      </c>
      <c r="D32" s="4">
        <v>0.7</v>
      </c>
      <c r="E32" s="4">
        <v>0.8</v>
      </c>
    </row>
    <row r="33" spans="1:5">
      <c r="A33" t="s">
        <v>46</v>
      </c>
      <c r="B33" t="s">
        <v>27</v>
      </c>
      <c r="C33" t="s">
        <v>18</v>
      </c>
      <c r="D33" s="4">
        <v>5.3</v>
      </c>
      <c r="E33" s="4">
        <v>7.1</v>
      </c>
    </row>
    <row r="34" spans="1:5">
      <c r="A34" t="s">
        <v>19</v>
      </c>
      <c r="B34" t="s">
        <v>20</v>
      </c>
      <c r="C34" t="s">
        <v>18</v>
      </c>
      <c r="D34" s="4">
        <v>0.5</v>
      </c>
      <c r="E34" s="4">
        <v>0.6</v>
      </c>
    </row>
    <row r="35" spans="1:5">
      <c r="A35" t="s">
        <v>52</v>
      </c>
      <c r="B35" t="s">
        <v>53</v>
      </c>
      <c r="C35" t="s">
        <v>14</v>
      </c>
      <c r="D35" s="4">
        <v>0.2</v>
      </c>
      <c r="E35" s="4">
        <v>0.2</v>
      </c>
    </row>
    <row r="36" spans="1:5">
      <c r="A36" t="s">
        <v>64</v>
      </c>
      <c r="B36" t="s">
        <v>65</v>
      </c>
      <c r="C36" t="s">
        <v>28</v>
      </c>
      <c r="D36" s="4">
        <v>0.7</v>
      </c>
      <c r="E36" s="4">
        <v>0.9</v>
      </c>
    </row>
    <row r="37" spans="1:5">
      <c r="A37" t="s">
        <v>45</v>
      </c>
      <c r="B37" t="s">
        <v>25</v>
      </c>
      <c r="C37" t="s">
        <v>14</v>
      </c>
      <c r="D37" s="4">
        <v>0.4</v>
      </c>
      <c r="E37" s="4">
        <v>0.5</v>
      </c>
    </row>
    <row r="38" spans="1:5">
      <c r="A38" t="s">
        <v>23</v>
      </c>
      <c r="B38" t="s">
        <v>24</v>
      </c>
      <c r="C38" t="s">
        <v>18</v>
      </c>
      <c r="D38" s="4">
        <v>0.9</v>
      </c>
      <c r="E38" s="4">
        <v>1.1000000000000001</v>
      </c>
    </row>
    <row r="39" spans="1:5">
      <c r="A39" t="s">
        <v>31</v>
      </c>
      <c r="B39" t="s">
        <v>32</v>
      </c>
      <c r="C39" t="s">
        <v>28</v>
      </c>
      <c r="D39" s="4">
        <v>4.0999999999999996</v>
      </c>
      <c r="E39" s="4">
        <v>3.9</v>
      </c>
    </row>
    <row r="40" spans="1:5">
      <c r="A40" t="s">
        <v>16</v>
      </c>
      <c r="B40" t="s">
        <v>17</v>
      </c>
      <c r="C40" t="s">
        <v>18</v>
      </c>
      <c r="D40" s="4">
        <v>15.4</v>
      </c>
      <c r="E40" s="4">
        <v>17.399999999999999</v>
      </c>
    </row>
    <row r="41" spans="1:5">
      <c r="A41" t="s">
        <v>55</v>
      </c>
      <c r="B41" t="s">
        <v>13</v>
      </c>
      <c r="C41" t="s">
        <v>15</v>
      </c>
      <c r="D41" s="4">
        <v>0.8</v>
      </c>
      <c r="E41" s="4">
        <v>1</v>
      </c>
    </row>
    <row r="42" spans="1:5">
      <c r="A42" t="s">
        <v>26</v>
      </c>
      <c r="B42" t="s">
        <v>27</v>
      </c>
      <c r="C42" t="s">
        <v>18</v>
      </c>
      <c r="D42" s="4">
        <v>6</v>
      </c>
      <c r="E42" s="4">
        <v>6.6</v>
      </c>
    </row>
    <row r="43" spans="1:5">
      <c r="A43" t="s">
        <v>57</v>
      </c>
      <c r="B43" t="s">
        <v>27</v>
      </c>
      <c r="C43" t="s">
        <v>18</v>
      </c>
      <c r="D43" s="4">
        <v>15</v>
      </c>
      <c r="E43" s="4">
        <v>17.2</v>
      </c>
    </row>
    <row r="44" spans="1:5">
      <c r="A44" t="s">
        <v>47</v>
      </c>
      <c r="B44" t="s">
        <v>48</v>
      </c>
      <c r="C44" t="s">
        <v>18</v>
      </c>
      <c r="D44" s="4">
        <v>1.3</v>
      </c>
      <c r="E44" s="4">
        <v>1.4</v>
      </c>
    </row>
    <row r="45" spans="1:5">
      <c r="A45" t="s">
        <v>58</v>
      </c>
      <c r="B45" t="s">
        <v>8</v>
      </c>
      <c r="C45" t="s">
        <v>18</v>
      </c>
      <c r="D45" s="4">
        <v>5.2</v>
      </c>
      <c r="E45" s="4">
        <v>5.8</v>
      </c>
    </row>
    <row r="46" spans="1:5">
      <c r="A46" t="s">
        <v>34</v>
      </c>
      <c r="B46" t="s">
        <v>35</v>
      </c>
      <c r="C46" t="s">
        <v>18</v>
      </c>
      <c r="D46" s="4">
        <v>3</v>
      </c>
      <c r="E46" s="4">
        <v>3.6</v>
      </c>
    </row>
    <row r="47" spans="1:5">
      <c r="A47" t="s">
        <v>10</v>
      </c>
      <c r="B47" t="s">
        <v>11</v>
      </c>
      <c r="C47" t="s">
        <v>15</v>
      </c>
      <c r="D47" s="4">
        <v>1.2</v>
      </c>
      <c r="E47" s="4">
        <v>1.5</v>
      </c>
    </row>
    <row r="48" spans="1:5">
      <c r="A48" t="s">
        <v>36</v>
      </c>
      <c r="B48" t="s">
        <v>37</v>
      </c>
      <c r="C48" t="s">
        <v>18</v>
      </c>
      <c r="D48" s="4">
        <v>2.2999999999999998</v>
      </c>
      <c r="E48" s="4">
        <v>2.1</v>
      </c>
    </row>
    <row r="49" spans="1:5">
      <c r="A49" t="s">
        <v>86</v>
      </c>
      <c r="B49" t="s">
        <v>54</v>
      </c>
      <c r="C49" t="s">
        <v>18</v>
      </c>
      <c r="D49" s="4">
        <v>3.2</v>
      </c>
      <c r="E49" s="4">
        <v>2.8</v>
      </c>
    </row>
    <row r="50" spans="1:5">
      <c r="A50" t="s">
        <v>59</v>
      </c>
      <c r="B50" t="s">
        <v>32</v>
      </c>
      <c r="C50" t="s">
        <v>18</v>
      </c>
      <c r="D50" s="4">
        <v>7.4</v>
      </c>
      <c r="E50" s="4">
        <v>7.1</v>
      </c>
    </row>
    <row r="51" spans="1:5">
      <c r="A51" t="s">
        <v>9</v>
      </c>
      <c r="B51" t="s">
        <v>1</v>
      </c>
      <c r="C51" t="s">
        <v>15</v>
      </c>
      <c r="D51" s="4">
        <v>1.1000000000000001</v>
      </c>
      <c r="E51" s="4">
        <v>1.1000000000000001</v>
      </c>
    </row>
  </sheetData>
  <sortState ref="A2:E51">
    <sortCondition ref="A2:A51"/>
    <sortCondition ref="B2:B51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7"/>
  <sheetViews>
    <sheetView tabSelected="1" topLeftCell="A32" workbookViewId="0">
      <selection activeCell="J57" sqref="J57"/>
    </sheetView>
  </sheetViews>
  <sheetFormatPr defaultRowHeight="15"/>
  <cols>
    <col min="1" max="1" width="20.7109375" customWidth="1"/>
    <col min="2" max="2" width="15.7109375" customWidth="1"/>
    <col min="3" max="3" width="12" customWidth="1"/>
    <col min="4" max="4" width="26.28515625" customWidth="1"/>
    <col min="5" max="5" width="21.7109375" customWidth="1"/>
    <col min="6" max="6" width="18.85546875" customWidth="1"/>
  </cols>
  <sheetData>
    <row r="1" spans="1:10" s="3" customFormat="1">
      <c r="A1" s="3" t="s">
        <v>72</v>
      </c>
      <c r="B1" s="3" t="s">
        <v>73</v>
      </c>
      <c r="C1" s="3" t="s">
        <v>74</v>
      </c>
      <c r="D1" s="3" t="s">
        <v>75</v>
      </c>
      <c r="E1" s="3" t="s">
        <v>76</v>
      </c>
      <c r="F1" s="3" t="s">
        <v>79</v>
      </c>
      <c r="G1" s="3" t="s">
        <v>80</v>
      </c>
      <c r="H1" s="3" t="s">
        <v>77</v>
      </c>
      <c r="I1" s="3" t="s">
        <v>78</v>
      </c>
      <c r="J1" s="3" t="s">
        <v>82</v>
      </c>
    </row>
    <row r="2" spans="1:10">
      <c r="A2" t="s">
        <v>97</v>
      </c>
      <c r="B2" t="s">
        <v>108</v>
      </c>
      <c r="C2" t="s">
        <v>28</v>
      </c>
      <c r="D2" s="4">
        <v>10.6</v>
      </c>
      <c r="E2" s="4">
        <v>9.5</v>
      </c>
      <c r="F2" s="4">
        <f t="shared" ref="F2:F33" si="0">AVERAGE(D2:E2)</f>
        <v>10.050000000000001</v>
      </c>
      <c r="G2" s="4">
        <f t="shared" ref="G2:G33" si="1">ABS(D2-E2)</f>
        <v>1.0999999999999996</v>
      </c>
      <c r="H2" s="5">
        <f t="shared" ref="H2:H33" si="2">LN(D2)</f>
        <v>2.3608540011180215</v>
      </c>
      <c r="I2" s="5">
        <f t="shared" ref="I2:I33" si="3">LN(E2)</f>
        <v>2.2512917986064953</v>
      </c>
      <c r="J2" s="5">
        <f t="shared" ref="J2:J33" si="4">H2-I2</f>
        <v>0.10956220251152615</v>
      </c>
    </row>
    <row r="3" spans="1:10">
      <c r="A3" t="s">
        <v>98</v>
      </c>
      <c r="B3" t="s">
        <v>4</v>
      </c>
      <c r="C3" t="s">
        <v>15</v>
      </c>
      <c r="D3" s="4">
        <v>11.2</v>
      </c>
      <c r="E3" s="4">
        <v>10</v>
      </c>
      <c r="F3" s="4">
        <f t="shared" si="0"/>
        <v>10.6</v>
      </c>
      <c r="G3" s="4">
        <f t="shared" si="1"/>
        <v>1.1999999999999993</v>
      </c>
      <c r="H3" s="5">
        <f t="shared" si="2"/>
        <v>2.4159137783010487</v>
      </c>
      <c r="I3" s="5">
        <f t="shared" si="3"/>
        <v>2.3025850929940459</v>
      </c>
      <c r="J3" s="5">
        <f t="shared" si="4"/>
        <v>0.1133286853070028</v>
      </c>
    </row>
    <row r="4" spans="1:10">
      <c r="A4" t="s">
        <v>38</v>
      </c>
      <c r="B4" t="s">
        <v>3</v>
      </c>
      <c r="C4" t="s">
        <v>15</v>
      </c>
      <c r="D4" s="4">
        <v>1.4</v>
      </c>
      <c r="E4" s="4">
        <v>1.4</v>
      </c>
      <c r="F4" s="4">
        <f t="shared" si="0"/>
        <v>1.4</v>
      </c>
      <c r="G4" s="4">
        <f t="shared" si="1"/>
        <v>0</v>
      </c>
      <c r="H4" s="5">
        <f t="shared" si="2"/>
        <v>0.33647223662121289</v>
      </c>
      <c r="I4" s="5">
        <f t="shared" si="3"/>
        <v>0.33647223662121289</v>
      </c>
      <c r="J4" s="5">
        <f t="shared" si="4"/>
        <v>0</v>
      </c>
    </row>
    <row r="5" spans="1:10">
      <c r="A5" t="s">
        <v>99</v>
      </c>
      <c r="B5" t="s">
        <v>3</v>
      </c>
      <c r="C5" t="s">
        <v>18</v>
      </c>
      <c r="D5" s="4">
        <v>2.4</v>
      </c>
      <c r="E5" s="4">
        <v>2.2999999999999998</v>
      </c>
      <c r="F5" s="4">
        <f t="shared" si="0"/>
        <v>2.3499999999999996</v>
      </c>
      <c r="G5" s="4">
        <f t="shared" si="1"/>
        <v>0.10000000000000009</v>
      </c>
      <c r="H5" s="5">
        <f t="shared" si="2"/>
        <v>0.87546873735389985</v>
      </c>
      <c r="I5" s="5">
        <f t="shared" si="3"/>
        <v>0.83290912293510388</v>
      </c>
      <c r="J5" s="5">
        <f t="shared" si="4"/>
        <v>4.2559614418795966E-2</v>
      </c>
    </row>
    <row r="6" spans="1:10">
      <c r="A6" t="s">
        <v>100</v>
      </c>
      <c r="B6" t="s">
        <v>24</v>
      </c>
      <c r="C6" t="s">
        <v>28</v>
      </c>
      <c r="D6" s="4">
        <v>16</v>
      </c>
      <c r="E6" s="4">
        <v>17.2</v>
      </c>
      <c r="F6" s="4">
        <f t="shared" si="0"/>
        <v>16.600000000000001</v>
      </c>
      <c r="G6" s="4">
        <f t="shared" si="1"/>
        <v>1.1999999999999993</v>
      </c>
      <c r="H6" s="5">
        <f t="shared" si="2"/>
        <v>2.7725887222397811</v>
      </c>
      <c r="I6" s="5">
        <f t="shared" si="3"/>
        <v>2.8449093838194073</v>
      </c>
      <c r="J6" s="5">
        <f t="shared" si="4"/>
        <v>-7.2320661579626133E-2</v>
      </c>
    </row>
    <row r="7" spans="1:10">
      <c r="A7" t="s">
        <v>68</v>
      </c>
      <c r="B7" t="s">
        <v>69</v>
      </c>
      <c r="C7" t="s">
        <v>28</v>
      </c>
      <c r="D7" s="4">
        <v>0.2</v>
      </c>
      <c r="E7" s="4">
        <v>0.2</v>
      </c>
      <c r="F7" s="4">
        <f t="shared" si="0"/>
        <v>0.2</v>
      </c>
      <c r="G7" s="4">
        <f t="shared" si="1"/>
        <v>0</v>
      </c>
      <c r="H7" s="5">
        <f t="shared" si="2"/>
        <v>-1.6094379124341003</v>
      </c>
      <c r="I7" s="5">
        <f t="shared" si="3"/>
        <v>-1.6094379124341003</v>
      </c>
      <c r="J7" s="5">
        <f t="shared" si="4"/>
        <v>0</v>
      </c>
    </row>
    <row r="8" spans="1:10">
      <c r="A8" t="s">
        <v>43</v>
      </c>
      <c r="B8" t="s">
        <v>44</v>
      </c>
      <c r="C8" t="s">
        <v>28</v>
      </c>
      <c r="D8" s="4">
        <v>3.9</v>
      </c>
      <c r="E8" s="4">
        <v>3.5</v>
      </c>
      <c r="F8" s="4">
        <f t="shared" si="0"/>
        <v>3.7</v>
      </c>
      <c r="G8" s="4">
        <f t="shared" si="1"/>
        <v>0.39999999999999991</v>
      </c>
      <c r="H8" s="5">
        <f t="shared" si="2"/>
        <v>1.3609765531356006</v>
      </c>
      <c r="I8" s="5">
        <f t="shared" si="3"/>
        <v>1.2527629684953681</v>
      </c>
      <c r="J8" s="5">
        <f t="shared" si="4"/>
        <v>0.10821358464023256</v>
      </c>
    </row>
    <row r="9" spans="1:10">
      <c r="A9" t="s">
        <v>12</v>
      </c>
      <c r="B9" t="s">
        <v>13</v>
      </c>
      <c r="C9" t="s">
        <v>15</v>
      </c>
      <c r="D9" s="4">
        <v>2.2000000000000002</v>
      </c>
      <c r="E9" s="4">
        <v>2.1</v>
      </c>
      <c r="F9" s="4">
        <f t="shared" si="0"/>
        <v>2.1500000000000004</v>
      </c>
      <c r="G9" s="4">
        <f t="shared" si="1"/>
        <v>0.10000000000000009</v>
      </c>
      <c r="H9" s="5">
        <f t="shared" si="2"/>
        <v>0.78845736036427028</v>
      </c>
      <c r="I9" s="5">
        <f t="shared" si="3"/>
        <v>0.74193734472937733</v>
      </c>
      <c r="J9" s="5">
        <f t="shared" si="4"/>
        <v>4.6520015634892942E-2</v>
      </c>
    </row>
    <row r="10" spans="1:10">
      <c r="A10" t="s">
        <v>96</v>
      </c>
      <c r="B10" t="s">
        <v>27</v>
      </c>
      <c r="C10" t="s">
        <v>28</v>
      </c>
      <c r="D10" s="4">
        <v>8.9</v>
      </c>
      <c r="E10" s="4">
        <v>10</v>
      </c>
      <c r="F10" s="4">
        <f t="shared" si="0"/>
        <v>9.4499999999999993</v>
      </c>
      <c r="G10" s="4">
        <f t="shared" si="1"/>
        <v>1.0999999999999996</v>
      </c>
      <c r="H10" s="5">
        <f t="shared" si="2"/>
        <v>2.1860512767380942</v>
      </c>
      <c r="I10" s="5">
        <f t="shared" si="3"/>
        <v>2.3025850929940459</v>
      </c>
      <c r="J10" s="5">
        <f t="shared" si="4"/>
        <v>-0.11653381625595172</v>
      </c>
    </row>
    <row r="11" spans="1:10">
      <c r="A11" t="s">
        <v>41</v>
      </c>
      <c r="B11" t="s">
        <v>42</v>
      </c>
      <c r="C11" t="s">
        <v>15</v>
      </c>
      <c r="D11" s="4">
        <v>0.6</v>
      </c>
      <c r="E11" s="4">
        <v>0.6</v>
      </c>
      <c r="F11" s="4">
        <f t="shared" si="0"/>
        <v>0.6</v>
      </c>
      <c r="G11" s="4">
        <f t="shared" si="1"/>
        <v>0</v>
      </c>
      <c r="H11" s="5">
        <f t="shared" si="2"/>
        <v>-0.51082562376599072</v>
      </c>
      <c r="I11" s="5">
        <f t="shared" si="3"/>
        <v>-0.51082562376599072</v>
      </c>
      <c r="J11" s="5">
        <f t="shared" si="4"/>
        <v>0</v>
      </c>
    </row>
    <row r="12" spans="1:10">
      <c r="A12" t="s">
        <v>95</v>
      </c>
      <c r="B12" t="s">
        <v>39</v>
      </c>
      <c r="C12" t="s">
        <v>15</v>
      </c>
      <c r="D12" s="4">
        <v>0.9</v>
      </c>
      <c r="E12" s="4">
        <v>0.9</v>
      </c>
      <c r="F12" s="4">
        <f t="shared" si="0"/>
        <v>0.9</v>
      </c>
      <c r="G12" s="4">
        <f t="shared" si="1"/>
        <v>0</v>
      </c>
      <c r="H12" s="5">
        <f t="shared" si="2"/>
        <v>-0.10536051565782628</v>
      </c>
      <c r="I12" s="5">
        <f t="shared" si="3"/>
        <v>-0.10536051565782628</v>
      </c>
      <c r="J12" s="5">
        <f t="shared" si="4"/>
        <v>0</v>
      </c>
    </row>
    <row r="13" spans="1:10">
      <c r="A13" t="s">
        <v>49</v>
      </c>
      <c r="B13" t="s">
        <v>50</v>
      </c>
      <c r="C13" t="s">
        <v>14</v>
      </c>
      <c r="D13" s="4">
        <v>0.3</v>
      </c>
      <c r="E13" s="4">
        <v>0.3</v>
      </c>
      <c r="F13" s="4">
        <f t="shared" si="0"/>
        <v>0.3</v>
      </c>
      <c r="G13" s="4">
        <f t="shared" si="1"/>
        <v>0</v>
      </c>
      <c r="H13" s="5">
        <f t="shared" si="2"/>
        <v>-1.2039728043259361</v>
      </c>
      <c r="I13" s="5">
        <f t="shared" si="3"/>
        <v>-1.2039728043259361</v>
      </c>
      <c r="J13" s="5">
        <f t="shared" si="4"/>
        <v>0</v>
      </c>
    </row>
    <row r="14" spans="1:10">
      <c r="A14" t="s">
        <v>63</v>
      </c>
      <c r="B14" t="s">
        <v>30</v>
      </c>
      <c r="C14" t="s">
        <v>28</v>
      </c>
      <c r="D14" s="4">
        <v>6.2</v>
      </c>
      <c r="E14" s="4">
        <v>6</v>
      </c>
      <c r="F14" s="4">
        <f t="shared" si="0"/>
        <v>6.1</v>
      </c>
      <c r="G14" s="4">
        <f t="shared" si="1"/>
        <v>0.20000000000000018</v>
      </c>
      <c r="H14" s="5">
        <f t="shared" si="2"/>
        <v>1.824549292051046</v>
      </c>
      <c r="I14" s="5">
        <f t="shared" si="3"/>
        <v>1.791759469228055</v>
      </c>
      <c r="J14" s="5">
        <f t="shared" si="4"/>
        <v>3.2789822822991033E-2</v>
      </c>
    </row>
    <row r="15" spans="1:10">
      <c r="A15" t="s">
        <v>94</v>
      </c>
      <c r="B15" t="s">
        <v>33</v>
      </c>
      <c r="C15" t="s">
        <v>15</v>
      </c>
      <c r="D15" s="4">
        <v>3.3</v>
      </c>
      <c r="E15" s="4">
        <v>3</v>
      </c>
      <c r="F15" s="4">
        <f t="shared" si="0"/>
        <v>3.15</v>
      </c>
      <c r="G15" s="4">
        <f t="shared" si="1"/>
        <v>0.29999999999999982</v>
      </c>
      <c r="H15" s="5">
        <f t="shared" si="2"/>
        <v>1.1939224684724346</v>
      </c>
      <c r="I15" s="5">
        <f t="shared" si="3"/>
        <v>1.0986122886681098</v>
      </c>
      <c r="J15" s="5">
        <f t="shared" si="4"/>
        <v>9.5310179804324768E-2</v>
      </c>
    </row>
    <row r="16" spans="1:10">
      <c r="A16" t="s">
        <v>60</v>
      </c>
      <c r="B16" t="s">
        <v>32</v>
      </c>
      <c r="C16" t="s">
        <v>28</v>
      </c>
      <c r="D16" s="4">
        <v>13.4</v>
      </c>
      <c r="E16" s="4">
        <v>15</v>
      </c>
      <c r="F16" s="4">
        <f t="shared" si="0"/>
        <v>14.2</v>
      </c>
      <c r="G16" s="4">
        <f t="shared" si="1"/>
        <v>1.5999999999999996</v>
      </c>
      <c r="H16" s="5">
        <f t="shared" si="2"/>
        <v>2.5952547069568657</v>
      </c>
      <c r="I16" s="5">
        <f t="shared" si="3"/>
        <v>2.7080502011022101</v>
      </c>
      <c r="J16" s="5">
        <f t="shared" si="4"/>
        <v>-0.1127954941453444</v>
      </c>
    </row>
    <row r="17" spans="1:10">
      <c r="A17" t="s">
        <v>93</v>
      </c>
      <c r="B17" t="s">
        <v>2</v>
      </c>
      <c r="C17" t="s">
        <v>18</v>
      </c>
      <c r="D17" s="4">
        <v>2</v>
      </c>
      <c r="E17" s="4">
        <v>2.2999999999999998</v>
      </c>
      <c r="F17" s="4">
        <f t="shared" si="0"/>
        <v>2.15</v>
      </c>
      <c r="G17" s="4">
        <f t="shared" si="1"/>
        <v>0.29999999999999982</v>
      </c>
      <c r="H17" s="5">
        <f t="shared" si="2"/>
        <v>0.69314718055994529</v>
      </c>
      <c r="I17" s="5">
        <f t="shared" si="3"/>
        <v>0.83290912293510388</v>
      </c>
      <c r="J17" s="5">
        <f t="shared" si="4"/>
        <v>-0.1397619423751586</v>
      </c>
    </row>
    <row r="18" spans="1:10">
      <c r="A18" t="s">
        <v>61</v>
      </c>
      <c r="B18" t="s">
        <v>62</v>
      </c>
      <c r="C18" t="s">
        <v>28</v>
      </c>
      <c r="D18" s="4">
        <v>0.5</v>
      </c>
      <c r="E18" s="4">
        <v>0.5</v>
      </c>
      <c r="F18" s="4">
        <f t="shared" si="0"/>
        <v>0.5</v>
      </c>
      <c r="G18" s="4">
        <f t="shared" si="1"/>
        <v>0</v>
      </c>
      <c r="H18" s="5">
        <f t="shared" si="2"/>
        <v>-0.69314718055994529</v>
      </c>
      <c r="I18" s="5">
        <f t="shared" si="3"/>
        <v>-0.69314718055994529</v>
      </c>
      <c r="J18" s="5">
        <f t="shared" si="4"/>
        <v>0</v>
      </c>
    </row>
    <row r="19" spans="1:10">
      <c r="A19" t="s">
        <v>92</v>
      </c>
      <c r="B19" t="s">
        <v>4</v>
      </c>
      <c r="C19" t="s">
        <v>18</v>
      </c>
      <c r="D19" s="4">
        <v>0.8</v>
      </c>
      <c r="E19" s="4">
        <v>0.8</v>
      </c>
      <c r="F19" s="4">
        <f t="shared" si="0"/>
        <v>0.8</v>
      </c>
      <c r="G19" s="4">
        <f t="shared" si="1"/>
        <v>0</v>
      </c>
      <c r="H19" s="5">
        <f t="shared" si="2"/>
        <v>-0.22314355131420971</v>
      </c>
      <c r="I19" s="5">
        <f t="shared" si="3"/>
        <v>-0.22314355131420971</v>
      </c>
      <c r="J19" s="5">
        <f t="shared" si="4"/>
        <v>0</v>
      </c>
    </row>
    <row r="20" spans="1:10">
      <c r="A20" t="s">
        <v>0</v>
      </c>
      <c r="B20" t="s">
        <v>1</v>
      </c>
      <c r="C20" t="s">
        <v>14</v>
      </c>
      <c r="D20" s="4">
        <v>0.2</v>
      </c>
      <c r="E20" s="4">
        <v>0.2</v>
      </c>
      <c r="F20" s="4">
        <f t="shared" si="0"/>
        <v>0.2</v>
      </c>
      <c r="G20" s="4">
        <f t="shared" si="1"/>
        <v>0</v>
      </c>
      <c r="H20" s="5">
        <f t="shared" si="2"/>
        <v>-1.6094379124341003</v>
      </c>
      <c r="I20" s="5">
        <f t="shared" si="3"/>
        <v>-1.6094379124341003</v>
      </c>
      <c r="J20" s="5">
        <f t="shared" si="4"/>
        <v>0</v>
      </c>
    </row>
    <row r="21" spans="1:10">
      <c r="A21" t="s">
        <v>91</v>
      </c>
      <c r="B21" t="s">
        <v>39</v>
      </c>
      <c r="C21" t="s">
        <v>14</v>
      </c>
      <c r="D21" s="4">
        <v>2.1</v>
      </c>
      <c r="E21" s="4">
        <v>1.9</v>
      </c>
      <c r="F21" s="4">
        <f t="shared" si="0"/>
        <v>2</v>
      </c>
      <c r="G21" s="4">
        <f t="shared" si="1"/>
        <v>0.20000000000000018</v>
      </c>
      <c r="H21" s="5">
        <f t="shared" si="2"/>
        <v>0.74193734472937733</v>
      </c>
      <c r="I21" s="5">
        <f t="shared" si="3"/>
        <v>0.64185388617239469</v>
      </c>
      <c r="J21" s="5">
        <f t="shared" si="4"/>
        <v>0.10008345855698264</v>
      </c>
    </row>
    <row r="22" spans="1:10">
      <c r="A22" t="s">
        <v>90</v>
      </c>
      <c r="B22" t="s">
        <v>2</v>
      </c>
      <c r="C22" t="s">
        <v>14</v>
      </c>
      <c r="D22" s="4">
        <v>2.2999999999999998</v>
      </c>
      <c r="E22" s="4">
        <v>2.1</v>
      </c>
      <c r="F22" s="4">
        <f t="shared" si="0"/>
        <v>2.2000000000000002</v>
      </c>
      <c r="G22" s="4">
        <f t="shared" si="1"/>
        <v>0.19999999999999973</v>
      </c>
      <c r="H22" s="5">
        <f t="shared" si="2"/>
        <v>0.83290912293510388</v>
      </c>
      <c r="I22" s="5">
        <f t="shared" si="3"/>
        <v>0.74193734472937733</v>
      </c>
      <c r="J22" s="5">
        <f t="shared" si="4"/>
        <v>9.097177820572655E-2</v>
      </c>
    </row>
    <row r="23" spans="1:10">
      <c r="A23" t="s">
        <v>70</v>
      </c>
      <c r="B23" t="s">
        <v>71</v>
      </c>
      <c r="C23" t="s">
        <v>28</v>
      </c>
      <c r="D23" s="4">
        <v>1.3</v>
      </c>
      <c r="E23" s="4">
        <v>1.3</v>
      </c>
      <c r="F23" s="4">
        <f t="shared" si="0"/>
        <v>1.3</v>
      </c>
      <c r="G23" s="4">
        <f t="shared" si="1"/>
        <v>0</v>
      </c>
      <c r="H23" s="5">
        <f t="shared" si="2"/>
        <v>0.26236426446749106</v>
      </c>
      <c r="I23" s="5">
        <f t="shared" si="3"/>
        <v>0.26236426446749106</v>
      </c>
      <c r="J23" s="5">
        <f t="shared" si="4"/>
        <v>0</v>
      </c>
    </row>
    <row r="24" spans="1:10">
      <c r="A24" t="s">
        <v>51</v>
      </c>
      <c r="B24" t="s">
        <v>48</v>
      </c>
      <c r="C24" t="s">
        <v>15</v>
      </c>
      <c r="D24" s="4">
        <v>2.2999999999999998</v>
      </c>
      <c r="E24" s="4">
        <v>2.1</v>
      </c>
      <c r="F24" s="4">
        <f t="shared" si="0"/>
        <v>2.2000000000000002</v>
      </c>
      <c r="G24" s="4">
        <f t="shared" si="1"/>
        <v>0.19999999999999973</v>
      </c>
      <c r="H24" s="5">
        <f t="shared" si="2"/>
        <v>0.83290912293510388</v>
      </c>
      <c r="I24" s="5">
        <f t="shared" si="3"/>
        <v>0.74193734472937733</v>
      </c>
      <c r="J24" s="5">
        <f t="shared" si="4"/>
        <v>9.097177820572655E-2</v>
      </c>
    </row>
    <row r="25" spans="1:10">
      <c r="A25" t="s">
        <v>106</v>
      </c>
      <c r="B25" t="s">
        <v>22</v>
      </c>
      <c r="C25" t="s">
        <v>18</v>
      </c>
      <c r="D25" s="4">
        <v>6.2</v>
      </c>
      <c r="E25" s="4">
        <v>6</v>
      </c>
      <c r="F25" s="4">
        <f t="shared" si="0"/>
        <v>6.1</v>
      </c>
      <c r="G25" s="4">
        <f t="shared" si="1"/>
        <v>0.20000000000000018</v>
      </c>
      <c r="H25" s="5">
        <f t="shared" si="2"/>
        <v>1.824549292051046</v>
      </c>
      <c r="I25" s="5">
        <f t="shared" si="3"/>
        <v>1.791759469228055</v>
      </c>
      <c r="J25" s="5">
        <f t="shared" si="4"/>
        <v>3.2789822822991033E-2</v>
      </c>
    </row>
    <row r="26" spans="1:10">
      <c r="A26" t="s">
        <v>5</v>
      </c>
      <c r="B26" t="s">
        <v>6</v>
      </c>
      <c r="C26" t="s">
        <v>15</v>
      </c>
      <c r="D26" s="4">
        <v>0.9</v>
      </c>
      <c r="E26" s="4">
        <v>0.8</v>
      </c>
      <c r="F26" s="4">
        <f t="shared" si="0"/>
        <v>0.85000000000000009</v>
      </c>
      <c r="G26" s="4">
        <f t="shared" si="1"/>
        <v>9.9999999999999978E-2</v>
      </c>
      <c r="H26" s="5">
        <f t="shared" si="2"/>
        <v>-0.10536051565782628</v>
      </c>
      <c r="I26" s="5">
        <f t="shared" si="3"/>
        <v>-0.22314355131420971</v>
      </c>
      <c r="J26" s="5">
        <f t="shared" si="4"/>
        <v>0.11778303565638343</v>
      </c>
    </row>
    <row r="27" spans="1:10">
      <c r="A27" t="s">
        <v>89</v>
      </c>
      <c r="B27" t="s">
        <v>30</v>
      </c>
      <c r="C27" t="s">
        <v>28</v>
      </c>
      <c r="D27" s="4">
        <v>15.6</v>
      </c>
      <c r="E27" s="4">
        <v>17.600000000000001</v>
      </c>
      <c r="F27" s="4">
        <f t="shared" si="0"/>
        <v>16.600000000000001</v>
      </c>
      <c r="G27" s="4">
        <f t="shared" si="1"/>
        <v>2.0000000000000018</v>
      </c>
      <c r="H27" s="5">
        <f t="shared" si="2"/>
        <v>2.7472709142554912</v>
      </c>
      <c r="I27" s="5">
        <f t="shared" si="3"/>
        <v>2.8678989020441064</v>
      </c>
      <c r="J27" s="5">
        <f t="shared" si="4"/>
        <v>-0.12062798778861517</v>
      </c>
    </row>
    <row r="28" spans="1:10">
      <c r="A28" t="s">
        <v>88</v>
      </c>
      <c r="B28" t="s">
        <v>29</v>
      </c>
      <c r="C28" t="s">
        <v>28</v>
      </c>
      <c r="D28" s="4">
        <v>20.2</v>
      </c>
      <c r="E28" s="4">
        <v>24</v>
      </c>
      <c r="F28" s="4">
        <f t="shared" si="0"/>
        <v>22.1</v>
      </c>
      <c r="G28" s="4">
        <f t="shared" si="1"/>
        <v>3.8000000000000007</v>
      </c>
      <c r="H28" s="5">
        <f t="shared" si="2"/>
        <v>3.0056826044071592</v>
      </c>
      <c r="I28" s="5">
        <f t="shared" si="3"/>
        <v>3.1780538303479458</v>
      </c>
      <c r="J28" s="5">
        <f t="shared" si="4"/>
        <v>-0.17237122594078658</v>
      </c>
    </row>
    <row r="29" spans="1:10">
      <c r="A29" t="s">
        <v>87</v>
      </c>
      <c r="B29" t="s">
        <v>40</v>
      </c>
      <c r="C29" t="s">
        <v>28</v>
      </c>
      <c r="D29" s="4">
        <v>1.8</v>
      </c>
      <c r="E29" s="4">
        <v>2.2999999999999998</v>
      </c>
      <c r="F29" s="4">
        <f t="shared" si="0"/>
        <v>2.0499999999999998</v>
      </c>
      <c r="G29" s="4">
        <f t="shared" si="1"/>
        <v>0.49999999999999978</v>
      </c>
      <c r="H29" s="5">
        <f t="shared" si="2"/>
        <v>0.58778666490211906</v>
      </c>
      <c r="I29" s="5">
        <f t="shared" si="3"/>
        <v>0.83290912293510388</v>
      </c>
      <c r="J29" s="5">
        <f t="shared" si="4"/>
        <v>-0.24512245803298482</v>
      </c>
    </row>
    <row r="30" spans="1:10">
      <c r="A30" t="s">
        <v>56</v>
      </c>
      <c r="B30" t="s">
        <v>40</v>
      </c>
      <c r="C30" t="s">
        <v>18</v>
      </c>
      <c r="D30" s="4">
        <v>1.2</v>
      </c>
      <c r="E30" s="4">
        <v>1.2</v>
      </c>
      <c r="F30" s="4">
        <f t="shared" si="0"/>
        <v>1.2</v>
      </c>
      <c r="G30" s="4">
        <f t="shared" si="1"/>
        <v>0</v>
      </c>
      <c r="H30" s="5">
        <f t="shared" si="2"/>
        <v>0.18232155679395459</v>
      </c>
      <c r="I30" s="5">
        <f t="shared" si="3"/>
        <v>0.18232155679395459</v>
      </c>
      <c r="J30" s="5">
        <f t="shared" si="4"/>
        <v>0</v>
      </c>
    </row>
    <row r="31" spans="1:10">
      <c r="A31" t="s">
        <v>7</v>
      </c>
      <c r="B31" t="s">
        <v>8</v>
      </c>
      <c r="C31" t="s">
        <v>15</v>
      </c>
      <c r="D31" s="4">
        <v>1.8</v>
      </c>
      <c r="E31" s="4">
        <v>1.7</v>
      </c>
      <c r="F31" s="4">
        <f t="shared" si="0"/>
        <v>1.75</v>
      </c>
      <c r="G31" s="4">
        <f t="shared" si="1"/>
        <v>0.10000000000000009</v>
      </c>
      <c r="H31" s="5">
        <f t="shared" si="2"/>
        <v>0.58778666490211906</v>
      </c>
      <c r="I31" s="5">
        <f t="shared" si="3"/>
        <v>0.53062825106217038</v>
      </c>
      <c r="J31" s="5">
        <f t="shared" si="4"/>
        <v>5.7158413839948685E-2</v>
      </c>
    </row>
    <row r="32" spans="1:10">
      <c r="A32" t="s">
        <v>66</v>
      </c>
      <c r="B32" t="s">
        <v>67</v>
      </c>
      <c r="C32" t="s">
        <v>28</v>
      </c>
      <c r="D32" s="4">
        <v>0.7</v>
      </c>
      <c r="E32" s="4">
        <v>0.8</v>
      </c>
      <c r="F32" s="4">
        <f t="shared" si="0"/>
        <v>0.75</v>
      </c>
      <c r="G32" s="4">
        <f t="shared" si="1"/>
        <v>0.10000000000000009</v>
      </c>
      <c r="H32" s="5">
        <f t="shared" si="2"/>
        <v>-0.35667494393873245</v>
      </c>
      <c r="I32" s="5">
        <f t="shared" si="3"/>
        <v>-0.22314355131420971</v>
      </c>
      <c r="J32" s="5">
        <f t="shared" si="4"/>
        <v>-0.13353139262452274</v>
      </c>
    </row>
    <row r="33" spans="1:10">
      <c r="A33" t="s">
        <v>46</v>
      </c>
      <c r="B33" t="s">
        <v>27</v>
      </c>
      <c r="C33" t="s">
        <v>18</v>
      </c>
      <c r="D33" s="4">
        <v>5.3</v>
      </c>
      <c r="E33" s="4">
        <v>7.1</v>
      </c>
      <c r="F33" s="4">
        <f t="shared" si="0"/>
        <v>6.1999999999999993</v>
      </c>
      <c r="G33" s="4">
        <f t="shared" si="1"/>
        <v>1.7999999999999998</v>
      </c>
      <c r="H33" s="5">
        <f t="shared" si="2"/>
        <v>1.6677068205580761</v>
      </c>
      <c r="I33" s="5">
        <f t="shared" si="3"/>
        <v>1.9600947840472698</v>
      </c>
      <c r="J33" s="5">
        <f t="shared" si="4"/>
        <v>-0.29238796348919371</v>
      </c>
    </row>
    <row r="34" spans="1:10">
      <c r="A34" t="s">
        <v>19</v>
      </c>
      <c r="B34" t="s">
        <v>20</v>
      </c>
      <c r="C34" t="s">
        <v>18</v>
      </c>
      <c r="D34" s="4">
        <v>0.5</v>
      </c>
      <c r="E34" s="4">
        <v>0.6</v>
      </c>
      <c r="F34" s="4">
        <f t="shared" ref="F34:F51" si="5">AVERAGE(D34:E34)</f>
        <v>0.55000000000000004</v>
      </c>
      <c r="G34" s="4">
        <f t="shared" ref="G34:G51" si="6">ABS(D34-E34)</f>
        <v>9.9999999999999978E-2</v>
      </c>
      <c r="H34" s="5">
        <f t="shared" ref="H34:H51" si="7">LN(D34)</f>
        <v>-0.69314718055994529</v>
      </c>
      <c r="I34" s="5">
        <f t="shared" ref="I34:I51" si="8">LN(E34)</f>
        <v>-0.51082562376599072</v>
      </c>
      <c r="J34" s="5">
        <f t="shared" ref="J34:J51" si="9">H34-I34</f>
        <v>-0.18232155679395456</v>
      </c>
    </row>
    <row r="35" spans="1:10">
      <c r="A35" t="s">
        <v>52</v>
      </c>
      <c r="B35" t="s">
        <v>53</v>
      </c>
      <c r="C35" t="s">
        <v>14</v>
      </c>
      <c r="D35" s="4">
        <v>0.2</v>
      </c>
      <c r="E35" s="4">
        <v>0.2</v>
      </c>
      <c r="F35" s="4">
        <f t="shared" si="5"/>
        <v>0.2</v>
      </c>
      <c r="G35" s="4">
        <f t="shared" si="6"/>
        <v>0</v>
      </c>
      <c r="H35" s="5">
        <f t="shared" si="7"/>
        <v>-1.6094379124341003</v>
      </c>
      <c r="I35" s="5">
        <f t="shared" si="8"/>
        <v>-1.6094379124341003</v>
      </c>
      <c r="J35" s="5">
        <f t="shared" si="9"/>
        <v>0</v>
      </c>
    </row>
    <row r="36" spans="1:10">
      <c r="A36" t="s">
        <v>64</v>
      </c>
      <c r="B36" t="s">
        <v>65</v>
      </c>
      <c r="C36" t="s">
        <v>28</v>
      </c>
      <c r="D36" s="4">
        <v>0.7</v>
      </c>
      <c r="E36" s="4">
        <v>0.9</v>
      </c>
      <c r="F36" s="4">
        <f t="shared" si="5"/>
        <v>0.8</v>
      </c>
      <c r="G36" s="4">
        <f t="shared" si="6"/>
        <v>0.20000000000000007</v>
      </c>
      <c r="H36" s="5">
        <f t="shared" si="7"/>
        <v>-0.35667494393873245</v>
      </c>
      <c r="I36" s="5">
        <f t="shared" si="8"/>
        <v>-0.10536051565782628</v>
      </c>
      <c r="J36" s="5">
        <f t="shared" si="9"/>
        <v>-0.25131442828090617</v>
      </c>
    </row>
    <row r="37" spans="1:10">
      <c r="A37" t="s">
        <v>45</v>
      </c>
      <c r="B37" t="s">
        <v>25</v>
      </c>
      <c r="C37" t="s">
        <v>14</v>
      </c>
      <c r="D37" s="4">
        <v>0.4</v>
      </c>
      <c r="E37" s="4">
        <v>0.5</v>
      </c>
      <c r="F37" s="4">
        <f t="shared" si="5"/>
        <v>0.45</v>
      </c>
      <c r="G37" s="4">
        <f t="shared" si="6"/>
        <v>9.9999999999999978E-2</v>
      </c>
      <c r="H37" s="5">
        <f t="shared" si="7"/>
        <v>-0.916290731874155</v>
      </c>
      <c r="I37" s="5">
        <f t="shared" si="8"/>
        <v>-0.69314718055994529</v>
      </c>
      <c r="J37" s="5">
        <f t="shared" si="9"/>
        <v>-0.22314355131420971</v>
      </c>
    </row>
    <row r="38" spans="1:10">
      <c r="A38" t="s">
        <v>103</v>
      </c>
      <c r="B38" t="s">
        <v>24</v>
      </c>
      <c r="C38" t="s">
        <v>18</v>
      </c>
      <c r="D38" s="4">
        <v>0.9</v>
      </c>
      <c r="E38" s="4">
        <v>1.1000000000000001</v>
      </c>
      <c r="F38" s="4">
        <f t="shared" si="5"/>
        <v>1</v>
      </c>
      <c r="G38" s="4">
        <f t="shared" si="6"/>
        <v>0.20000000000000007</v>
      </c>
      <c r="H38" s="5">
        <f t="shared" si="7"/>
        <v>-0.10536051565782628</v>
      </c>
      <c r="I38" s="5">
        <f t="shared" si="8"/>
        <v>9.5310179804324935E-2</v>
      </c>
      <c r="J38" s="5">
        <f t="shared" si="9"/>
        <v>-0.20067069546215122</v>
      </c>
    </row>
    <row r="39" spans="1:10">
      <c r="A39" t="s">
        <v>31</v>
      </c>
      <c r="B39" t="s">
        <v>32</v>
      </c>
      <c r="C39" t="s">
        <v>28</v>
      </c>
      <c r="D39" s="4">
        <v>4.0999999999999996</v>
      </c>
      <c r="E39" s="4">
        <v>3.9</v>
      </c>
      <c r="F39" s="4">
        <f t="shared" si="5"/>
        <v>4</v>
      </c>
      <c r="G39" s="4">
        <f t="shared" si="6"/>
        <v>0.19999999999999973</v>
      </c>
      <c r="H39" s="5">
        <f t="shared" si="7"/>
        <v>1.410986973710262</v>
      </c>
      <c r="I39" s="5">
        <f t="shared" si="8"/>
        <v>1.3609765531356006</v>
      </c>
      <c r="J39" s="5">
        <f t="shared" si="9"/>
        <v>5.0010420574661429E-2</v>
      </c>
    </row>
    <row r="40" spans="1:10">
      <c r="A40" t="s">
        <v>16</v>
      </c>
      <c r="B40" s="7" t="s">
        <v>107</v>
      </c>
      <c r="C40" t="s">
        <v>18</v>
      </c>
      <c r="D40" s="4">
        <v>15.4</v>
      </c>
      <c r="E40" s="4">
        <v>17.399999999999999</v>
      </c>
      <c r="F40" s="4">
        <f t="shared" si="5"/>
        <v>16.399999999999999</v>
      </c>
      <c r="G40" s="4">
        <f t="shared" si="6"/>
        <v>1.9999999999999982</v>
      </c>
      <c r="H40" s="5">
        <f t="shared" si="7"/>
        <v>2.7343675094195836</v>
      </c>
      <c r="I40" s="5">
        <f t="shared" si="8"/>
        <v>2.8564702062204832</v>
      </c>
      <c r="J40" s="5">
        <f t="shared" si="9"/>
        <v>-0.12210269680089958</v>
      </c>
    </row>
    <row r="41" spans="1:10">
      <c r="A41" t="s">
        <v>55</v>
      </c>
      <c r="B41" s="7" t="s">
        <v>13</v>
      </c>
      <c r="C41" t="s">
        <v>15</v>
      </c>
      <c r="D41" s="4">
        <v>0.8</v>
      </c>
      <c r="E41" s="4">
        <v>1</v>
      </c>
      <c r="F41" s="4">
        <f t="shared" si="5"/>
        <v>0.9</v>
      </c>
      <c r="G41" s="4">
        <f t="shared" si="6"/>
        <v>0.19999999999999996</v>
      </c>
      <c r="H41" s="5">
        <f t="shared" si="7"/>
        <v>-0.22314355131420971</v>
      </c>
      <c r="I41" s="5">
        <f t="shared" si="8"/>
        <v>0</v>
      </c>
      <c r="J41" s="5">
        <f t="shared" si="9"/>
        <v>-0.22314355131420971</v>
      </c>
    </row>
    <row r="42" spans="1:10">
      <c r="A42" t="s">
        <v>26</v>
      </c>
      <c r="B42" s="7" t="s">
        <v>27</v>
      </c>
      <c r="C42" t="s">
        <v>18</v>
      </c>
      <c r="D42" s="4">
        <v>6</v>
      </c>
      <c r="E42" s="4">
        <v>6.6</v>
      </c>
      <c r="F42" s="4">
        <f t="shared" si="5"/>
        <v>6.3</v>
      </c>
      <c r="G42" s="4">
        <f t="shared" si="6"/>
        <v>0.59999999999999964</v>
      </c>
      <c r="H42" s="5">
        <f t="shared" si="7"/>
        <v>1.791759469228055</v>
      </c>
      <c r="I42" s="5">
        <f t="shared" si="8"/>
        <v>1.8870696490323797</v>
      </c>
      <c r="J42" s="5">
        <f t="shared" si="9"/>
        <v>-9.5310179804324768E-2</v>
      </c>
    </row>
    <row r="43" spans="1:10">
      <c r="A43" s="7" t="s">
        <v>104</v>
      </c>
      <c r="B43" s="7" t="s">
        <v>107</v>
      </c>
      <c r="C43" t="s">
        <v>18</v>
      </c>
      <c r="D43" s="4">
        <v>15</v>
      </c>
      <c r="E43" s="4">
        <v>17.2</v>
      </c>
      <c r="F43" s="4">
        <f t="shared" si="5"/>
        <v>16.100000000000001</v>
      </c>
      <c r="G43" s="4">
        <f t="shared" si="6"/>
        <v>2.1999999999999993</v>
      </c>
      <c r="H43" s="5">
        <f t="shared" si="7"/>
        <v>2.7080502011022101</v>
      </c>
      <c r="I43" s="5">
        <f t="shared" si="8"/>
        <v>2.8449093838194073</v>
      </c>
      <c r="J43" s="5">
        <f t="shared" si="9"/>
        <v>-0.13685918271719721</v>
      </c>
    </row>
    <row r="44" spans="1:10">
      <c r="A44" t="s">
        <v>47</v>
      </c>
      <c r="B44" t="s">
        <v>48</v>
      </c>
      <c r="C44" t="s">
        <v>18</v>
      </c>
      <c r="D44" s="4">
        <v>1.3</v>
      </c>
      <c r="E44" s="4">
        <v>1.4</v>
      </c>
      <c r="F44" s="4">
        <f t="shared" si="5"/>
        <v>1.35</v>
      </c>
      <c r="G44" s="4">
        <f t="shared" si="6"/>
        <v>9.9999999999999867E-2</v>
      </c>
      <c r="H44" s="5">
        <f t="shared" si="7"/>
        <v>0.26236426446749106</v>
      </c>
      <c r="I44" s="5">
        <f t="shared" si="8"/>
        <v>0.33647223662121289</v>
      </c>
      <c r="J44" s="5">
        <f t="shared" si="9"/>
        <v>-7.4107972153721835E-2</v>
      </c>
    </row>
    <row r="45" spans="1:10">
      <c r="A45" t="s">
        <v>58</v>
      </c>
      <c r="B45" t="s">
        <v>8</v>
      </c>
      <c r="C45" t="s">
        <v>18</v>
      </c>
      <c r="D45" s="4">
        <v>5.2</v>
      </c>
      <c r="E45" s="4">
        <v>5.8</v>
      </c>
      <c r="F45" s="4">
        <f t="shared" si="5"/>
        <v>5.5</v>
      </c>
      <c r="G45" s="4">
        <f t="shared" si="6"/>
        <v>0.59999999999999964</v>
      </c>
      <c r="H45" s="5">
        <f t="shared" si="7"/>
        <v>1.6486586255873816</v>
      </c>
      <c r="I45" s="5">
        <f t="shared" si="8"/>
        <v>1.7578579175523736</v>
      </c>
      <c r="J45" s="5">
        <f t="shared" si="9"/>
        <v>-0.10919929196499201</v>
      </c>
    </row>
    <row r="46" spans="1:10">
      <c r="A46" t="s">
        <v>34</v>
      </c>
      <c r="B46" t="s">
        <v>35</v>
      </c>
      <c r="C46" t="s">
        <v>18</v>
      </c>
      <c r="D46" s="4">
        <v>3</v>
      </c>
      <c r="E46" s="4">
        <v>3.6</v>
      </c>
      <c r="F46" s="4">
        <f t="shared" si="5"/>
        <v>3.3</v>
      </c>
      <c r="G46" s="4">
        <f t="shared" si="6"/>
        <v>0.60000000000000009</v>
      </c>
      <c r="H46" s="5">
        <f t="shared" si="7"/>
        <v>1.0986122886681098</v>
      </c>
      <c r="I46" s="5">
        <f t="shared" si="8"/>
        <v>1.2809338454620642</v>
      </c>
      <c r="J46" s="5">
        <f t="shared" si="9"/>
        <v>-0.18232155679395445</v>
      </c>
    </row>
    <row r="47" spans="1:10">
      <c r="A47" t="s">
        <v>10</v>
      </c>
      <c r="B47" t="s">
        <v>11</v>
      </c>
      <c r="C47" t="s">
        <v>15</v>
      </c>
      <c r="D47" s="4">
        <v>1.2</v>
      </c>
      <c r="E47" s="4">
        <v>1.5</v>
      </c>
      <c r="F47" s="4">
        <f t="shared" si="5"/>
        <v>1.35</v>
      </c>
      <c r="G47" s="4">
        <f t="shared" si="6"/>
        <v>0.30000000000000004</v>
      </c>
      <c r="H47" s="5">
        <f t="shared" si="7"/>
        <v>0.18232155679395459</v>
      </c>
      <c r="I47" s="5">
        <f t="shared" si="8"/>
        <v>0.40546510810816438</v>
      </c>
      <c r="J47" s="5">
        <f t="shared" si="9"/>
        <v>-0.22314355131420979</v>
      </c>
    </row>
    <row r="48" spans="1:10">
      <c r="A48" t="s">
        <v>105</v>
      </c>
      <c r="B48" t="s">
        <v>37</v>
      </c>
      <c r="C48" t="s">
        <v>18</v>
      </c>
      <c r="D48" s="4">
        <v>2.2999999999999998</v>
      </c>
      <c r="E48" s="4">
        <v>2.1</v>
      </c>
      <c r="F48" s="4">
        <f t="shared" si="5"/>
        <v>2.2000000000000002</v>
      </c>
      <c r="G48" s="4">
        <f t="shared" si="6"/>
        <v>0.19999999999999973</v>
      </c>
      <c r="H48" s="5">
        <f t="shared" si="7"/>
        <v>0.83290912293510388</v>
      </c>
      <c r="I48" s="5">
        <f t="shared" si="8"/>
        <v>0.74193734472937733</v>
      </c>
      <c r="J48" s="5">
        <f t="shared" si="9"/>
        <v>9.097177820572655E-2</v>
      </c>
    </row>
    <row r="49" spans="1:10">
      <c r="A49" t="s">
        <v>86</v>
      </c>
      <c r="B49" t="s">
        <v>54</v>
      </c>
      <c r="C49" t="s">
        <v>18</v>
      </c>
      <c r="D49" s="4">
        <v>3.2</v>
      </c>
      <c r="E49" s="4">
        <v>2.8</v>
      </c>
      <c r="F49" s="4">
        <f t="shared" si="5"/>
        <v>3</v>
      </c>
      <c r="G49" s="4">
        <f t="shared" si="6"/>
        <v>0.40000000000000036</v>
      </c>
      <c r="H49" s="5">
        <f t="shared" si="7"/>
        <v>1.1631508098056809</v>
      </c>
      <c r="I49" s="5">
        <f t="shared" si="8"/>
        <v>1.0296194171811581</v>
      </c>
      <c r="J49" s="5">
        <f t="shared" si="9"/>
        <v>0.13353139262452274</v>
      </c>
    </row>
    <row r="50" spans="1:10">
      <c r="A50" t="s">
        <v>59</v>
      </c>
      <c r="B50" t="s">
        <v>32</v>
      </c>
      <c r="C50" t="s">
        <v>18</v>
      </c>
      <c r="D50" s="4">
        <v>7.4</v>
      </c>
      <c r="E50" s="4">
        <v>7.1</v>
      </c>
      <c r="F50" s="4">
        <f t="shared" si="5"/>
        <v>7.25</v>
      </c>
      <c r="G50" s="4">
        <f t="shared" si="6"/>
        <v>0.30000000000000071</v>
      </c>
      <c r="H50" s="5">
        <f t="shared" si="7"/>
        <v>2.0014800002101243</v>
      </c>
      <c r="I50" s="5">
        <f t="shared" si="8"/>
        <v>1.9600947840472698</v>
      </c>
      <c r="J50" s="5">
        <f t="shared" si="9"/>
        <v>4.138521616285451E-2</v>
      </c>
    </row>
    <row r="51" spans="1:10">
      <c r="A51" t="s">
        <v>9</v>
      </c>
      <c r="B51" t="s">
        <v>1</v>
      </c>
      <c r="C51" t="s">
        <v>15</v>
      </c>
      <c r="D51" s="4">
        <v>1.1000000000000001</v>
      </c>
      <c r="E51" s="4">
        <v>1.1000000000000001</v>
      </c>
      <c r="F51" s="4">
        <f t="shared" si="5"/>
        <v>1.1000000000000001</v>
      </c>
      <c r="G51" s="4">
        <f t="shared" si="6"/>
        <v>0</v>
      </c>
      <c r="H51" s="5">
        <f t="shared" si="7"/>
        <v>9.5310179804324935E-2</v>
      </c>
      <c r="I51" s="5">
        <f t="shared" si="8"/>
        <v>9.5310179804324935E-2</v>
      </c>
      <c r="J51" s="5">
        <f t="shared" si="9"/>
        <v>0</v>
      </c>
    </row>
    <row r="52" spans="1:10">
      <c r="A52" s="3" t="s">
        <v>79</v>
      </c>
      <c r="B52" s="3"/>
      <c r="C52" s="3"/>
      <c r="D52" s="8">
        <f>AVERAGE(D2:D51)</f>
        <v>4.3079999999999998</v>
      </c>
      <c r="E52" s="8">
        <f>AVERAGE(E2:E51)</f>
        <v>4.59</v>
      </c>
      <c r="F52" s="8">
        <f>AVERAGE(F2:F51)</f>
        <v>4.4489999999999998</v>
      </c>
      <c r="G52" s="8">
        <f t="shared" ref="G52:J52" si="10">AVERAGE(G2:G51)</f>
        <v>0.50199999999999978</v>
      </c>
      <c r="H52" s="8">
        <f t="shared" si="10"/>
        <v>0.76570871785427808</v>
      </c>
      <c r="I52" s="8">
        <f t="shared" si="10"/>
        <v>0.80721171699331096</v>
      </c>
      <c r="J52" s="8">
        <f t="shared" si="10"/>
        <v>-4.1502999139032486E-2</v>
      </c>
    </row>
    <row r="53" spans="1:10">
      <c r="A53" t="s">
        <v>83</v>
      </c>
      <c r="D53" s="5">
        <f>STDEV(D2:D52)</f>
        <v>5.0592821625206881</v>
      </c>
      <c r="E53" s="5">
        <f t="shared" ref="E53:J53" si="11">STDEV(E2:E52)</f>
        <v>5.6692592108669722</v>
      </c>
      <c r="F53" s="5">
        <f t="shared" si="11"/>
        <v>5.3557398181763851</v>
      </c>
      <c r="G53" s="5">
        <f t="shared" si="11"/>
        <v>0.75192818806053563</v>
      </c>
      <c r="H53" s="5">
        <f t="shared" si="11"/>
        <v>1.2415881249803429</v>
      </c>
      <c r="I53" s="5">
        <f t="shared" si="11"/>
        <v>1.2453537618423067</v>
      </c>
      <c r="J53" s="5">
        <f t="shared" si="11"/>
        <v>0.11643332951203168</v>
      </c>
    </row>
    <row r="54" spans="1:10">
      <c r="G54" s="4"/>
      <c r="J54" s="5"/>
    </row>
    <row r="55" spans="1:10">
      <c r="J55" s="5"/>
    </row>
    <row r="56" spans="1:10">
      <c r="F56" t="s">
        <v>81</v>
      </c>
      <c r="G56">
        <f>CORREL(F2:F51,G2:G51)</f>
        <v>0.91953833190718592</v>
      </c>
      <c r="I56" t="s">
        <v>84</v>
      </c>
      <c r="J56" s="5">
        <f>EXP(J52)</f>
        <v>0.95934645812374952</v>
      </c>
    </row>
    <row r="57" spans="1:10">
      <c r="I57" t="s">
        <v>85</v>
      </c>
      <c r="J57" s="5">
        <f>EXP(J53*1.96)</f>
        <v>1.256348284073761</v>
      </c>
    </row>
  </sheetData>
  <sortState ref="A2:J51">
    <sortCondition ref="A2:A51"/>
  </sortState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0"/>
  <sheetViews>
    <sheetView topLeftCell="A25" workbookViewId="0">
      <selection activeCell="D53" sqref="D53:F54"/>
    </sheetView>
  </sheetViews>
  <sheetFormatPr defaultRowHeight="15"/>
  <cols>
    <col min="1" max="1" width="25.5703125" customWidth="1"/>
    <col min="2" max="2" width="17.85546875" customWidth="1"/>
    <col min="3" max="3" width="16.42578125" customWidth="1"/>
    <col min="4" max="4" width="23" customWidth="1"/>
    <col min="5" max="5" width="24.28515625" customWidth="1"/>
  </cols>
  <sheetData>
    <row r="1" spans="1:6">
      <c r="A1" s="3" t="s">
        <v>72</v>
      </c>
      <c r="B1" s="3" t="s">
        <v>73</v>
      </c>
      <c r="C1" s="3" t="s">
        <v>74</v>
      </c>
      <c r="D1" s="3" t="s">
        <v>75</v>
      </c>
      <c r="E1" s="3" t="s">
        <v>76</v>
      </c>
      <c r="F1" s="3" t="s">
        <v>101</v>
      </c>
    </row>
    <row r="2" spans="1:6">
      <c r="A2" t="s">
        <v>97</v>
      </c>
      <c r="B2" t="s">
        <v>108</v>
      </c>
      <c r="C2" t="s">
        <v>28</v>
      </c>
      <c r="D2" s="4">
        <v>10.6</v>
      </c>
      <c r="E2" s="4">
        <v>9.5</v>
      </c>
      <c r="F2" s="4">
        <f t="shared" ref="F2:F33" si="0">D2-E2</f>
        <v>1.0999999999999996</v>
      </c>
    </row>
    <row r="3" spans="1:6">
      <c r="A3" t="s">
        <v>98</v>
      </c>
      <c r="B3" t="s">
        <v>4</v>
      </c>
      <c r="C3" t="s">
        <v>15</v>
      </c>
      <c r="D3" s="4">
        <v>11.2</v>
      </c>
      <c r="E3" s="4">
        <v>10</v>
      </c>
      <c r="F3" s="4">
        <f t="shared" si="0"/>
        <v>1.1999999999999993</v>
      </c>
    </row>
    <row r="4" spans="1:6">
      <c r="A4" t="s">
        <v>38</v>
      </c>
      <c r="B4" t="s">
        <v>3</v>
      </c>
      <c r="C4" t="s">
        <v>15</v>
      </c>
      <c r="D4" s="4">
        <v>1.4</v>
      </c>
      <c r="E4" s="4">
        <v>1.4</v>
      </c>
      <c r="F4" s="4">
        <f t="shared" si="0"/>
        <v>0</v>
      </c>
    </row>
    <row r="5" spans="1:6">
      <c r="A5" t="s">
        <v>99</v>
      </c>
      <c r="B5" t="s">
        <v>3</v>
      </c>
      <c r="C5" t="s">
        <v>18</v>
      </c>
      <c r="D5" s="4">
        <v>2.4</v>
      </c>
      <c r="E5" s="4">
        <v>2.2999999999999998</v>
      </c>
      <c r="F5" s="4">
        <f t="shared" si="0"/>
        <v>0.10000000000000009</v>
      </c>
    </row>
    <row r="6" spans="1:6">
      <c r="A6" t="s">
        <v>100</v>
      </c>
      <c r="B6" t="s">
        <v>24</v>
      </c>
      <c r="C6" t="s">
        <v>28</v>
      </c>
      <c r="D6" s="4">
        <v>16</v>
      </c>
      <c r="E6" s="4">
        <v>17.2</v>
      </c>
      <c r="F6" s="4">
        <f t="shared" si="0"/>
        <v>-1.1999999999999993</v>
      </c>
    </row>
    <row r="7" spans="1:6">
      <c r="A7" t="s">
        <v>68</v>
      </c>
      <c r="B7" t="s">
        <v>69</v>
      </c>
      <c r="C7" t="s">
        <v>28</v>
      </c>
      <c r="D7" s="4">
        <v>0.2</v>
      </c>
      <c r="E7" s="4">
        <v>0.2</v>
      </c>
      <c r="F7" s="4">
        <f t="shared" si="0"/>
        <v>0</v>
      </c>
    </row>
    <row r="8" spans="1:6">
      <c r="A8" t="s">
        <v>43</v>
      </c>
      <c r="B8" t="s">
        <v>44</v>
      </c>
      <c r="C8" t="s">
        <v>28</v>
      </c>
      <c r="D8" s="4">
        <v>3.9</v>
      </c>
      <c r="E8" s="4">
        <v>3.5</v>
      </c>
      <c r="F8" s="4">
        <f t="shared" si="0"/>
        <v>0.39999999999999991</v>
      </c>
    </row>
    <row r="9" spans="1:6">
      <c r="A9" t="s">
        <v>12</v>
      </c>
      <c r="B9" t="s">
        <v>13</v>
      </c>
      <c r="C9" t="s">
        <v>15</v>
      </c>
      <c r="D9" s="4">
        <v>2.2000000000000002</v>
      </c>
      <c r="E9" s="4">
        <v>2.1</v>
      </c>
      <c r="F9" s="4">
        <f t="shared" si="0"/>
        <v>0.10000000000000009</v>
      </c>
    </row>
    <row r="10" spans="1:6">
      <c r="A10" t="s">
        <v>96</v>
      </c>
      <c r="B10" t="s">
        <v>27</v>
      </c>
      <c r="C10" t="s">
        <v>28</v>
      </c>
      <c r="D10" s="4">
        <v>8.9</v>
      </c>
      <c r="E10" s="4">
        <v>10</v>
      </c>
      <c r="F10" s="4">
        <f t="shared" si="0"/>
        <v>-1.0999999999999996</v>
      </c>
    </row>
    <row r="11" spans="1:6">
      <c r="A11" t="s">
        <v>41</v>
      </c>
      <c r="B11" t="s">
        <v>42</v>
      </c>
      <c r="C11" t="s">
        <v>15</v>
      </c>
      <c r="D11" s="4">
        <v>0.6</v>
      </c>
      <c r="E11" s="4">
        <v>0.6</v>
      </c>
      <c r="F11" s="4">
        <f t="shared" si="0"/>
        <v>0</v>
      </c>
    </row>
    <row r="12" spans="1:6">
      <c r="A12" t="s">
        <v>95</v>
      </c>
      <c r="B12" t="s">
        <v>39</v>
      </c>
      <c r="C12" t="s">
        <v>15</v>
      </c>
      <c r="D12" s="4">
        <v>0.9</v>
      </c>
      <c r="E12" s="4">
        <v>0.9</v>
      </c>
      <c r="F12" s="4">
        <f t="shared" si="0"/>
        <v>0</v>
      </c>
    </row>
    <row r="13" spans="1:6">
      <c r="A13" t="s">
        <v>49</v>
      </c>
      <c r="B13" t="s">
        <v>50</v>
      </c>
      <c r="C13" t="s">
        <v>14</v>
      </c>
      <c r="D13" s="4">
        <v>0.3</v>
      </c>
      <c r="E13" s="4">
        <v>0.3</v>
      </c>
      <c r="F13" s="4">
        <f t="shared" si="0"/>
        <v>0</v>
      </c>
    </row>
    <row r="14" spans="1:6">
      <c r="A14" t="s">
        <v>63</v>
      </c>
      <c r="B14" t="s">
        <v>30</v>
      </c>
      <c r="C14" t="s">
        <v>28</v>
      </c>
      <c r="D14" s="4">
        <v>6.2</v>
      </c>
      <c r="E14" s="4">
        <v>6</v>
      </c>
      <c r="F14" s="4">
        <f t="shared" si="0"/>
        <v>0.20000000000000018</v>
      </c>
    </row>
    <row r="15" spans="1:6">
      <c r="A15" t="s">
        <v>94</v>
      </c>
      <c r="B15" t="s">
        <v>33</v>
      </c>
      <c r="C15" t="s">
        <v>15</v>
      </c>
      <c r="D15" s="4">
        <v>3.3</v>
      </c>
      <c r="E15" s="4">
        <v>3</v>
      </c>
      <c r="F15" s="4">
        <f t="shared" si="0"/>
        <v>0.29999999999999982</v>
      </c>
    </row>
    <row r="16" spans="1:6">
      <c r="A16" t="s">
        <v>60</v>
      </c>
      <c r="B16" t="s">
        <v>32</v>
      </c>
      <c r="C16" t="s">
        <v>28</v>
      </c>
      <c r="D16" s="4">
        <v>13.4</v>
      </c>
      <c r="E16" s="4">
        <v>15</v>
      </c>
      <c r="F16" s="4">
        <f t="shared" si="0"/>
        <v>-1.5999999999999996</v>
      </c>
    </row>
    <row r="17" spans="1:6">
      <c r="A17" t="s">
        <v>93</v>
      </c>
      <c r="B17" t="s">
        <v>2</v>
      </c>
      <c r="C17" t="s">
        <v>18</v>
      </c>
      <c r="D17" s="4">
        <v>2</v>
      </c>
      <c r="E17" s="4">
        <v>2.2999999999999998</v>
      </c>
      <c r="F17" s="4">
        <f t="shared" si="0"/>
        <v>-0.29999999999999982</v>
      </c>
    </row>
    <row r="18" spans="1:6">
      <c r="A18" t="s">
        <v>61</v>
      </c>
      <c r="B18" t="s">
        <v>62</v>
      </c>
      <c r="C18" t="s">
        <v>28</v>
      </c>
      <c r="D18" s="4">
        <v>0.5</v>
      </c>
      <c r="E18" s="4">
        <v>0.5</v>
      </c>
      <c r="F18" s="4">
        <f t="shared" si="0"/>
        <v>0</v>
      </c>
    </row>
    <row r="19" spans="1:6">
      <c r="A19" t="s">
        <v>92</v>
      </c>
      <c r="B19" t="s">
        <v>4</v>
      </c>
      <c r="C19" t="s">
        <v>18</v>
      </c>
      <c r="D19" s="4">
        <v>0.8</v>
      </c>
      <c r="E19" s="4">
        <v>0.8</v>
      </c>
      <c r="F19" s="4">
        <f t="shared" si="0"/>
        <v>0</v>
      </c>
    </row>
    <row r="20" spans="1:6">
      <c r="A20" t="s">
        <v>0</v>
      </c>
      <c r="B20" t="s">
        <v>1</v>
      </c>
      <c r="C20" t="s">
        <v>14</v>
      </c>
      <c r="D20" s="4">
        <v>0.2</v>
      </c>
      <c r="E20" s="4">
        <v>0.2</v>
      </c>
      <c r="F20" s="4">
        <f t="shared" si="0"/>
        <v>0</v>
      </c>
    </row>
    <row r="21" spans="1:6">
      <c r="A21" t="s">
        <v>91</v>
      </c>
      <c r="B21" t="s">
        <v>39</v>
      </c>
      <c r="C21" t="s">
        <v>14</v>
      </c>
      <c r="D21" s="4">
        <v>2.1</v>
      </c>
      <c r="E21" s="4">
        <v>1.9</v>
      </c>
      <c r="F21" s="4">
        <f t="shared" si="0"/>
        <v>0.20000000000000018</v>
      </c>
    </row>
    <row r="22" spans="1:6">
      <c r="A22" t="s">
        <v>90</v>
      </c>
      <c r="B22" t="s">
        <v>2</v>
      </c>
      <c r="C22" t="s">
        <v>14</v>
      </c>
      <c r="D22" s="4">
        <v>2.2999999999999998</v>
      </c>
      <c r="E22" s="4">
        <v>2.1</v>
      </c>
      <c r="F22" s="4">
        <f t="shared" si="0"/>
        <v>0.19999999999999973</v>
      </c>
    </row>
    <row r="23" spans="1:6">
      <c r="A23" t="s">
        <v>70</v>
      </c>
      <c r="B23" t="s">
        <v>71</v>
      </c>
      <c r="C23" t="s">
        <v>28</v>
      </c>
      <c r="D23" s="4">
        <v>1.3</v>
      </c>
      <c r="E23" s="4">
        <v>1.3</v>
      </c>
      <c r="F23" s="4">
        <f t="shared" si="0"/>
        <v>0</v>
      </c>
    </row>
    <row r="24" spans="1:6">
      <c r="A24" t="s">
        <v>51</v>
      </c>
      <c r="B24" t="s">
        <v>48</v>
      </c>
      <c r="C24" t="s">
        <v>15</v>
      </c>
      <c r="D24" s="4">
        <v>2.2999999999999998</v>
      </c>
      <c r="E24" s="4">
        <v>2.1</v>
      </c>
      <c r="F24" s="4">
        <f t="shared" si="0"/>
        <v>0.19999999999999973</v>
      </c>
    </row>
    <row r="25" spans="1:6">
      <c r="A25" t="s">
        <v>21</v>
      </c>
      <c r="B25" t="s">
        <v>22</v>
      </c>
      <c r="C25" t="s">
        <v>18</v>
      </c>
      <c r="D25" s="4">
        <v>6.2</v>
      </c>
      <c r="E25" s="4">
        <v>6</v>
      </c>
      <c r="F25" s="4">
        <f t="shared" si="0"/>
        <v>0.20000000000000018</v>
      </c>
    </row>
    <row r="26" spans="1:6">
      <c r="A26" t="s">
        <v>5</v>
      </c>
      <c r="B26" t="s">
        <v>6</v>
      </c>
      <c r="C26" t="s">
        <v>15</v>
      </c>
      <c r="D26" s="4">
        <v>0.9</v>
      </c>
      <c r="E26" s="4">
        <v>0.8</v>
      </c>
      <c r="F26" s="4">
        <f t="shared" si="0"/>
        <v>9.9999999999999978E-2</v>
      </c>
    </row>
    <row r="27" spans="1:6">
      <c r="A27" t="s">
        <v>89</v>
      </c>
      <c r="B27" t="s">
        <v>30</v>
      </c>
      <c r="C27" t="s">
        <v>28</v>
      </c>
      <c r="D27" s="4">
        <v>15.6</v>
      </c>
      <c r="E27" s="4">
        <v>17.600000000000001</v>
      </c>
      <c r="F27" s="4">
        <f t="shared" si="0"/>
        <v>-2.0000000000000018</v>
      </c>
    </row>
    <row r="28" spans="1:6">
      <c r="A28" t="s">
        <v>88</v>
      </c>
      <c r="B28" t="s">
        <v>29</v>
      </c>
      <c r="C28" t="s">
        <v>28</v>
      </c>
      <c r="D28" s="4">
        <v>20.2</v>
      </c>
      <c r="E28" s="4">
        <v>24</v>
      </c>
      <c r="F28" s="4">
        <f t="shared" si="0"/>
        <v>-3.8000000000000007</v>
      </c>
    </row>
    <row r="29" spans="1:6">
      <c r="A29" t="s">
        <v>87</v>
      </c>
      <c r="B29" t="s">
        <v>40</v>
      </c>
      <c r="C29" t="s">
        <v>28</v>
      </c>
      <c r="D29" s="4">
        <v>1.8</v>
      </c>
      <c r="E29" s="4">
        <v>2.2999999999999998</v>
      </c>
      <c r="F29" s="4">
        <f t="shared" si="0"/>
        <v>-0.49999999999999978</v>
      </c>
    </row>
    <row r="30" spans="1:6">
      <c r="A30" t="s">
        <v>56</v>
      </c>
      <c r="B30" t="s">
        <v>40</v>
      </c>
      <c r="C30" t="s">
        <v>18</v>
      </c>
      <c r="D30" s="4">
        <v>1.2</v>
      </c>
      <c r="E30" s="4">
        <v>1.2</v>
      </c>
      <c r="F30" s="4">
        <f t="shared" si="0"/>
        <v>0</v>
      </c>
    </row>
    <row r="31" spans="1:6">
      <c r="A31" t="s">
        <v>7</v>
      </c>
      <c r="B31" t="s">
        <v>8</v>
      </c>
      <c r="C31" t="s">
        <v>15</v>
      </c>
      <c r="D31" s="4">
        <v>1.8</v>
      </c>
      <c r="E31" s="4">
        <v>1.7</v>
      </c>
      <c r="F31" s="4">
        <f t="shared" si="0"/>
        <v>0.10000000000000009</v>
      </c>
    </row>
    <row r="32" spans="1:6">
      <c r="A32" t="s">
        <v>66</v>
      </c>
      <c r="B32" t="s">
        <v>67</v>
      </c>
      <c r="C32" t="s">
        <v>28</v>
      </c>
      <c r="D32" s="4">
        <v>0.7</v>
      </c>
      <c r="E32" s="4">
        <v>0.8</v>
      </c>
      <c r="F32" s="4">
        <f t="shared" si="0"/>
        <v>-0.10000000000000009</v>
      </c>
    </row>
    <row r="33" spans="1:6">
      <c r="A33" t="s">
        <v>46</v>
      </c>
      <c r="B33" t="s">
        <v>27</v>
      </c>
      <c r="C33" t="s">
        <v>18</v>
      </c>
      <c r="D33" s="4">
        <v>5.3</v>
      </c>
      <c r="E33" s="4">
        <v>7.1</v>
      </c>
      <c r="F33" s="4">
        <f t="shared" si="0"/>
        <v>-1.7999999999999998</v>
      </c>
    </row>
    <row r="34" spans="1:6">
      <c r="A34" t="s">
        <v>19</v>
      </c>
      <c r="B34" t="s">
        <v>20</v>
      </c>
      <c r="C34" t="s">
        <v>18</v>
      </c>
      <c r="D34" s="4">
        <v>0.5</v>
      </c>
      <c r="E34" s="4">
        <v>0.6</v>
      </c>
      <c r="F34" s="4">
        <f t="shared" ref="F34:F51" si="1">D34-E34</f>
        <v>-9.9999999999999978E-2</v>
      </c>
    </row>
    <row r="35" spans="1:6">
      <c r="A35" t="s">
        <v>52</v>
      </c>
      <c r="B35" t="s">
        <v>53</v>
      </c>
      <c r="C35" t="s">
        <v>14</v>
      </c>
      <c r="D35" s="4">
        <v>0.2</v>
      </c>
      <c r="E35" s="4">
        <v>0.2</v>
      </c>
      <c r="F35" s="4">
        <f t="shared" si="1"/>
        <v>0</v>
      </c>
    </row>
    <row r="36" spans="1:6">
      <c r="A36" t="s">
        <v>64</v>
      </c>
      <c r="B36" t="s">
        <v>65</v>
      </c>
      <c r="C36" t="s">
        <v>28</v>
      </c>
      <c r="D36" s="4">
        <v>0.7</v>
      </c>
      <c r="E36" s="4">
        <v>0.9</v>
      </c>
      <c r="F36" s="4">
        <f t="shared" si="1"/>
        <v>-0.20000000000000007</v>
      </c>
    </row>
    <row r="37" spans="1:6">
      <c r="A37" t="s">
        <v>45</v>
      </c>
      <c r="B37" t="s">
        <v>25</v>
      </c>
      <c r="C37" t="s">
        <v>14</v>
      </c>
      <c r="D37" s="4">
        <v>0.4</v>
      </c>
      <c r="E37" s="4">
        <v>0.5</v>
      </c>
      <c r="F37" s="4">
        <f t="shared" si="1"/>
        <v>-9.9999999999999978E-2</v>
      </c>
    </row>
    <row r="38" spans="1:6">
      <c r="A38" t="s">
        <v>23</v>
      </c>
      <c r="B38" t="s">
        <v>24</v>
      </c>
      <c r="C38" t="s">
        <v>18</v>
      </c>
      <c r="D38" s="4">
        <v>0.9</v>
      </c>
      <c r="E38" s="4">
        <v>1.1000000000000001</v>
      </c>
      <c r="F38" s="4">
        <f t="shared" si="1"/>
        <v>-0.20000000000000007</v>
      </c>
    </row>
    <row r="39" spans="1:6">
      <c r="A39" t="s">
        <v>31</v>
      </c>
      <c r="B39" t="s">
        <v>32</v>
      </c>
      <c r="C39" t="s">
        <v>28</v>
      </c>
      <c r="D39" s="4">
        <v>4.0999999999999996</v>
      </c>
      <c r="E39" s="4">
        <v>3.9</v>
      </c>
      <c r="F39" s="4">
        <f t="shared" si="1"/>
        <v>0.19999999999999973</v>
      </c>
    </row>
    <row r="40" spans="1:6">
      <c r="A40" t="s">
        <v>16</v>
      </c>
      <c r="B40" t="s">
        <v>17</v>
      </c>
      <c r="C40" t="s">
        <v>18</v>
      </c>
      <c r="D40" s="4">
        <v>15.4</v>
      </c>
      <c r="E40" s="4">
        <v>17.399999999999999</v>
      </c>
      <c r="F40" s="4">
        <f t="shared" si="1"/>
        <v>-1.9999999999999982</v>
      </c>
    </row>
    <row r="41" spans="1:6">
      <c r="A41" t="s">
        <v>55</v>
      </c>
      <c r="B41" t="s">
        <v>13</v>
      </c>
      <c r="C41" t="s">
        <v>15</v>
      </c>
      <c r="D41" s="4">
        <v>0.8</v>
      </c>
      <c r="E41" s="4">
        <v>1</v>
      </c>
      <c r="F41" s="4">
        <f t="shared" si="1"/>
        <v>-0.19999999999999996</v>
      </c>
    </row>
    <row r="42" spans="1:6">
      <c r="A42" t="s">
        <v>26</v>
      </c>
      <c r="B42" t="s">
        <v>27</v>
      </c>
      <c r="C42" t="s">
        <v>18</v>
      </c>
      <c r="D42" s="4">
        <v>6</v>
      </c>
      <c r="E42" s="4">
        <v>6.6</v>
      </c>
      <c r="F42" s="4">
        <f t="shared" si="1"/>
        <v>-0.59999999999999964</v>
      </c>
    </row>
    <row r="43" spans="1:6">
      <c r="A43" t="s">
        <v>57</v>
      </c>
      <c r="B43" t="s">
        <v>27</v>
      </c>
      <c r="C43" t="s">
        <v>18</v>
      </c>
      <c r="D43" s="4">
        <v>15</v>
      </c>
      <c r="E43" s="4">
        <v>17.2</v>
      </c>
      <c r="F43" s="4">
        <f t="shared" si="1"/>
        <v>-2.1999999999999993</v>
      </c>
    </row>
    <row r="44" spans="1:6">
      <c r="A44" t="s">
        <v>47</v>
      </c>
      <c r="B44" t="s">
        <v>48</v>
      </c>
      <c r="C44" t="s">
        <v>18</v>
      </c>
      <c r="D44" s="4">
        <v>1.3</v>
      </c>
      <c r="E44" s="4">
        <v>1.4</v>
      </c>
      <c r="F44" s="4">
        <f t="shared" si="1"/>
        <v>-9.9999999999999867E-2</v>
      </c>
    </row>
    <row r="45" spans="1:6">
      <c r="A45" t="s">
        <v>58</v>
      </c>
      <c r="B45" t="s">
        <v>8</v>
      </c>
      <c r="C45" t="s">
        <v>18</v>
      </c>
      <c r="D45" s="4">
        <v>5.2</v>
      </c>
      <c r="E45" s="4">
        <v>5.8</v>
      </c>
      <c r="F45" s="4">
        <f t="shared" si="1"/>
        <v>-0.59999999999999964</v>
      </c>
    </row>
    <row r="46" spans="1:6">
      <c r="A46" t="s">
        <v>34</v>
      </c>
      <c r="B46" t="s">
        <v>35</v>
      </c>
      <c r="C46" t="s">
        <v>18</v>
      </c>
      <c r="D46" s="4">
        <v>3</v>
      </c>
      <c r="E46" s="4">
        <v>3.6</v>
      </c>
      <c r="F46" s="4">
        <f t="shared" si="1"/>
        <v>-0.60000000000000009</v>
      </c>
    </row>
    <row r="47" spans="1:6">
      <c r="A47" t="s">
        <v>10</v>
      </c>
      <c r="B47" t="s">
        <v>11</v>
      </c>
      <c r="C47" t="s">
        <v>15</v>
      </c>
      <c r="D47" s="4">
        <v>1.2</v>
      </c>
      <c r="E47" s="4">
        <v>1.5</v>
      </c>
      <c r="F47" s="4">
        <f t="shared" si="1"/>
        <v>-0.30000000000000004</v>
      </c>
    </row>
    <row r="48" spans="1:6">
      <c r="A48" t="s">
        <v>36</v>
      </c>
      <c r="B48" t="s">
        <v>37</v>
      </c>
      <c r="C48" t="s">
        <v>18</v>
      </c>
      <c r="D48" s="4">
        <v>2.2999999999999998</v>
      </c>
      <c r="E48" s="4">
        <v>2.1</v>
      </c>
      <c r="F48" s="4">
        <f t="shared" si="1"/>
        <v>0.19999999999999973</v>
      </c>
    </row>
    <row r="49" spans="1:6">
      <c r="A49" t="s">
        <v>86</v>
      </c>
      <c r="B49" t="s">
        <v>54</v>
      </c>
      <c r="C49" t="s">
        <v>18</v>
      </c>
      <c r="D49" s="4">
        <v>3.2</v>
      </c>
      <c r="E49" s="4">
        <v>2.8</v>
      </c>
      <c r="F49" s="4">
        <f t="shared" si="1"/>
        <v>0.40000000000000036</v>
      </c>
    </row>
    <row r="50" spans="1:6">
      <c r="A50" t="s">
        <v>59</v>
      </c>
      <c r="B50" t="s">
        <v>32</v>
      </c>
      <c r="C50" t="s">
        <v>18</v>
      </c>
      <c r="D50" s="4">
        <v>7.4</v>
      </c>
      <c r="E50" s="4">
        <v>7.1</v>
      </c>
      <c r="F50" s="4">
        <f t="shared" si="1"/>
        <v>0.30000000000000071</v>
      </c>
    </row>
    <row r="51" spans="1:6">
      <c r="A51" t="s">
        <v>9</v>
      </c>
      <c r="B51" t="s">
        <v>1</v>
      </c>
      <c r="C51" t="s">
        <v>15</v>
      </c>
      <c r="D51" s="4">
        <v>1.1000000000000001</v>
      </c>
      <c r="E51" s="4">
        <v>1.1000000000000001</v>
      </c>
      <c r="F51" s="4">
        <f t="shared" si="1"/>
        <v>0</v>
      </c>
    </row>
    <row r="53" spans="1:6">
      <c r="A53" t="s">
        <v>79</v>
      </c>
      <c r="D53" s="4">
        <f>AVERAGE(D2:D51)</f>
        <v>4.3079999999999998</v>
      </c>
      <c r="E53" s="4">
        <f t="shared" ref="E53:F53" si="2">AVERAGE(E2:E51)</f>
        <v>4.59</v>
      </c>
      <c r="F53" s="4">
        <f t="shared" si="2"/>
        <v>-0.28199999999999986</v>
      </c>
    </row>
    <row r="54" spans="1:6">
      <c r="A54" t="s">
        <v>83</v>
      </c>
      <c r="D54" s="4">
        <f>STDEV(D2:D51)</f>
        <v>5.1106467500778843</v>
      </c>
      <c r="E54" s="4">
        <f t="shared" ref="E54:F54" si="3">STDEV(E2:E51)</f>
        <v>5.7268166175833297</v>
      </c>
      <c r="F54" s="4">
        <f t="shared" si="3"/>
        <v>0.86771809585691539</v>
      </c>
    </row>
    <row r="56" spans="1:6">
      <c r="E56" t="s">
        <v>79</v>
      </c>
      <c r="F56" s="6">
        <f>AVERAGE(F2:F51)</f>
        <v>-0.28199999999999986</v>
      </c>
    </row>
    <row r="57" spans="1:6">
      <c r="E57" t="s">
        <v>83</v>
      </c>
      <c r="F57" s="6">
        <f>STDEVP(F2:F51)</f>
        <v>0.85899708963418497</v>
      </c>
    </row>
    <row r="59" spans="1:6">
      <c r="E59" t="s">
        <v>84</v>
      </c>
      <c r="F59" s="6">
        <f>F56</f>
        <v>-0.28199999999999986</v>
      </c>
    </row>
    <row r="60" spans="1:6">
      <c r="E60" t="s">
        <v>102</v>
      </c>
      <c r="F60">
        <f>1.96*F57</f>
        <v>1.6836342956830026</v>
      </c>
    </row>
  </sheetData>
  <sortState ref="A2:F51">
    <sortCondition ref="A2:A51"/>
  </sortState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52"/>
  <sheetViews>
    <sheetView workbookViewId="0">
      <selection activeCell="T10" sqref="T10"/>
    </sheetView>
  </sheetViews>
  <sheetFormatPr defaultRowHeight="15"/>
  <cols>
    <col min="1" max="1" width="13" customWidth="1"/>
    <col min="2" max="2" width="13.42578125" customWidth="1"/>
    <col min="3" max="3" width="13.85546875" customWidth="1"/>
  </cols>
  <sheetData>
    <row r="1" spans="1:7">
      <c r="A1" s="3" t="s">
        <v>72</v>
      </c>
      <c r="B1" s="3" t="s">
        <v>73</v>
      </c>
      <c r="C1" s="3" t="s">
        <v>74</v>
      </c>
      <c r="D1" s="3" t="s">
        <v>75</v>
      </c>
      <c r="E1" s="3" t="s">
        <v>76</v>
      </c>
      <c r="F1" s="3" t="s">
        <v>79</v>
      </c>
      <c r="G1" s="3" t="s">
        <v>82</v>
      </c>
    </row>
    <row r="2" spans="1:7">
      <c r="A2" t="s">
        <v>97</v>
      </c>
      <c r="B2" t="s">
        <v>108</v>
      </c>
      <c r="C2" t="s">
        <v>28</v>
      </c>
      <c r="D2" s="4">
        <v>10.6</v>
      </c>
      <c r="E2" s="4">
        <v>9.5</v>
      </c>
      <c r="F2" s="4">
        <f t="shared" ref="F2:F51" si="0">AVERAGE(D2:E2)</f>
        <v>10.050000000000001</v>
      </c>
      <c r="G2" s="5">
        <f>D2-E2</f>
        <v>1.0999999999999996</v>
      </c>
    </row>
    <row r="3" spans="1:7">
      <c r="A3" t="s">
        <v>98</v>
      </c>
      <c r="B3" t="s">
        <v>4</v>
      </c>
      <c r="C3" t="s">
        <v>15</v>
      </c>
      <c r="D3" s="4">
        <v>11.2</v>
      </c>
      <c r="E3" s="4">
        <v>10</v>
      </c>
      <c r="F3" s="4">
        <f t="shared" si="0"/>
        <v>10.6</v>
      </c>
      <c r="G3" s="5">
        <f t="shared" ref="G3:G51" si="1">D3-E3</f>
        <v>1.1999999999999993</v>
      </c>
    </row>
    <row r="4" spans="1:7">
      <c r="A4" t="s">
        <v>38</v>
      </c>
      <c r="B4" t="s">
        <v>3</v>
      </c>
      <c r="C4" t="s">
        <v>15</v>
      </c>
      <c r="D4" s="4">
        <v>1.4</v>
      </c>
      <c r="E4" s="4">
        <v>1.4</v>
      </c>
      <c r="F4" s="4">
        <f t="shared" si="0"/>
        <v>1.4</v>
      </c>
      <c r="G4" s="5">
        <f t="shared" si="1"/>
        <v>0</v>
      </c>
    </row>
    <row r="5" spans="1:7">
      <c r="A5" t="s">
        <v>99</v>
      </c>
      <c r="B5" t="s">
        <v>3</v>
      </c>
      <c r="C5" t="s">
        <v>18</v>
      </c>
      <c r="D5" s="4">
        <v>2.4</v>
      </c>
      <c r="E5" s="4">
        <v>2.2999999999999998</v>
      </c>
      <c r="F5" s="4">
        <f t="shared" si="0"/>
        <v>2.3499999999999996</v>
      </c>
      <c r="G5" s="5">
        <f t="shared" si="1"/>
        <v>0.10000000000000009</v>
      </c>
    </row>
    <row r="6" spans="1:7">
      <c r="A6" t="s">
        <v>100</v>
      </c>
      <c r="B6" t="s">
        <v>24</v>
      </c>
      <c r="C6" t="s">
        <v>28</v>
      </c>
      <c r="D6" s="4">
        <v>16</v>
      </c>
      <c r="E6" s="4">
        <v>17.2</v>
      </c>
      <c r="F6" s="4">
        <f t="shared" si="0"/>
        <v>16.600000000000001</v>
      </c>
      <c r="G6" s="5">
        <f t="shared" si="1"/>
        <v>-1.1999999999999993</v>
      </c>
    </row>
    <row r="7" spans="1:7">
      <c r="A7" t="s">
        <v>68</v>
      </c>
      <c r="B7" t="s">
        <v>69</v>
      </c>
      <c r="C7" t="s">
        <v>28</v>
      </c>
      <c r="D7" s="4">
        <v>0.2</v>
      </c>
      <c r="E7" s="4">
        <v>0.2</v>
      </c>
      <c r="F7" s="4">
        <f t="shared" si="0"/>
        <v>0.2</v>
      </c>
      <c r="G7" s="5">
        <f t="shared" si="1"/>
        <v>0</v>
      </c>
    </row>
    <row r="8" spans="1:7">
      <c r="A8" t="s">
        <v>43</v>
      </c>
      <c r="B8" t="s">
        <v>44</v>
      </c>
      <c r="C8" t="s">
        <v>28</v>
      </c>
      <c r="D8" s="4">
        <v>3.9</v>
      </c>
      <c r="E8" s="4">
        <v>3.5</v>
      </c>
      <c r="F8" s="4">
        <f t="shared" si="0"/>
        <v>3.7</v>
      </c>
      <c r="G8" s="5">
        <f t="shared" si="1"/>
        <v>0.39999999999999991</v>
      </c>
    </row>
    <row r="9" spans="1:7">
      <c r="A9" t="s">
        <v>12</v>
      </c>
      <c r="B9" t="s">
        <v>13</v>
      </c>
      <c r="C9" t="s">
        <v>15</v>
      </c>
      <c r="D9" s="4">
        <v>2.2000000000000002</v>
      </c>
      <c r="E9" s="4">
        <v>2.1</v>
      </c>
      <c r="F9" s="4">
        <f t="shared" si="0"/>
        <v>2.1500000000000004</v>
      </c>
      <c r="G9" s="5">
        <f t="shared" si="1"/>
        <v>0.10000000000000009</v>
      </c>
    </row>
    <row r="10" spans="1:7">
      <c r="A10" t="s">
        <v>96</v>
      </c>
      <c r="B10" t="s">
        <v>27</v>
      </c>
      <c r="C10" t="s">
        <v>28</v>
      </c>
      <c r="D10" s="4">
        <v>8.9</v>
      </c>
      <c r="E10" s="4">
        <v>10</v>
      </c>
      <c r="F10" s="4">
        <f t="shared" si="0"/>
        <v>9.4499999999999993</v>
      </c>
      <c r="G10" s="5">
        <f t="shared" si="1"/>
        <v>-1.0999999999999996</v>
      </c>
    </row>
    <row r="11" spans="1:7">
      <c r="A11" t="s">
        <v>41</v>
      </c>
      <c r="B11" t="s">
        <v>42</v>
      </c>
      <c r="C11" t="s">
        <v>15</v>
      </c>
      <c r="D11" s="4">
        <v>0.6</v>
      </c>
      <c r="E11" s="4">
        <v>0.6</v>
      </c>
      <c r="F11" s="4">
        <f t="shared" si="0"/>
        <v>0.6</v>
      </c>
      <c r="G11" s="5">
        <f t="shared" si="1"/>
        <v>0</v>
      </c>
    </row>
    <row r="12" spans="1:7">
      <c r="A12" t="s">
        <v>95</v>
      </c>
      <c r="B12" t="s">
        <v>39</v>
      </c>
      <c r="C12" t="s">
        <v>15</v>
      </c>
      <c r="D12" s="4">
        <v>0.9</v>
      </c>
      <c r="E12" s="4">
        <v>0.9</v>
      </c>
      <c r="F12" s="4">
        <f t="shared" si="0"/>
        <v>0.9</v>
      </c>
      <c r="G12" s="5">
        <f t="shared" si="1"/>
        <v>0</v>
      </c>
    </row>
    <row r="13" spans="1:7">
      <c r="A13" t="s">
        <v>49</v>
      </c>
      <c r="B13" t="s">
        <v>50</v>
      </c>
      <c r="C13" t="s">
        <v>14</v>
      </c>
      <c r="D13" s="4">
        <v>0.3</v>
      </c>
      <c r="E13" s="4">
        <v>0.3</v>
      </c>
      <c r="F13" s="4">
        <f t="shared" si="0"/>
        <v>0.3</v>
      </c>
      <c r="G13" s="5">
        <f t="shared" si="1"/>
        <v>0</v>
      </c>
    </row>
    <row r="14" spans="1:7">
      <c r="A14" t="s">
        <v>63</v>
      </c>
      <c r="B14" t="s">
        <v>30</v>
      </c>
      <c r="C14" t="s">
        <v>28</v>
      </c>
      <c r="D14" s="4">
        <v>6.2</v>
      </c>
      <c r="E14" s="4">
        <v>6</v>
      </c>
      <c r="F14" s="4">
        <f t="shared" si="0"/>
        <v>6.1</v>
      </c>
      <c r="G14" s="5">
        <f t="shared" si="1"/>
        <v>0.20000000000000018</v>
      </c>
    </row>
    <row r="15" spans="1:7">
      <c r="A15" t="s">
        <v>94</v>
      </c>
      <c r="B15" t="s">
        <v>33</v>
      </c>
      <c r="C15" t="s">
        <v>15</v>
      </c>
      <c r="D15" s="4">
        <v>3.3</v>
      </c>
      <c r="E15" s="4">
        <v>3</v>
      </c>
      <c r="F15" s="4">
        <f t="shared" si="0"/>
        <v>3.15</v>
      </c>
      <c r="G15" s="5">
        <f t="shared" si="1"/>
        <v>0.29999999999999982</v>
      </c>
    </row>
    <row r="16" spans="1:7">
      <c r="A16" t="s">
        <v>60</v>
      </c>
      <c r="B16" t="s">
        <v>32</v>
      </c>
      <c r="C16" t="s">
        <v>28</v>
      </c>
      <c r="D16" s="4">
        <v>13.4</v>
      </c>
      <c r="E16" s="4">
        <v>15</v>
      </c>
      <c r="F16" s="4">
        <f t="shared" si="0"/>
        <v>14.2</v>
      </c>
      <c r="G16" s="5">
        <f t="shared" si="1"/>
        <v>-1.5999999999999996</v>
      </c>
    </row>
    <row r="17" spans="1:7">
      <c r="A17" t="s">
        <v>93</v>
      </c>
      <c r="B17" t="s">
        <v>2</v>
      </c>
      <c r="C17" t="s">
        <v>18</v>
      </c>
      <c r="D17" s="4">
        <v>2</v>
      </c>
      <c r="E17" s="4">
        <v>2.2999999999999998</v>
      </c>
      <c r="F17" s="4">
        <f t="shared" si="0"/>
        <v>2.15</v>
      </c>
      <c r="G17" s="5">
        <f t="shared" si="1"/>
        <v>-0.29999999999999982</v>
      </c>
    </row>
    <row r="18" spans="1:7">
      <c r="A18" t="s">
        <v>61</v>
      </c>
      <c r="B18" t="s">
        <v>62</v>
      </c>
      <c r="C18" t="s">
        <v>28</v>
      </c>
      <c r="D18" s="4">
        <v>0.5</v>
      </c>
      <c r="E18" s="4">
        <v>0.5</v>
      </c>
      <c r="F18" s="4">
        <f t="shared" si="0"/>
        <v>0.5</v>
      </c>
      <c r="G18" s="5">
        <f t="shared" si="1"/>
        <v>0</v>
      </c>
    </row>
    <row r="19" spans="1:7">
      <c r="A19" t="s">
        <v>92</v>
      </c>
      <c r="B19" t="s">
        <v>4</v>
      </c>
      <c r="C19" t="s">
        <v>18</v>
      </c>
      <c r="D19" s="4">
        <v>0.8</v>
      </c>
      <c r="E19" s="4">
        <v>0.8</v>
      </c>
      <c r="F19" s="4">
        <f t="shared" si="0"/>
        <v>0.8</v>
      </c>
      <c r="G19" s="5">
        <f t="shared" si="1"/>
        <v>0</v>
      </c>
    </row>
    <row r="20" spans="1:7">
      <c r="A20" t="s">
        <v>0</v>
      </c>
      <c r="B20" t="s">
        <v>1</v>
      </c>
      <c r="C20" t="s">
        <v>14</v>
      </c>
      <c r="D20" s="4">
        <v>0.2</v>
      </c>
      <c r="E20" s="4">
        <v>0.2</v>
      </c>
      <c r="F20" s="4">
        <f t="shared" si="0"/>
        <v>0.2</v>
      </c>
      <c r="G20" s="5">
        <f t="shared" si="1"/>
        <v>0</v>
      </c>
    </row>
    <row r="21" spans="1:7">
      <c r="A21" t="s">
        <v>91</v>
      </c>
      <c r="B21" t="s">
        <v>39</v>
      </c>
      <c r="C21" t="s">
        <v>14</v>
      </c>
      <c r="D21" s="4">
        <v>2.1</v>
      </c>
      <c r="E21" s="4">
        <v>1.9</v>
      </c>
      <c r="F21" s="4">
        <f t="shared" si="0"/>
        <v>2</v>
      </c>
      <c r="G21" s="5">
        <f t="shared" si="1"/>
        <v>0.20000000000000018</v>
      </c>
    </row>
    <row r="22" spans="1:7">
      <c r="A22" t="s">
        <v>90</v>
      </c>
      <c r="B22" t="s">
        <v>2</v>
      </c>
      <c r="C22" t="s">
        <v>14</v>
      </c>
      <c r="D22" s="4">
        <v>2.2999999999999998</v>
      </c>
      <c r="E22" s="4">
        <v>2.1</v>
      </c>
      <c r="F22" s="4">
        <f t="shared" si="0"/>
        <v>2.2000000000000002</v>
      </c>
      <c r="G22" s="5">
        <f t="shared" si="1"/>
        <v>0.19999999999999973</v>
      </c>
    </row>
    <row r="23" spans="1:7">
      <c r="A23" t="s">
        <v>70</v>
      </c>
      <c r="B23" t="s">
        <v>71</v>
      </c>
      <c r="C23" t="s">
        <v>28</v>
      </c>
      <c r="D23" s="4">
        <v>1.3</v>
      </c>
      <c r="E23" s="4">
        <v>1.3</v>
      </c>
      <c r="F23" s="4">
        <f t="shared" si="0"/>
        <v>1.3</v>
      </c>
      <c r="G23" s="5">
        <f t="shared" si="1"/>
        <v>0</v>
      </c>
    </row>
    <row r="24" spans="1:7">
      <c r="A24" t="s">
        <v>51</v>
      </c>
      <c r="B24" t="s">
        <v>48</v>
      </c>
      <c r="C24" t="s">
        <v>15</v>
      </c>
      <c r="D24" s="4">
        <v>2.2999999999999998</v>
      </c>
      <c r="E24" s="4">
        <v>2.1</v>
      </c>
      <c r="F24" s="4">
        <f t="shared" si="0"/>
        <v>2.2000000000000002</v>
      </c>
      <c r="G24" s="5">
        <f t="shared" si="1"/>
        <v>0.19999999999999973</v>
      </c>
    </row>
    <row r="25" spans="1:7">
      <c r="A25" t="s">
        <v>106</v>
      </c>
      <c r="B25" t="s">
        <v>22</v>
      </c>
      <c r="C25" t="s">
        <v>18</v>
      </c>
      <c r="D25" s="4">
        <v>6.2</v>
      </c>
      <c r="E25" s="4">
        <v>6</v>
      </c>
      <c r="F25" s="4">
        <f t="shared" si="0"/>
        <v>6.1</v>
      </c>
      <c r="G25" s="5">
        <f t="shared" si="1"/>
        <v>0.20000000000000018</v>
      </c>
    </row>
    <row r="26" spans="1:7">
      <c r="A26" t="s">
        <v>5</v>
      </c>
      <c r="B26" t="s">
        <v>6</v>
      </c>
      <c r="C26" t="s">
        <v>15</v>
      </c>
      <c r="D26" s="4">
        <v>0.9</v>
      </c>
      <c r="E26" s="4">
        <v>0.8</v>
      </c>
      <c r="F26" s="4">
        <f t="shared" si="0"/>
        <v>0.85000000000000009</v>
      </c>
      <c r="G26" s="5">
        <f t="shared" si="1"/>
        <v>9.9999999999999978E-2</v>
      </c>
    </row>
    <row r="27" spans="1:7">
      <c r="A27" t="s">
        <v>89</v>
      </c>
      <c r="B27" t="s">
        <v>30</v>
      </c>
      <c r="C27" t="s">
        <v>28</v>
      </c>
      <c r="D27" s="4">
        <v>15.6</v>
      </c>
      <c r="E27" s="4">
        <v>17.600000000000001</v>
      </c>
      <c r="F27" s="4">
        <f t="shared" si="0"/>
        <v>16.600000000000001</v>
      </c>
      <c r="G27" s="5">
        <f t="shared" si="1"/>
        <v>-2.0000000000000018</v>
      </c>
    </row>
    <row r="28" spans="1:7">
      <c r="A28" t="s">
        <v>88</v>
      </c>
      <c r="B28" t="s">
        <v>29</v>
      </c>
      <c r="C28" t="s">
        <v>28</v>
      </c>
      <c r="D28" s="4">
        <v>20.2</v>
      </c>
      <c r="E28" s="4">
        <v>24</v>
      </c>
      <c r="F28" s="4">
        <f t="shared" si="0"/>
        <v>22.1</v>
      </c>
      <c r="G28" s="5">
        <f t="shared" si="1"/>
        <v>-3.8000000000000007</v>
      </c>
    </row>
    <row r="29" spans="1:7">
      <c r="A29" t="s">
        <v>87</v>
      </c>
      <c r="B29" t="s">
        <v>40</v>
      </c>
      <c r="C29" t="s">
        <v>28</v>
      </c>
      <c r="D29" s="4">
        <v>1.8</v>
      </c>
      <c r="E29" s="4">
        <v>2.2999999999999998</v>
      </c>
      <c r="F29" s="4">
        <f t="shared" si="0"/>
        <v>2.0499999999999998</v>
      </c>
      <c r="G29" s="5">
        <f t="shared" si="1"/>
        <v>-0.49999999999999978</v>
      </c>
    </row>
    <row r="30" spans="1:7">
      <c r="A30" t="s">
        <v>56</v>
      </c>
      <c r="B30" t="s">
        <v>40</v>
      </c>
      <c r="C30" t="s">
        <v>18</v>
      </c>
      <c r="D30" s="4">
        <v>1.2</v>
      </c>
      <c r="E30" s="4">
        <v>1.2</v>
      </c>
      <c r="F30" s="4">
        <f t="shared" si="0"/>
        <v>1.2</v>
      </c>
      <c r="G30" s="5">
        <f t="shared" si="1"/>
        <v>0</v>
      </c>
    </row>
    <row r="31" spans="1:7">
      <c r="A31" t="s">
        <v>7</v>
      </c>
      <c r="B31" t="s">
        <v>8</v>
      </c>
      <c r="C31" t="s">
        <v>15</v>
      </c>
      <c r="D31" s="4">
        <v>1.8</v>
      </c>
      <c r="E31" s="4">
        <v>1.7</v>
      </c>
      <c r="F31" s="4">
        <f t="shared" si="0"/>
        <v>1.75</v>
      </c>
      <c r="G31" s="5">
        <f t="shared" si="1"/>
        <v>0.10000000000000009</v>
      </c>
    </row>
    <row r="32" spans="1:7">
      <c r="A32" t="s">
        <v>66</v>
      </c>
      <c r="B32" t="s">
        <v>67</v>
      </c>
      <c r="C32" t="s">
        <v>28</v>
      </c>
      <c r="D32" s="4">
        <v>0.7</v>
      </c>
      <c r="E32" s="4">
        <v>0.8</v>
      </c>
      <c r="F32" s="4">
        <f t="shared" si="0"/>
        <v>0.75</v>
      </c>
      <c r="G32" s="5">
        <f t="shared" si="1"/>
        <v>-0.10000000000000009</v>
      </c>
    </row>
    <row r="33" spans="1:7">
      <c r="A33" t="s">
        <v>46</v>
      </c>
      <c r="B33" t="s">
        <v>27</v>
      </c>
      <c r="C33" t="s">
        <v>18</v>
      </c>
      <c r="D33" s="4">
        <v>5.3</v>
      </c>
      <c r="E33" s="4">
        <v>7.1</v>
      </c>
      <c r="F33" s="4">
        <f t="shared" si="0"/>
        <v>6.1999999999999993</v>
      </c>
      <c r="G33" s="5">
        <f t="shared" si="1"/>
        <v>-1.7999999999999998</v>
      </c>
    </row>
    <row r="34" spans="1:7">
      <c r="A34" t="s">
        <v>19</v>
      </c>
      <c r="B34" t="s">
        <v>20</v>
      </c>
      <c r="C34" t="s">
        <v>18</v>
      </c>
      <c r="D34" s="4">
        <v>0.5</v>
      </c>
      <c r="E34" s="4">
        <v>0.6</v>
      </c>
      <c r="F34" s="4">
        <f t="shared" si="0"/>
        <v>0.55000000000000004</v>
      </c>
      <c r="G34" s="5">
        <f t="shared" si="1"/>
        <v>-9.9999999999999978E-2</v>
      </c>
    </row>
    <row r="35" spans="1:7">
      <c r="A35" t="s">
        <v>52</v>
      </c>
      <c r="B35" t="s">
        <v>53</v>
      </c>
      <c r="C35" t="s">
        <v>14</v>
      </c>
      <c r="D35" s="4">
        <v>0.2</v>
      </c>
      <c r="E35" s="4">
        <v>0.2</v>
      </c>
      <c r="F35" s="4">
        <f t="shared" si="0"/>
        <v>0.2</v>
      </c>
      <c r="G35" s="5">
        <f t="shared" si="1"/>
        <v>0</v>
      </c>
    </row>
    <row r="36" spans="1:7">
      <c r="A36" t="s">
        <v>64</v>
      </c>
      <c r="B36" t="s">
        <v>65</v>
      </c>
      <c r="C36" t="s">
        <v>28</v>
      </c>
      <c r="D36" s="4">
        <v>0.7</v>
      </c>
      <c r="E36" s="4">
        <v>0.9</v>
      </c>
      <c r="F36" s="4">
        <f t="shared" si="0"/>
        <v>0.8</v>
      </c>
      <c r="G36" s="5">
        <f t="shared" si="1"/>
        <v>-0.20000000000000007</v>
      </c>
    </row>
    <row r="37" spans="1:7">
      <c r="A37" t="s">
        <v>45</v>
      </c>
      <c r="B37" t="s">
        <v>25</v>
      </c>
      <c r="C37" t="s">
        <v>14</v>
      </c>
      <c r="D37" s="4">
        <v>0.4</v>
      </c>
      <c r="E37" s="4">
        <v>0.5</v>
      </c>
      <c r="F37" s="4">
        <f t="shared" si="0"/>
        <v>0.45</v>
      </c>
      <c r="G37" s="5">
        <f t="shared" si="1"/>
        <v>-9.9999999999999978E-2</v>
      </c>
    </row>
    <row r="38" spans="1:7">
      <c r="A38" t="s">
        <v>103</v>
      </c>
      <c r="B38" t="s">
        <v>24</v>
      </c>
      <c r="C38" t="s">
        <v>18</v>
      </c>
      <c r="D38" s="4">
        <v>0.9</v>
      </c>
      <c r="E38" s="4">
        <v>1.1000000000000001</v>
      </c>
      <c r="F38" s="4">
        <f t="shared" si="0"/>
        <v>1</v>
      </c>
      <c r="G38" s="5">
        <f t="shared" si="1"/>
        <v>-0.20000000000000007</v>
      </c>
    </row>
    <row r="39" spans="1:7">
      <c r="A39" t="s">
        <v>31</v>
      </c>
      <c r="B39" t="s">
        <v>32</v>
      </c>
      <c r="C39" t="s">
        <v>28</v>
      </c>
      <c r="D39" s="4">
        <v>4.0999999999999996</v>
      </c>
      <c r="E39" s="4">
        <v>3.9</v>
      </c>
      <c r="F39" s="4">
        <f t="shared" si="0"/>
        <v>4</v>
      </c>
      <c r="G39" s="5">
        <f t="shared" si="1"/>
        <v>0.19999999999999973</v>
      </c>
    </row>
    <row r="40" spans="1:7">
      <c r="A40" t="s">
        <v>16</v>
      </c>
      <c r="B40" s="7" t="s">
        <v>107</v>
      </c>
      <c r="C40" t="s">
        <v>18</v>
      </c>
      <c r="D40" s="4">
        <v>15.4</v>
      </c>
      <c r="E40" s="4">
        <v>17.399999999999999</v>
      </c>
      <c r="F40" s="4">
        <f t="shared" si="0"/>
        <v>16.399999999999999</v>
      </c>
      <c r="G40" s="5">
        <f t="shared" si="1"/>
        <v>-1.9999999999999982</v>
      </c>
    </row>
    <row r="41" spans="1:7">
      <c r="A41" t="s">
        <v>55</v>
      </c>
      <c r="B41" s="7" t="s">
        <v>13</v>
      </c>
      <c r="C41" t="s">
        <v>15</v>
      </c>
      <c r="D41" s="4">
        <v>0.8</v>
      </c>
      <c r="E41" s="4">
        <v>1</v>
      </c>
      <c r="F41" s="4">
        <f t="shared" si="0"/>
        <v>0.9</v>
      </c>
      <c r="G41" s="5">
        <f t="shared" si="1"/>
        <v>-0.19999999999999996</v>
      </c>
    </row>
    <row r="42" spans="1:7">
      <c r="A42" t="s">
        <v>26</v>
      </c>
      <c r="B42" s="7" t="s">
        <v>27</v>
      </c>
      <c r="C42" t="s">
        <v>18</v>
      </c>
      <c r="D42" s="4">
        <v>6</v>
      </c>
      <c r="E42" s="4">
        <v>6.6</v>
      </c>
      <c r="F42" s="4">
        <f t="shared" si="0"/>
        <v>6.3</v>
      </c>
      <c r="G42" s="5">
        <f t="shared" si="1"/>
        <v>-0.59999999999999964</v>
      </c>
    </row>
    <row r="43" spans="1:7">
      <c r="A43" s="7" t="s">
        <v>104</v>
      </c>
      <c r="B43" s="7" t="s">
        <v>107</v>
      </c>
      <c r="C43" t="s">
        <v>18</v>
      </c>
      <c r="D43" s="4">
        <v>15</v>
      </c>
      <c r="E43" s="4">
        <v>17.2</v>
      </c>
      <c r="F43" s="4">
        <f t="shared" si="0"/>
        <v>16.100000000000001</v>
      </c>
      <c r="G43" s="5">
        <f t="shared" si="1"/>
        <v>-2.1999999999999993</v>
      </c>
    </row>
    <row r="44" spans="1:7">
      <c r="A44" t="s">
        <v>47</v>
      </c>
      <c r="B44" t="s">
        <v>48</v>
      </c>
      <c r="C44" t="s">
        <v>18</v>
      </c>
      <c r="D44" s="4">
        <v>1.3</v>
      </c>
      <c r="E44" s="4">
        <v>1.4</v>
      </c>
      <c r="F44" s="4">
        <f t="shared" si="0"/>
        <v>1.35</v>
      </c>
      <c r="G44" s="5">
        <f t="shared" si="1"/>
        <v>-9.9999999999999867E-2</v>
      </c>
    </row>
    <row r="45" spans="1:7">
      <c r="A45" t="s">
        <v>58</v>
      </c>
      <c r="B45" t="s">
        <v>8</v>
      </c>
      <c r="C45" t="s">
        <v>18</v>
      </c>
      <c r="D45" s="4">
        <v>5.2</v>
      </c>
      <c r="E45" s="4">
        <v>5.8</v>
      </c>
      <c r="F45" s="4">
        <f t="shared" si="0"/>
        <v>5.5</v>
      </c>
      <c r="G45" s="5">
        <f t="shared" si="1"/>
        <v>-0.59999999999999964</v>
      </c>
    </row>
    <row r="46" spans="1:7">
      <c r="A46" t="s">
        <v>34</v>
      </c>
      <c r="B46" t="s">
        <v>35</v>
      </c>
      <c r="C46" t="s">
        <v>18</v>
      </c>
      <c r="D46" s="4">
        <v>3</v>
      </c>
      <c r="E46" s="4">
        <v>3.6</v>
      </c>
      <c r="F46" s="4">
        <f t="shared" si="0"/>
        <v>3.3</v>
      </c>
      <c r="G46" s="5">
        <f t="shared" si="1"/>
        <v>-0.60000000000000009</v>
      </c>
    </row>
    <row r="47" spans="1:7">
      <c r="A47" t="s">
        <v>10</v>
      </c>
      <c r="B47" t="s">
        <v>11</v>
      </c>
      <c r="C47" t="s">
        <v>15</v>
      </c>
      <c r="D47" s="4">
        <v>1.2</v>
      </c>
      <c r="E47" s="4">
        <v>1.5</v>
      </c>
      <c r="F47" s="4">
        <f t="shared" si="0"/>
        <v>1.35</v>
      </c>
      <c r="G47" s="5">
        <f t="shared" si="1"/>
        <v>-0.30000000000000004</v>
      </c>
    </row>
    <row r="48" spans="1:7">
      <c r="A48" t="s">
        <v>105</v>
      </c>
      <c r="B48" t="s">
        <v>37</v>
      </c>
      <c r="C48" t="s">
        <v>18</v>
      </c>
      <c r="D48" s="4">
        <v>2.2999999999999998</v>
      </c>
      <c r="E48" s="4">
        <v>2.1</v>
      </c>
      <c r="F48" s="4">
        <f t="shared" si="0"/>
        <v>2.2000000000000002</v>
      </c>
      <c r="G48" s="5">
        <f t="shared" si="1"/>
        <v>0.19999999999999973</v>
      </c>
    </row>
    <row r="49" spans="1:7">
      <c r="A49" t="s">
        <v>86</v>
      </c>
      <c r="B49" t="s">
        <v>54</v>
      </c>
      <c r="C49" t="s">
        <v>18</v>
      </c>
      <c r="D49" s="4">
        <v>3.2</v>
      </c>
      <c r="E49" s="4">
        <v>2.8</v>
      </c>
      <c r="F49" s="4">
        <f t="shared" si="0"/>
        <v>3</v>
      </c>
      <c r="G49" s="5">
        <f t="shared" si="1"/>
        <v>0.40000000000000036</v>
      </c>
    </row>
    <row r="50" spans="1:7">
      <c r="A50" t="s">
        <v>59</v>
      </c>
      <c r="B50" t="s">
        <v>32</v>
      </c>
      <c r="C50" t="s">
        <v>18</v>
      </c>
      <c r="D50" s="4">
        <v>7.4</v>
      </c>
      <c r="E50" s="4">
        <v>7.1</v>
      </c>
      <c r="F50" s="4">
        <f t="shared" si="0"/>
        <v>7.25</v>
      </c>
      <c r="G50" s="5">
        <f t="shared" si="1"/>
        <v>0.30000000000000071</v>
      </c>
    </row>
    <row r="51" spans="1:7">
      <c r="A51" t="s">
        <v>9</v>
      </c>
      <c r="B51" t="s">
        <v>1</v>
      </c>
      <c r="C51" t="s">
        <v>15</v>
      </c>
      <c r="D51" s="4">
        <v>1.1000000000000001</v>
      </c>
      <c r="E51" s="4">
        <v>1.1000000000000001</v>
      </c>
      <c r="F51" s="4">
        <f t="shared" si="0"/>
        <v>1.1000000000000001</v>
      </c>
      <c r="G51" s="5">
        <f t="shared" si="1"/>
        <v>0</v>
      </c>
    </row>
    <row r="52" spans="1:7">
      <c r="A52" s="3" t="s">
        <v>79</v>
      </c>
      <c r="B52" s="3"/>
      <c r="C52" s="3"/>
      <c r="D52" s="8">
        <f>AVERAGE(D2:D51)</f>
        <v>4.3079999999999998</v>
      </c>
      <c r="E52" s="8">
        <f>AVERAGE(E2:E51)</f>
        <v>4.59</v>
      </c>
      <c r="F52" s="8">
        <f>AVERAGE(F2:F51)</f>
        <v>4.4489999999999998</v>
      </c>
      <c r="G52" s="8">
        <f t="shared" ref="G52" si="2">AVERAGE(G2:G51)</f>
        <v>-0.28199999999999986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Calculation 95% Ratio LOA</vt:lpstr>
      <vt:lpstr>Calculation 95% LOA</vt:lpstr>
      <vt:lpstr>Bland Altman - ratio plot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O'Donoghue</dc:creator>
  <cp:lastModifiedBy>ISD</cp:lastModifiedBy>
  <dcterms:created xsi:type="dcterms:W3CDTF">2010-11-17T21:42:57Z</dcterms:created>
  <dcterms:modified xsi:type="dcterms:W3CDTF">2011-08-13T22:06:12Z</dcterms:modified>
</cp:coreProperties>
</file>