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sepa-my.sharepoint.com/personal/boyce_matthew_epa_gov/Documents/Profile/Documents/"/>
    </mc:Choice>
  </mc:AlternateContent>
  <xr:revisionPtr revIDLastSave="59" documentId="8_{11E39DA6-7660-4853-9966-F0CC76DF931D}" xr6:coauthVersionLast="45" xr6:coauthVersionMax="45" xr10:uidLastSave="{7BF18E21-DBC8-4823-853B-241ABB474451}"/>
  <bookViews>
    <workbookView xWindow="-120" yWindow="-120" windowWidth="20730" windowHeight="11160" activeTab="6" xr2:uid="{6940969B-1457-4D0D-902E-273923580AAE}"/>
  </bookViews>
  <sheets>
    <sheet name="All" sheetId="2" r:id="rId1"/>
    <sheet name="Pos" sheetId="1" r:id="rId2"/>
    <sheet name="Pos-FC" sheetId="4" r:id="rId3"/>
    <sheet name="Neg" sheetId="3" r:id="rId4"/>
    <sheet name="Neg-FC" sheetId="5" r:id="rId5"/>
    <sheet name="FC_Aggregate" sheetId="6" r:id="rId6"/>
    <sheet name="FC_Final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7" l="1"/>
  <c r="D2" i="7"/>
  <c r="E2" i="7"/>
  <c r="F2" i="7"/>
  <c r="G2" i="7"/>
  <c r="H2" i="7"/>
  <c r="I2" i="7"/>
  <c r="J2" i="7"/>
  <c r="K2" i="7"/>
  <c r="L2" i="7"/>
  <c r="M2" i="7"/>
  <c r="N2" i="7"/>
  <c r="O2" i="7"/>
  <c r="P2" i="7"/>
  <c r="Q2" i="7"/>
  <c r="R2" i="7"/>
  <c r="S2" i="7"/>
  <c r="C3" i="7"/>
  <c r="D3" i="7"/>
  <c r="E3" i="7"/>
  <c r="F3" i="7"/>
  <c r="G3" i="7"/>
  <c r="H3" i="7"/>
  <c r="I3" i="7"/>
  <c r="J3" i="7"/>
  <c r="K3" i="7"/>
  <c r="L3" i="7"/>
  <c r="M3" i="7"/>
  <c r="N3" i="7"/>
  <c r="O3" i="7"/>
  <c r="P3" i="7"/>
  <c r="Q3" i="7"/>
  <c r="R3" i="7"/>
  <c r="S3" i="7"/>
  <c r="C4" i="7"/>
  <c r="D4" i="7"/>
  <c r="E4" i="7"/>
  <c r="F4" i="7"/>
  <c r="G4" i="7"/>
  <c r="H4" i="7"/>
  <c r="I4" i="7"/>
  <c r="J4" i="7"/>
  <c r="K4" i="7"/>
  <c r="L4" i="7"/>
  <c r="M4" i="7"/>
  <c r="N4" i="7"/>
  <c r="O4" i="7"/>
  <c r="P4" i="7"/>
  <c r="Q4" i="7"/>
  <c r="R4" i="7"/>
  <c r="S4" i="7"/>
  <c r="B4" i="7"/>
  <c r="B3" i="7"/>
  <c r="B2" i="7"/>
  <c r="E18" i="4" l="1"/>
  <c r="E17" i="4"/>
  <c r="E16" i="4"/>
  <c r="E11" i="4"/>
  <c r="E10" i="4"/>
  <c r="E9" i="4"/>
  <c r="E8" i="4"/>
  <c r="E7" i="4"/>
  <c r="E6" i="4"/>
  <c r="E5" i="4"/>
  <c r="E4" i="4"/>
  <c r="E3" i="4"/>
  <c r="E12" i="4"/>
  <c r="E2" i="4"/>
  <c r="E13" i="4"/>
  <c r="C16" i="4"/>
  <c r="D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C17" i="4"/>
  <c r="D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C18" i="4"/>
  <c r="D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B18" i="4"/>
  <c r="B17" i="4"/>
  <c r="B16" i="4"/>
  <c r="C16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C17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B18" i="5"/>
  <c r="B17" i="5"/>
  <c r="B16" i="5"/>
  <c r="G2" i="4" l="1"/>
  <c r="H2" i="4"/>
  <c r="I2" i="4"/>
  <c r="J2" i="4"/>
  <c r="K2" i="4"/>
  <c r="L2" i="4"/>
  <c r="M2" i="4"/>
  <c r="N2" i="4"/>
  <c r="O2" i="4"/>
  <c r="P2" i="4"/>
  <c r="Q2" i="4"/>
  <c r="R2" i="4"/>
  <c r="S2" i="4"/>
  <c r="G3" i="4"/>
  <c r="H3" i="4"/>
  <c r="H9" i="6" s="1"/>
  <c r="I3" i="4"/>
  <c r="J3" i="4"/>
  <c r="K3" i="4"/>
  <c r="L3" i="4"/>
  <c r="L9" i="6" s="1"/>
  <c r="M3" i="4"/>
  <c r="M9" i="6" s="1"/>
  <c r="N3" i="4"/>
  <c r="O3" i="4"/>
  <c r="P3" i="4"/>
  <c r="P9" i="6" s="1"/>
  <c r="Q3" i="4"/>
  <c r="Q9" i="6" s="1"/>
  <c r="R3" i="4"/>
  <c r="S3" i="4"/>
  <c r="G4" i="4"/>
  <c r="H4" i="4"/>
  <c r="I4" i="4"/>
  <c r="J4" i="4"/>
  <c r="K4" i="4"/>
  <c r="L4" i="4"/>
  <c r="M4" i="4"/>
  <c r="N4" i="4"/>
  <c r="O4" i="4"/>
  <c r="P4" i="4"/>
  <c r="Q4" i="4"/>
  <c r="R4" i="4"/>
  <c r="S4" i="4"/>
  <c r="G5" i="4"/>
  <c r="G9" i="6" s="1"/>
  <c r="H5" i="4"/>
  <c r="I5" i="4"/>
  <c r="J5" i="4"/>
  <c r="K5" i="4"/>
  <c r="K9" i="6" s="1"/>
  <c r="L5" i="4"/>
  <c r="M5" i="4"/>
  <c r="N5" i="4"/>
  <c r="O5" i="4"/>
  <c r="O9" i="6" s="1"/>
  <c r="P5" i="4"/>
  <c r="Q5" i="4"/>
  <c r="R5" i="4"/>
  <c r="S5" i="4"/>
  <c r="S9" i="6" s="1"/>
  <c r="G6" i="4"/>
  <c r="H6" i="4"/>
  <c r="I6" i="4"/>
  <c r="J6" i="4"/>
  <c r="K6" i="4"/>
  <c r="L6" i="4"/>
  <c r="M6" i="4"/>
  <c r="N6" i="4"/>
  <c r="O6" i="4"/>
  <c r="P6" i="4"/>
  <c r="Q6" i="4"/>
  <c r="R6" i="4"/>
  <c r="S6" i="4"/>
  <c r="G7" i="4"/>
  <c r="H7" i="4"/>
  <c r="H10" i="6" s="1"/>
  <c r="I7" i="4"/>
  <c r="I10" i="6" s="1"/>
  <c r="J7" i="4"/>
  <c r="K7" i="4"/>
  <c r="L7" i="4"/>
  <c r="L10" i="6" s="1"/>
  <c r="M7" i="4"/>
  <c r="M10" i="6" s="1"/>
  <c r="N7" i="4"/>
  <c r="O7" i="4"/>
  <c r="P7" i="4"/>
  <c r="Q7" i="4"/>
  <c r="Q10" i="6" s="1"/>
  <c r="R7" i="4"/>
  <c r="S7" i="4"/>
  <c r="G8" i="4"/>
  <c r="H8" i="4"/>
  <c r="I8" i="4"/>
  <c r="J8" i="4"/>
  <c r="K8" i="4"/>
  <c r="L8" i="4"/>
  <c r="M8" i="4"/>
  <c r="N8" i="4"/>
  <c r="O8" i="4"/>
  <c r="P8" i="4"/>
  <c r="Q8" i="4"/>
  <c r="R8" i="4"/>
  <c r="S8" i="4"/>
  <c r="G9" i="4"/>
  <c r="G10" i="6" s="1"/>
  <c r="H9" i="4"/>
  <c r="I9" i="4"/>
  <c r="J9" i="4"/>
  <c r="K9" i="4"/>
  <c r="K10" i="6" s="1"/>
  <c r="L9" i="4"/>
  <c r="M9" i="4"/>
  <c r="N9" i="4"/>
  <c r="N10" i="6" s="1"/>
  <c r="O9" i="4"/>
  <c r="P9" i="4"/>
  <c r="Q9" i="4"/>
  <c r="R9" i="4"/>
  <c r="R10" i="6" s="1"/>
  <c r="S9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G11" i="4"/>
  <c r="H11" i="4"/>
  <c r="I11" i="4"/>
  <c r="I11" i="6" s="1"/>
  <c r="J11" i="4"/>
  <c r="K11" i="4"/>
  <c r="L11" i="4"/>
  <c r="M11" i="4"/>
  <c r="N11" i="4"/>
  <c r="O11" i="4"/>
  <c r="P11" i="4"/>
  <c r="Q11" i="4"/>
  <c r="Q11" i="6" s="1"/>
  <c r="R11" i="4"/>
  <c r="S11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G13" i="4"/>
  <c r="H13" i="4"/>
  <c r="I13" i="4"/>
  <c r="J13" i="4"/>
  <c r="J11" i="6" s="1"/>
  <c r="K13" i="4"/>
  <c r="L13" i="4"/>
  <c r="M13" i="4"/>
  <c r="N13" i="4"/>
  <c r="N11" i="6" s="1"/>
  <c r="O13" i="4"/>
  <c r="O11" i="6" s="1"/>
  <c r="P13" i="4"/>
  <c r="Q13" i="4"/>
  <c r="R13" i="4"/>
  <c r="R11" i="6" s="1"/>
  <c r="S13" i="4"/>
  <c r="S11" i="6" s="1"/>
  <c r="F13" i="4"/>
  <c r="F12" i="4"/>
  <c r="F11" i="4"/>
  <c r="F10" i="4"/>
  <c r="F9" i="4"/>
  <c r="F8" i="4"/>
  <c r="F7" i="4"/>
  <c r="F6" i="4"/>
  <c r="F5" i="4"/>
  <c r="F4" i="4"/>
  <c r="F3" i="4"/>
  <c r="F9" i="6" s="1"/>
  <c r="F2" i="4"/>
  <c r="C2" i="4"/>
  <c r="D2" i="4"/>
  <c r="C3" i="4"/>
  <c r="D3" i="4"/>
  <c r="C4" i="4"/>
  <c r="D4" i="4"/>
  <c r="C5" i="4"/>
  <c r="D5" i="4"/>
  <c r="D9" i="6" s="1"/>
  <c r="C6" i="4"/>
  <c r="D6" i="4"/>
  <c r="C7" i="4"/>
  <c r="D7" i="4"/>
  <c r="C8" i="4"/>
  <c r="D8" i="4"/>
  <c r="C9" i="4"/>
  <c r="D9" i="4"/>
  <c r="D10" i="6" s="1"/>
  <c r="C10" i="4"/>
  <c r="D10" i="4"/>
  <c r="C11" i="4"/>
  <c r="D11" i="4"/>
  <c r="C12" i="4"/>
  <c r="D12" i="4"/>
  <c r="C13" i="4"/>
  <c r="D13" i="4"/>
  <c r="D11" i="6" s="1"/>
  <c r="B13" i="4"/>
  <c r="B12" i="4"/>
  <c r="B11" i="4"/>
  <c r="B10" i="4"/>
  <c r="B9" i="4"/>
  <c r="B8" i="4"/>
  <c r="B7" i="4"/>
  <c r="B6" i="4"/>
  <c r="B5" i="4"/>
  <c r="B9" i="6" s="1"/>
  <c r="B4" i="4"/>
  <c r="B3" i="4"/>
  <c r="B2" i="4"/>
  <c r="P11" i="6"/>
  <c r="K11" i="6"/>
  <c r="G11" i="6"/>
  <c r="F11" i="6"/>
  <c r="C11" i="6"/>
  <c r="S10" i="6"/>
  <c r="O10" i="6"/>
  <c r="J10" i="6"/>
  <c r="F10" i="6"/>
  <c r="E10" i="6"/>
  <c r="C10" i="6"/>
  <c r="R9" i="6"/>
  <c r="N9" i="6"/>
  <c r="J9" i="6"/>
  <c r="C9" i="6"/>
  <c r="F4" i="6"/>
  <c r="H4" i="6"/>
  <c r="I4" i="6"/>
  <c r="J4" i="6"/>
  <c r="R4" i="6"/>
  <c r="D5" i="6"/>
  <c r="E5" i="6"/>
  <c r="G5" i="6"/>
  <c r="I5" i="6"/>
  <c r="L5" i="6"/>
  <c r="O5" i="6"/>
  <c r="Q5" i="6"/>
  <c r="C6" i="6"/>
  <c r="D6" i="6"/>
  <c r="H6" i="6"/>
  <c r="K6" i="6"/>
  <c r="L6" i="6"/>
  <c r="P6" i="6"/>
  <c r="S6" i="6"/>
  <c r="N4" i="6"/>
  <c r="H5" i="6"/>
  <c r="P5" i="6"/>
  <c r="G6" i="6"/>
  <c r="O6" i="6"/>
  <c r="G8" i="6"/>
  <c r="I8" i="6"/>
  <c r="J8" i="6"/>
  <c r="K8" i="6"/>
  <c r="M8" i="6"/>
  <c r="N8" i="6"/>
  <c r="O8" i="6"/>
  <c r="Q8" i="6"/>
  <c r="R8" i="6"/>
  <c r="S8" i="6"/>
  <c r="I9" i="6"/>
  <c r="P10" i="6"/>
  <c r="H11" i="6"/>
  <c r="L11" i="6"/>
  <c r="A10" i="6"/>
  <c r="A11" i="6"/>
  <c r="A9" i="6"/>
  <c r="C15" i="4"/>
  <c r="C8" i="6" s="1"/>
  <c r="D15" i="4"/>
  <c r="D8" i="6" s="1"/>
  <c r="E15" i="4"/>
  <c r="E8" i="6" s="1"/>
  <c r="F15" i="4"/>
  <c r="F8" i="6" s="1"/>
  <c r="G15" i="4"/>
  <c r="H15" i="4"/>
  <c r="H8" i="6" s="1"/>
  <c r="I15" i="4"/>
  <c r="J15" i="4"/>
  <c r="K15" i="4"/>
  <c r="L15" i="4"/>
  <c r="L8" i="6" s="1"/>
  <c r="M15" i="4"/>
  <c r="N15" i="4"/>
  <c r="O15" i="4"/>
  <c r="P15" i="4"/>
  <c r="P8" i="6" s="1"/>
  <c r="Q15" i="4"/>
  <c r="R15" i="4"/>
  <c r="S15" i="4"/>
  <c r="B15" i="4"/>
  <c r="B8" i="6" s="1"/>
  <c r="C15" i="5"/>
  <c r="C3" i="6" s="1"/>
  <c r="D15" i="5"/>
  <c r="D3" i="6" s="1"/>
  <c r="E15" i="5"/>
  <c r="E3" i="6" s="1"/>
  <c r="F15" i="5"/>
  <c r="F3" i="6" s="1"/>
  <c r="G15" i="5"/>
  <c r="G3" i="6" s="1"/>
  <c r="H15" i="5"/>
  <c r="H3" i="6" s="1"/>
  <c r="I15" i="5"/>
  <c r="I3" i="6" s="1"/>
  <c r="J15" i="5"/>
  <c r="J3" i="6" s="1"/>
  <c r="K15" i="5"/>
  <c r="K3" i="6" s="1"/>
  <c r="L15" i="5"/>
  <c r="L3" i="6" s="1"/>
  <c r="M15" i="5"/>
  <c r="M3" i="6" s="1"/>
  <c r="N15" i="5"/>
  <c r="N3" i="6" s="1"/>
  <c r="O15" i="5"/>
  <c r="O3" i="6" s="1"/>
  <c r="P15" i="5"/>
  <c r="P3" i="6" s="1"/>
  <c r="Q15" i="5"/>
  <c r="Q3" i="6" s="1"/>
  <c r="R15" i="5"/>
  <c r="R3" i="6" s="1"/>
  <c r="S15" i="5"/>
  <c r="S3" i="6" s="1"/>
  <c r="B15" i="5"/>
  <c r="B3" i="6" s="1"/>
  <c r="B4" i="6"/>
  <c r="C4" i="6"/>
  <c r="D4" i="6"/>
  <c r="E4" i="6"/>
  <c r="G4" i="6"/>
  <c r="K4" i="6"/>
  <c r="L4" i="6"/>
  <c r="O4" i="6"/>
  <c r="P4" i="6"/>
  <c r="Q4" i="6"/>
  <c r="S4" i="6"/>
  <c r="B5" i="6"/>
  <c r="C5" i="6"/>
  <c r="F5" i="6"/>
  <c r="J5" i="6"/>
  <c r="K5" i="6"/>
  <c r="N5" i="6"/>
  <c r="R5" i="6"/>
  <c r="S5" i="6"/>
  <c r="B6" i="6"/>
  <c r="E6" i="6"/>
  <c r="F6" i="6"/>
  <c r="I6" i="6"/>
  <c r="J6" i="6"/>
  <c r="N6" i="6"/>
  <c r="Q6" i="6"/>
  <c r="R6" i="6"/>
  <c r="A5" i="6"/>
  <c r="A6" i="6"/>
  <c r="A4" i="6"/>
  <c r="C2" i="5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C5" i="5"/>
  <c r="D5" i="5"/>
  <c r="E5" i="5"/>
  <c r="F5" i="5"/>
  <c r="G5" i="5"/>
  <c r="H5" i="5"/>
  <c r="I5" i="5"/>
  <c r="J5" i="5"/>
  <c r="K5" i="5"/>
  <c r="L5" i="5"/>
  <c r="M5" i="5"/>
  <c r="M4" i="6" s="1"/>
  <c r="N5" i="5"/>
  <c r="O5" i="5"/>
  <c r="P5" i="5"/>
  <c r="Q5" i="5"/>
  <c r="R5" i="5"/>
  <c r="S5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C8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C9" i="5"/>
  <c r="D9" i="5"/>
  <c r="E9" i="5"/>
  <c r="F9" i="5"/>
  <c r="G9" i="5"/>
  <c r="H9" i="5"/>
  <c r="I9" i="5"/>
  <c r="J9" i="5"/>
  <c r="K9" i="5"/>
  <c r="L9" i="5"/>
  <c r="M9" i="5"/>
  <c r="M5" i="6" s="1"/>
  <c r="N9" i="5"/>
  <c r="O9" i="5"/>
  <c r="P9" i="5"/>
  <c r="Q9" i="5"/>
  <c r="R9" i="5"/>
  <c r="S9" i="5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C12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C13" i="5"/>
  <c r="D13" i="5"/>
  <c r="E13" i="5"/>
  <c r="F13" i="5"/>
  <c r="G13" i="5"/>
  <c r="H13" i="5"/>
  <c r="I13" i="5"/>
  <c r="J13" i="5"/>
  <c r="K13" i="5"/>
  <c r="L13" i="5"/>
  <c r="M13" i="5"/>
  <c r="M6" i="6" s="1"/>
  <c r="N13" i="5"/>
  <c r="O13" i="5"/>
  <c r="P13" i="5"/>
  <c r="Q13" i="5"/>
  <c r="R13" i="5"/>
  <c r="S13" i="5"/>
  <c r="B13" i="5"/>
  <c r="B12" i="5"/>
  <c r="B11" i="5"/>
  <c r="B10" i="5"/>
  <c r="B9" i="5"/>
  <c r="B8" i="5"/>
  <c r="B7" i="5"/>
  <c r="B6" i="5"/>
  <c r="B5" i="5"/>
  <c r="B4" i="5"/>
  <c r="B3" i="5"/>
  <c r="B2" i="5"/>
  <c r="M11" i="6"/>
  <c r="E11" i="6" l="1"/>
  <c r="E9" i="6"/>
  <c r="B11" i="6"/>
  <c r="B10" i="6"/>
</calcChain>
</file>

<file path=xl/sharedStrings.xml><?xml version="1.0" encoding="utf-8"?>
<sst xmlns="http://schemas.openxmlformats.org/spreadsheetml/2006/main" count="318" uniqueCount="114">
  <si>
    <t>System blank w/100ppb IS</t>
  </si>
  <si>
    <t>MeOH SB w/100ppb IS</t>
  </si>
  <si>
    <t>System Blank w/100ppb IS</t>
  </si>
  <si>
    <t>Sulindac R1 Cell Free 3xdilution w/100ppb IS</t>
  </si>
  <si>
    <t>Sulindac R2 Cell Free 3xdilution w/100ppb IS</t>
  </si>
  <si>
    <t>Sulindac R3 Cell Free 3xdilution w/100ppb IS</t>
  </si>
  <si>
    <t>Sulindac R1 0hr 3xdilution w/100ppb IS</t>
  </si>
  <si>
    <t>Sulindac R2 0hr 3xdilution w/100ppb IS</t>
  </si>
  <si>
    <t>Sulindac R3 0hr 3xdilution w/100ppb IS</t>
  </si>
  <si>
    <t>Sulindac R1 1hr 3xdilution w/100ppb IS</t>
  </si>
  <si>
    <t>Sulindac R2 1hr 3xdilution w/100ppb IS</t>
  </si>
  <si>
    <t>Sulindac R3 1hr 3xdilution w/100ppb IS</t>
  </si>
  <si>
    <t>Sulindac R1 4hr 3xdilution w/100ppb IS</t>
  </si>
  <si>
    <t>Sulindac R2 4hr 3xdilution w/100ppb IS</t>
  </si>
  <si>
    <t>Sulindac R3 4hr 3xdilution w/100ppb IS</t>
  </si>
  <si>
    <t>Sulindac R1 Super Plate 3xdilution w/100ppb IS</t>
  </si>
  <si>
    <t>Sulindac R2 Super Plate 3xdilution w/100ppb IS</t>
  </si>
  <si>
    <t>Sulindac R3 Super Plate 3xdilution w/100ppb IS</t>
  </si>
  <si>
    <t>Sulindac R1 Super 0hr 3xdilution w/100ppb IS</t>
  </si>
  <si>
    <t>Sulindac R2 Super 0hr 3xdilution w/100ppb IS</t>
  </si>
  <si>
    <t>Sulindac R3 Super 0hr 3xdilution w/100ppb IS</t>
  </si>
  <si>
    <t>Sulindac R1 Super 1hr 3xdilution w/100ppb IS</t>
  </si>
  <si>
    <t>Sulindac R2 Super 1hr 3xdilution w/100ppb IS</t>
  </si>
  <si>
    <t>Sulindac R3 Super 1hr 3xdilution w/100ppb IS</t>
  </si>
  <si>
    <t>Sulindac R1 Super 4hr 3xdilution w/100ppb IS</t>
  </si>
  <si>
    <t>Sulindac R2 Super 4hr 3xdilution w/100ppb IS</t>
  </si>
  <si>
    <t>Sulindac R3 Super 4hr 3xdilution w/100ppb IS</t>
  </si>
  <si>
    <t>Sulindac R1 B-Gluc 3xdilution w/100ppb IS</t>
  </si>
  <si>
    <t>Sulindac R2 B-Gluc 3xdilution w/100ppb IS</t>
  </si>
  <si>
    <t>Sulindac R3 B-Gluc 3xdilution w/100ppb IS</t>
  </si>
  <si>
    <t>Sulindac R1 B-Gluc 0hr 3xdilution w/100ppb IS</t>
  </si>
  <si>
    <t>Sulindac R2 B-Gluc 0hr 3xdilution w/100ppb IS</t>
  </si>
  <si>
    <t>Sulindac R3 B-Gluc 0hr 3xdilution w/100ppb IS</t>
  </si>
  <si>
    <t>Sulindac R1 B-Gluc 1hr 3xdilution w/100ppb IS</t>
  </si>
  <si>
    <t>Sulindac R2 B-Gluc 1hr 3xdilution w/100ppb IS</t>
  </si>
  <si>
    <t>Sulindac R3 B-Gluc 1hr 3xdilution w/100ppb IS</t>
  </si>
  <si>
    <t>Sulindac R1 B-Gluc 4hr 3xdilution w/100ppb IS</t>
  </si>
  <si>
    <t>Sulindac R2 B-Gluc 4hr 3xdilution w/100ppb IS</t>
  </si>
  <si>
    <t>Sulindac R3 B-Gluc 4hr 3xdilution w/100ppb IS</t>
  </si>
  <si>
    <t>DMSO Resp.</t>
  </si>
  <si>
    <t>4-Nitroaniline</t>
  </si>
  <si>
    <t>Dapsone</t>
  </si>
  <si>
    <t>Haloperidol</t>
  </si>
  <si>
    <t>Benzyl butyl phthalate</t>
  </si>
  <si>
    <t>Bisphenol A</t>
  </si>
  <si>
    <t>2Nitroaniline</t>
  </si>
  <si>
    <t>Zileuton</t>
  </si>
  <si>
    <t>CP-122721</t>
  </si>
  <si>
    <t>2-Amino-5-Azotoluene</t>
  </si>
  <si>
    <t>3,5-Dinitroaniline</t>
  </si>
  <si>
    <t>Naphthalene</t>
  </si>
  <si>
    <t>3Nitroaniline</t>
  </si>
  <si>
    <t>Curcumin</t>
  </si>
  <si>
    <t>Celecoxib</t>
  </si>
  <si>
    <t>Methyleugenol</t>
  </si>
  <si>
    <t>BHT</t>
  </si>
  <si>
    <t>Sulindac</t>
  </si>
  <si>
    <t>DMSO</t>
  </si>
  <si>
    <t>Super - Cell Free</t>
  </si>
  <si>
    <t>Gluc - Cell Free</t>
  </si>
  <si>
    <t>Pellet - Cell Free</t>
  </si>
  <si>
    <t>Super - 0h</t>
  </si>
  <si>
    <t>Super - 1h</t>
  </si>
  <si>
    <t>Super - 4h</t>
  </si>
  <si>
    <t>Gluc - 0h</t>
  </si>
  <si>
    <t>Gluc - 1h</t>
  </si>
  <si>
    <t>Gluc - 4h</t>
  </si>
  <si>
    <t>Pellet - 0h</t>
  </si>
  <si>
    <t>Pellet - 1h</t>
  </si>
  <si>
    <t>Pellet - 4h</t>
  </si>
  <si>
    <t>Pellet R1 Cell Free 3xdilution w/100ppb IS</t>
  </si>
  <si>
    <t>Pellet R2 Cell Free 3xdilution w/100ppb IS</t>
  </si>
  <si>
    <t>Pellet R3 Cell Free 3xdilution w/100ppb IS</t>
  </si>
  <si>
    <t>Pellet R1 0hr 3xdilution w/100ppb IS</t>
  </si>
  <si>
    <t>Pellet R2 0hr 3xdilution w/100ppb IS</t>
  </si>
  <si>
    <t>Pellet R3 0hr 3xdilution w/100ppb IS</t>
  </si>
  <si>
    <t>Pellet R1 1hr 3xdilution w/100ppb IS</t>
  </si>
  <si>
    <t>Pellet R1 4hr 3xdilution w/100ppb IS</t>
  </si>
  <si>
    <t>Pellet R2 4hr 3xdilution w/100ppb IS</t>
  </si>
  <si>
    <t>Pellet R3 4hr 3xdilution w/100ppb IS</t>
  </si>
  <si>
    <t>Super R1 Cell Free 3xdilution w/100ppb IS</t>
  </si>
  <si>
    <t>Super R2 Cell Free 3xdilution w/100ppb IS</t>
  </si>
  <si>
    <t>Super R3 Cell Free 3xdilution w/100ppb IS</t>
  </si>
  <si>
    <t>Super R1 0hr 3xdilution w/100ppb IS</t>
  </si>
  <si>
    <t>Super R2 0hr 3xdilution w/100ppb IS</t>
  </si>
  <si>
    <t>Super R3 0hr 3xdilution w/100ppb IS</t>
  </si>
  <si>
    <t>Super R1 1hr 3xdilution w/100ppb IS</t>
  </si>
  <si>
    <t>Super R2 1hr 3xdilution w/100ppb IS</t>
  </si>
  <si>
    <t>Super R3 1hr 3xdilution w/100ppb IS</t>
  </si>
  <si>
    <t>Super R1 4hr 3xdilution w/100ppb IS</t>
  </si>
  <si>
    <t>Super R2 4hr 3xdilution w/100ppb IS</t>
  </si>
  <si>
    <t>Super R3 4hr 3xdilution w/100ppb IS</t>
  </si>
  <si>
    <t>B-Gluc R1 Cell Free 3xdilution w/100ppb IS</t>
  </si>
  <si>
    <t>B-Gluc R2 Cell Free 3xdilution w/100ppb IS</t>
  </si>
  <si>
    <t>B-Gluc R3 Cell Free 3xdilution w/100ppb IS</t>
  </si>
  <si>
    <t>B-Gluc R1 0hr 3xdilution w/100ppb IS</t>
  </si>
  <si>
    <t>B-Gluc R2 0hr 3xdilution w/100ppb IS</t>
  </si>
  <si>
    <t>B-Gluc R3 0hr 3xdilution w/100ppb IS</t>
  </si>
  <si>
    <t>B-Gluc R1 1hr 3xdilution w/100ppb IS</t>
  </si>
  <si>
    <t>B-Gluc R2 1hr 3xdilution w/100ppb IS</t>
  </si>
  <si>
    <t>B-Gluc R3 1hr 3xdilution w/100ppb IS</t>
  </si>
  <si>
    <t>B-Gluc R1 4hr 3xdilution w/100ppb IS</t>
  </si>
  <si>
    <t>B-Gluc R2 4hr 3xdilution w/100ppb IS</t>
  </si>
  <si>
    <t>B-Gluc R3 4hr 3xdilution w/100ppb IS</t>
  </si>
  <si>
    <t>FC</t>
  </si>
  <si>
    <t>Signal</t>
  </si>
  <si>
    <t>Pellet</t>
  </si>
  <si>
    <t>Super</t>
  </si>
  <si>
    <t>Gluc</t>
  </si>
  <si>
    <t>Fold Change</t>
  </si>
  <si>
    <t>Negative</t>
  </si>
  <si>
    <t>Postive</t>
  </si>
  <si>
    <t>2-Nitroaniline</t>
  </si>
  <si>
    <t>3-Nitroaniline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</si>
</sst>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#,##0.000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3" fontId="0" fillId="2" borderId="1" xfId="0" applyNumberFormat="1" applyFill="1" applyBorder="1" applyAlignment="1">
      <alignment horizontal="center"/>
    </xf>
    <xf numFmtId="3" fontId="0" fillId="0" borderId="0" xfId="0" applyNumberFormat="1" applyAlignment="1">
      <alignment horizontal="center"/>
    </xf>
    <xf numFmtId="3" fontId="0" fillId="0" borderId="1" xfId="0" applyNumberFormat="1" applyBorder="1" applyAlignment="1">
      <alignment horizontal="center"/>
    </xf>
    <xf numFmtId="3" fontId="0" fillId="2" borderId="1" xfId="0" applyNumberFormat="1" applyFill="1" applyBorder="1" applyAlignment="1">
      <alignment horizontal="center" wrapText="1"/>
    </xf>
    <xf numFmtId="3" fontId="0" fillId="0" borderId="1" xfId="0" applyNumberFormat="1" applyBorder="1" applyAlignment="1">
      <alignment horizontal="center" wrapText="1"/>
    </xf>
    <xf numFmtId="3" fontId="0" fillId="0" borderId="1" xfId="0" applyNumberFormat="1" applyBorder="1" applyAlignment="1">
      <alignment horizontal="center" vertical="center" wrapText="1"/>
    </xf>
    <xf numFmtId="3" fontId="0" fillId="2" borderId="1" xfId="0" applyNumberFormat="1" applyFill="1" applyBorder="1" applyAlignment="1">
      <alignment horizontal="center" vertical="center" wrapText="1"/>
    </xf>
    <xf numFmtId="164" fontId="0" fillId="2" borderId="1" xfId="0" applyNumberFormat="1" applyFill="1" applyBorder="1" applyAlignment="1">
      <alignment horizontal="center" wrapText="1"/>
    </xf>
    <xf numFmtId="0" fontId="0" fillId="2" borderId="1" xfId="0" applyFill="1" applyBorder="1" applyAlignment="1">
      <alignment horizontal="center" vertical="center" wrapText="1"/>
    </xf>
    <xf numFmtId="3" fontId="0" fillId="0" borderId="0" xfId="0" applyNumberFormat="1"/>
    <xf numFmtId="165" fontId="0" fillId="0" borderId="0" xfId="0" applyNumberFormat="1"/>
    <xf numFmtId="0" fontId="0" fillId="0" borderId="0" xfId="0" applyFill="1"/>
    <xf numFmtId="0" fontId="0" fillId="0" borderId="2" xfId="0" applyFill="1" applyBorder="1"/>
    <xf numFmtId="3" fontId="0" fillId="0" borderId="1" xfId="0" applyNumberFormat="1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3" fontId="0" fillId="0" borderId="0" xfId="0" applyNumberFormat="1" applyFill="1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3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13471-7EAC-4556-8733-9B3B05083653}">
  <dimension ref="A1:AJ53"/>
  <sheetViews>
    <sheetView topLeftCell="X33" workbookViewId="0">
      <selection sqref="A1:AJ52"/>
    </sheetView>
  </sheetViews>
  <sheetFormatPr defaultRowHeight="15" x14ac:dyDescent="0.25"/>
  <cols>
    <col min="1" max="1" width="43.42578125" bestFit="1" customWidth="1"/>
    <col min="2" max="2" width="19" style="5" bestFit="1" customWidth="1"/>
    <col min="3" max="3" width="16.5703125" customWidth="1"/>
    <col min="4" max="4" width="14.140625" style="5" bestFit="1" customWidth="1"/>
    <col min="6" max="6" width="16.85546875" style="5" bestFit="1" customWidth="1"/>
    <col min="8" max="8" width="18.140625" style="5" customWidth="1"/>
    <col min="11" max="11" width="16.7109375" style="5" customWidth="1"/>
    <col min="14" max="14" width="15.7109375" style="5" customWidth="1"/>
    <col min="15" max="15" width="13.85546875" style="5" bestFit="1" customWidth="1"/>
    <col min="16" max="16" width="11.140625" style="5" customWidth="1"/>
    <col min="18" max="18" width="11.5703125" style="5" customWidth="1"/>
    <col min="20" max="20" width="15.140625" style="3" customWidth="1"/>
    <col min="21" max="21" width="14.42578125" style="5" customWidth="1"/>
    <col min="23" max="24" width="12.140625" style="5" customWidth="1"/>
    <col min="25" max="25" width="12.5703125" style="5" customWidth="1"/>
    <col min="26" max="26" width="11.42578125" style="5" customWidth="1"/>
    <col min="27" max="27" width="19.85546875" style="5" bestFit="1" customWidth="1"/>
    <col min="28" max="28" width="15.140625" style="5" bestFit="1" customWidth="1"/>
    <col min="29" max="29" width="10.42578125" style="5" customWidth="1"/>
    <col min="30" max="30" width="16.7109375" style="5" customWidth="1"/>
    <col min="31" max="31" width="15.140625" style="3" customWidth="1"/>
    <col min="32" max="33" width="13.5703125" style="3" customWidth="1"/>
    <col min="34" max="34" width="13.85546875" style="5" bestFit="1" customWidth="1"/>
    <col min="35" max="35" width="15.42578125" style="3" customWidth="1"/>
    <col min="36" max="36" width="11.7109375" style="5" bestFit="1" customWidth="1"/>
  </cols>
  <sheetData>
    <row r="1" spans="1:36" ht="60" x14ac:dyDescent="0.25">
      <c r="B1" s="4" t="s">
        <v>40</v>
      </c>
      <c r="C1" s="4" t="s">
        <v>40</v>
      </c>
      <c r="D1" s="4" t="s">
        <v>41</v>
      </c>
      <c r="E1" s="4" t="s">
        <v>41</v>
      </c>
      <c r="F1" s="6" t="s">
        <v>42</v>
      </c>
      <c r="G1" s="6" t="s">
        <v>42</v>
      </c>
      <c r="H1" s="7" t="s">
        <v>43</v>
      </c>
      <c r="I1" s="7" t="s">
        <v>43</v>
      </c>
      <c r="J1" s="4" t="s">
        <v>44</v>
      </c>
      <c r="K1" s="4" t="s">
        <v>44</v>
      </c>
      <c r="L1" s="11" t="s">
        <v>45</v>
      </c>
      <c r="M1" s="11" t="s">
        <v>45</v>
      </c>
      <c r="N1" s="8" t="s">
        <v>46</v>
      </c>
      <c r="O1" s="8" t="s">
        <v>46</v>
      </c>
      <c r="P1" s="8" t="s">
        <v>47</v>
      </c>
      <c r="Q1" s="8" t="s">
        <v>47</v>
      </c>
      <c r="R1" s="9" t="s">
        <v>48</v>
      </c>
      <c r="S1" s="9" t="s">
        <v>48</v>
      </c>
      <c r="T1" s="10" t="s">
        <v>49</v>
      </c>
      <c r="U1" s="10" t="s">
        <v>49</v>
      </c>
      <c r="V1" s="12" t="s">
        <v>50</v>
      </c>
      <c r="W1" s="12" t="s">
        <v>50</v>
      </c>
      <c r="X1" s="10" t="s">
        <v>51</v>
      </c>
      <c r="Y1" s="10" t="s">
        <v>51</v>
      </c>
      <c r="Z1" s="10" t="s">
        <v>52</v>
      </c>
      <c r="AA1" s="10" t="s">
        <v>52</v>
      </c>
      <c r="AB1" s="9" t="s">
        <v>53</v>
      </c>
      <c r="AC1" s="9" t="s">
        <v>53</v>
      </c>
      <c r="AD1" s="10" t="s">
        <v>54</v>
      </c>
      <c r="AE1" s="10" t="s">
        <v>54</v>
      </c>
      <c r="AF1" s="12" t="s">
        <v>55</v>
      </c>
      <c r="AG1" s="12" t="s">
        <v>55</v>
      </c>
      <c r="AH1" s="9" t="s">
        <v>56</v>
      </c>
      <c r="AI1" s="9" t="s">
        <v>56</v>
      </c>
      <c r="AJ1" s="4" t="s">
        <v>39</v>
      </c>
    </row>
    <row r="2" spans="1:36" x14ac:dyDescent="0.25">
      <c r="A2" s="1" t="s">
        <v>0</v>
      </c>
      <c r="B2" s="4"/>
      <c r="D2" s="4"/>
      <c r="F2" s="6"/>
      <c r="H2" s="4">
        <v>145937</v>
      </c>
      <c r="K2" s="4"/>
      <c r="N2" s="6"/>
      <c r="O2" s="4"/>
      <c r="P2" s="6"/>
      <c r="R2" s="6"/>
      <c r="T2" s="2"/>
      <c r="U2" s="4"/>
      <c r="W2" s="4"/>
      <c r="X2" s="4"/>
      <c r="Y2" s="6"/>
      <c r="Z2" s="4"/>
      <c r="AA2" s="4"/>
      <c r="AB2" s="6"/>
      <c r="AC2" s="6"/>
      <c r="AD2" s="4"/>
      <c r="AE2" s="2"/>
      <c r="AF2" s="2"/>
      <c r="AG2" s="2"/>
      <c r="AH2" s="6"/>
      <c r="AI2" s="2"/>
      <c r="AJ2" s="4"/>
    </row>
    <row r="3" spans="1:36" x14ac:dyDescent="0.25">
      <c r="A3" s="1" t="s">
        <v>1</v>
      </c>
      <c r="B3" s="4"/>
      <c r="D3" s="4"/>
      <c r="F3" s="6"/>
      <c r="H3" s="4">
        <v>111848</v>
      </c>
      <c r="K3" s="4"/>
      <c r="N3" s="6"/>
      <c r="O3" s="4"/>
      <c r="P3" s="6"/>
      <c r="R3" s="6"/>
      <c r="T3" s="2"/>
      <c r="U3" s="4"/>
      <c r="W3" s="4"/>
      <c r="X3" s="4"/>
      <c r="Y3" s="6"/>
      <c r="Z3" s="4"/>
      <c r="AA3" s="4"/>
      <c r="AB3" s="6"/>
      <c r="AC3" s="6"/>
      <c r="AD3" s="4"/>
      <c r="AE3" s="2"/>
      <c r="AF3" s="2"/>
      <c r="AG3" s="2"/>
      <c r="AH3" s="6"/>
      <c r="AI3" s="2"/>
      <c r="AJ3" s="4"/>
    </row>
    <row r="4" spans="1:36" x14ac:dyDescent="0.25">
      <c r="A4" s="1" t="s">
        <v>2</v>
      </c>
      <c r="B4" s="4"/>
      <c r="D4" s="4"/>
      <c r="F4" s="6">
        <v>3754691</v>
      </c>
      <c r="H4" s="4">
        <v>125836</v>
      </c>
      <c r="K4" s="4"/>
      <c r="N4" s="6">
        <v>663499</v>
      </c>
      <c r="O4" s="4">
        <v>5417</v>
      </c>
      <c r="P4" s="6"/>
      <c r="R4" s="6"/>
      <c r="T4" s="2"/>
      <c r="U4" s="4"/>
      <c r="W4" s="4"/>
      <c r="X4" s="4"/>
      <c r="Y4" s="6"/>
      <c r="Z4" s="4"/>
      <c r="AA4" s="4"/>
      <c r="AB4" s="6">
        <v>927522</v>
      </c>
      <c r="AC4" s="6">
        <v>213582</v>
      </c>
      <c r="AD4" s="4"/>
      <c r="AE4" s="2"/>
      <c r="AF4" s="2"/>
      <c r="AG4" s="2"/>
      <c r="AH4" s="6"/>
      <c r="AI4" s="2"/>
      <c r="AJ4" s="4"/>
    </row>
    <row r="5" spans="1:36" x14ac:dyDescent="0.25">
      <c r="A5" s="1" t="s">
        <v>3</v>
      </c>
      <c r="B5" s="4">
        <v>104603</v>
      </c>
      <c r="D5" s="4">
        <v>5601612</v>
      </c>
      <c r="F5" s="6">
        <v>2536354</v>
      </c>
      <c r="H5" s="4">
        <v>783596</v>
      </c>
      <c r="K5" s="4"/>
      <c r="N5" s="6">
        <v>648277</v>
      </c>
      <c r="O5" s="4">
        <v>4914</v>
      </c>
      <c r="P5" s="6">
        <v>4132838</v>
      </c>
      <c r="R5" s="6">
        <v>976877</v>
      </c>
      <c r="T5" s="2"/>
      <c r="U5" s="4">
        <v>398701</v>
      </c>
      <c r="W5" s="4"/>
      <c r="X5" s="4"/>
      <c r="Y5" s="6"/>
      <c r="Z5" s="4"/>
      <c r="AA5" s="4"/>
      <c r="AB5" s="6">
        <v>876336</v>
      </c>
      <c r="AC5" s="6">
        <v>182680</v>
      </c>
      <c r="AD5" s="4"/>
      <c r="AE5" s="2"/>
      <c r="AF5" s="2"/>
      <c r="AG5" s="2"/>
      <c r="AH5" s="6">
        <v>1317417</v>
      </c>
      <c r="AI5" s="2">
        <v>5.0030000000000001</v>
      </c>
      <c r="AJ5" s="4">
        <v>184613</v>
      </c>
    </row>
    <row r="6" spans="1:36" x14ac:dyDescent="0.25">
      <c r="A6" s="1" t="s">
        <v>4</v>
      </c>
      <c r="B6" s="4">
        <v>148151</v>
      </c>
      <c r="D6" s="4">
        <v>1895447</v>
      </c>
      <c r="F6" s="6">
        <v>3208535</v>
      </c>
      <c r="H6" s="4">
        <v>405108</v>
      </c>
      <c r="K6" s="4"/>
      <c r="N6" s="6">
        <v>893630</v>
      </c>
      <c r="O6" s="4">
        <v>8552</v>
      </c>
      <c r="P6" s="6">
        <v>3158419</v>
      </c>
      <c r="R6" s="6">
        <v>1275275</v>
      </c>
      <c r="T6" s="2"/>
      <c r="U6" s="4">
        <v>316293</v>
      </c>
      <c r="W6" s="4"/>
      <c r="X6" s="4"/>
      <c r="Y6" s="6"/>
      <c r="Z6" s="4"/>
      <c r="AA6" s="4"/>
      <c r="AB6" s="6">
        <v>950081</v>
      </c>
      <c r="AC6" s="6">
        <v>175641</v>
      </c>
      <c r="AD6" s="4"/>
      <c r="AE6" s="2"/>
      <c r="AF6" s="2"/>
      <c r="AG6" s="2"/>
      <c r="AH6" s="6">
        <v>902856</v>
      </c>
      <c r="AI6" s="2">
        <v>5.0359999999999996</v>
      </c>
      <c r="AJ6" s="4">
        <v>304816</v>
      </c>
    </row>
    <row r="7" spans="1:36" x14ac:dyDescent="0.25">
      <c r="A7" s="1" t="s">
        <v>5</v>
      </c>
      <c r="B7" s="4">
        <v>124528</v>
      </c>
      <c r="D7" s="4">
        <v>5309575</v>
      </c>
      <c r="F7" s="6"/>
      <c r="H7" s="4">
        <v>428027</v>
      </c>
      <c r="K7" s="4"/>
      <c r="N7" s="6"/>
      <c r="O7" s="4"/>
      <c r="P7" s="6">
        <v>2043532</v>
      </c>
      <c r="R7" s="6">
        <v>1328219</v>
      </c>
      <c r="T7" s="2"/>
      <c r="U7" s="4">
        <v>445119</v>
      </c>
      <c r="W7" s="4"/>
      <c r="X7" s="4"/>
      <c r="Y7" s="6"/>
      <c r="Z7" s="4"/>
      <c r="AA7" s="4"/>
      <c r="AB7" s="6"/>
      <c r="AC7" s="6"/>
      <c r="AD7" s="4"/>
      <c r="AE7" s="2"/>
      <c r="AF7" s="2"/>
      <c r="AG7" s="2"/>
      <c r="AH7" s="6">
        <v>1939426</v>
      </c>
      <c r="AI7" s="2">
        <v>4.9969999999999999</v>
      </c>
      <c r="AJ7" s="4">
        <v>288351</v>
      </c>
    </row>
    <row r="8" spans="1:36" x14ac:dyDescent="0.25">
      <c r="A8" s="1" t="s">
        <v>2</v>
      </c>
      <c r="B8" s="4"/>
      <c r="D8" s="4"/>
      <c r="F8" s="6">
        <v>6061832</v>
      </c>
      <c r="H8" s="4">
        <v>115626</v>
      </c>
      <c r="K8" s="4"/>
      <c r="N8" s="6">
        <v>1095886</v>
      </c>
      <c r="O8" s="4">
        <v>9520</v>
      </c>
      <c r="P8" s="6"/>
      <c r="R8" s="6"/>
      <c r="T8" s="2"/>
      <c r="U8" s="4"/>
      <c r="W8" s="4"/>
      <c r="X8" s="4"/>
      <c r="Y8" s="6"/>
      <c r="Z8" s="4"/>
      <c r="AA8" s="4"/>
      <c r="AB8" s="6">
        <v>1439816</v>
      </c>
      <c r="AC8" s="6">
        <v>288542</v>
      </c>
      <c r="AD8" s="4"/>
      <c r="AE8" s="2"/>
      <c r="AF8" s="2"/>
      <c r="AG8" s="2"/>
      <c r="AH8" s="6"/>
      <c r="AI8" s="2"/>
      <c r="AJ8" s="4"/>
    </row>
    <row r="9" spans="1:36" x14ac:dyDescent="0.25">
      <c r="A9" s="1" t="s">
        <v>6</v>
      </c>
      <c r="B9" s="4">
        <v>94542</v>
      </c>
      <c r="D9" s="4">
        <v>2450197</v>
      </c>
      <c r="F9" s="6">
        <v>4496945</v>
      </c>
      <c r="H9" s="4">
        <v>914197</v>
      </c>
      <c r="K9" s="4"/>
      <c r="N9" s="6">
        <v>766446</v>
      </c>
      <c r="O9" s="4">
        <v>7142</v>
      </c>
      <c r="P9" s="6">
        <v>13265208</v>
      </c>
      <c r="R9" s="6">
        <v>873365</v>
      </c>
      <c r="T9" s="2"/>
      <c r="U9" s="4">
        <v>750163</v>
      </c>
      <c r="W9" s="4"/>
      <c r="X9" s="4">
        <v>85675</v>
      </c>
      <c r="Y9" s="6">
        <v>114633</v>
      </c>
      <c r="Z9" s="4">
        <v>90967</v>
      </c>
      <c r="AA9" s="4">
        <v>7602</v>
      </c>
      <c r="AB9" s="6">
        <v>725177</v>
      </c>
      <c r="AC9" s="6">
        <v>174373</v>
      </c>
      <c r="AD9" s="4"/>
      <c r="AE9" s="2"/>
      <c r="AF9" s="2"/>
      <c r="AG9" s="2"/>
      <c r="AH9" s="6">
        <v>2077459</v>
      </c>
      <c r="AI9" s="2">
        <v>5.0190000000000001</v>
      </c>
      <c r="AJ9" s="4">
        <v>352582</v>
      </c>
    </row>
    <row r="10" spans="1:36" x14ac:dyDescent="0.25">
      <c r="A10" s="1" t="s">
        <v>7</v>
      </c>
      <c r="B10" s="4">
        <v>67520</v>
      </c>
      <c r="D10" s="4">
        <v>1643824</v>
      </c>
      <c r="F10" s="6">
        <v>6163203</v>
      </c>
      <c r="H10" s="4">
        <v>1134604</v>
      </c>
      <c r="K10" s="4"/>
      <c r="N10" s="6">
        <v>679105</v>
      </c>
      <c r="O10" s="4">
        <v>5730</v>
      </c>
      <c r="P10" s="6">
        <v>16688884</v>
      </c>
      <c r="R10" s="6">
        <v>756229</v>
      </c>
      <c r="T10" s="2"/>
      <c r="U10" s="4">
        <v>811191</v>
      </c>
      <c r="W10" s="4"/>
      <c r="X10" s="4">
        <v>67107</v>
      </c>
      <c r="Y10" s="6">
        <v>86906</v>
      </c>
      <c r="Z10" s="4">
        <v>94187</v>
      </c>
      <c r="AA10" s="4">
        <v>7661</v>
      </c>
      <c r="AB10" s="6">
        <v>1058766</v>
      </c>
      <c r="AC10" s="6">
        <v>243234</v>
      </c>
      <c r="AD10" s="4"/>
      <c r="AE10" s="2"/>
      <c r="AF10" s="2"/>
      <c r="AG10" s="2"/>
      <c r="AH10" s="6">
        <v>2083283</v>
      </c>
      <c r="AI10" s="2">
        <v>5.0090000000000003</v>
      </c>
      <c r="AJ10" s="4">
        <v>248020</v>
      </c>
    </row>
    <row r="11" spans="1:36" x14ac:dyDescent="0.25">
      <c r="A11" s="1" t="s">
        <v>8</v>
      </c>
      <c r="B11" s="4">
        <v>54103</v>
      </c>
      <c r="D11" s="4">
        <v>1541468</v>
      </c>
      <c r="F11" s="6"/>
      <c r="H11" s="4">
        <v>1001697</v>
      </c>
      <c r="K11" s="4"/>
      <c r="N11" s="6"/>
      <c r="O11" s="4"/>
      <c r="P11" s="6">
        <v>14230651</v>
      </c>
      <c r="R11" s="6">
        <v>5182455</v>
      </c>
      <c r="T11" s="2"/>
      <c r="U11" s="4">
        <v>629979</v>
      </c>
      <c r="W11" s="4"/>
      <c r="X11" s="4">
        <v>92202</v>
      </c>
      <c r="Y11" s="6">
        <v>94794</v>
      </c>
      <c r="Z11" s="4">
        <v>124031</v>
      </c>
      <c r="AA11" s="4">
        <v>10132</v>
      </c>
      <c r="AB11" s="6"/>
      <c r="AC11" s="6"/>
      <c r="AD11" s="4"/>
      <c r="AE11" s="2"/>
      <c r="AF11" s="2"/>
      <c r="AG11" s="2"/>
      <c r="AH11" s="6">
        <v>1732341</v>
      </c>
      <c r="AI11" s="2">
        <v>5.0039999999999996</v>
      </c>
      <c r="AJ11" s="4">
        <v>232662</v>
      </c>
    </row>
    <row r="12" spans="1:36" x14ac:dyDescent="0.25">
      <c r="A12" s="1" t="s">
        <v>2</v>
      </c>
      <c r="B12" s="4"/>
      <c r="D12" s="4"/>
      <c r="F12" s="6">
        <v>3689212</v>
      </c>
      <c r="H12" s="4">
        <v>116685</v>
      </c>
      <c r="K12" s="4"/>
      <c r="N12" s="6">
        <v>638363</v>
      </c>
      <c r="O12" s="4">
        <v>4764</v>
      </c>
      <c r="P12" s="6"/>
      <c r="R12" s="6"/>
      <c r="T12" s="2"/>
      <c r="U12" s="4"/>
      <c r="W12" s="4"/>
      <c r="X12" s="4"/>
      <c r="Y12" s="6"/>
      <c r="Z12" s="4"/>
      <c r="AA12" s="4"/>
      <c r="AB12" s="6">
        <v>810562</v>
      </c>
      <c r="AC12" s="6">
        <v>198317</v>
      </c>
      <c r="AD12" s="4"/>
      <c r="AE12" s="2"/>
      <c r="AF12" s="2"/>
      <c r="AG12" s="2"/>
      <c r="AH12" s="6"/>
      <c r="AI12" s="2"/>
      <c r="AJ12" s="4"/>
    </row>
    <row r="13" spans="1:36" x14ac:dyDescent="0.25">
      <c r="A13" s="1" t="s">
        <v>9</v>
      </c>
      <c r="B13" s="4">
        <v>45748</v>
      </c>
      <c r="D13" s="4">
        <v>1644960</v>
      </c>
      <c r="F13" s="6">
        <v>4835366</v>
      </c>
      <c r="H13" s="4">
        <v>137198</v>
      </c>
      <c r="K13" s="4"/>
      <c r="N13" s="6">
        <v>548817</v>
      </c>
      <c r="O13" s="4">
        <v>3809</v>
      </c>
      <c r="P13" s="6">
        <v>12817140</v>
      </c>
      <c r="R13" s="6">
        <v>2153722</v>
      </c>
      <c r="T13" s="2"/>
      <c r="U13" s="4">
        <v>400538</v>
      </c>
      <c r="W13" s="4"/>
      <c r="X13" s="4">
        <v>113506</v>
      </c>
      <c r="Y13" s="6">
        <v>151380</v>
      </c>
      <c r="Z13" s="4">
        <v>55958</v>
      </c>
      <c r="AA13" s="4"/>
      <c r="AB13" s="6">
        <v>560138</v>
      </c>
      <c r="AC13" s="6">
        <v>126550</v>
      </c>
      <c r="AD13" s="4"/>
      <c r="AE13" s="2"/>
      <c r="AF13" s="2">
        <v>8.6229999999999993</v>
      </c>
      <c r="AG13" s="2"/>
      <c r="AH13" s="6">
        <v>2711568</v>
      </c>
      <c r="AI13" s="2">
        <v>4.9980000000000002</v>
      </c>
      <c r="AJ13" s="4">
        <v>380782</v>
      </c>
    </row>
    <row r="14" spans="1:36" x14ac:dyDescent="0.25">
      <c r="A14" s="1" t="s">
        <v>10</v>
      </c>
      <c r="B14" s="4">
        <v>29533</v>
      </c>
      <c r="D14" s="4">
        <v>2345283</v>
      </c>
      <c r="F14" s="6">
        <v>7767603</v>
      </c>
      <c r="H14" s="4">
        <v>161602</v>
      </c>
      <c r="K14" s="4"/>
      <c r="N14" s="6">
        <v>499854</v>
      </c>
      <c r="O14" s="4">
        <v>3388</v>
      </c>
      <c r="P14" s="6">
        <v>12886330</v>
      </c>
      <c r="R14" s="6">
        <v>8348574</v>
      </c>
      <c r="T14" s="2"/>
      <c r="U14" s="4">
        <v>531541</v>
      </c>
      <c r="W14" s="4"/>
      <c r="X14" s="4">
        <v>140936</v>
      </c>
      <c r="Y14" s="6">
        <v>195147</v>
      </c>
      <c r="Z14" s="4">
        <v>39780</v>
      </c>
      <c r="AA14" s="4"/>
      <c r="AB14" s="6">
        <v>857389</v>
      </c>
      <c r="AC14" s="6">
        <v>203562</v>
      </c>
      <c r="AD14" s="4"/>
      <c r="AE14" s="2"/>
      <c r="AF14" s="2">
        <v>8.6859999999999999</v>
      </c>
      <c r="AG14" s="2"/>
      <c r="AH14" s="6">
        <v>2545170</v>
      </c>
      <c r="AI14" s="2">
        <v>4.9880000000000004</v>
      </c>
      <c r="AJ14" s="4">
        <v>446480</v>
      </c>
    </row>
    <row r="15" spans="1:36" x14ac:dyDescent="0.25">
      <c r="A15" s="1" t="s">
        <v>11</v>
      </c>
      <c r="B15" s="4">
        <v>38277</v>
      </c>
      <c r="D15" s="4">
        <v>1333257</v>
      </c>
      <c r="F15" s="6"/>
      <c r="H15" s="4">
        <v>174174</v>
      </c>
      <c r="K15" s="4"/>
      <c r="N15" s="6"/>
      <c r="O15" s="4"/>
      <c r="P15" s="6">
        <v>9515653</v>
      </c>
      <c r="R15" s="6">
        <v>6222044</v>
      </c>
      <c r="T15" s="2"/>
      <c r="U15" s="4">
        <v>597998</v>
      </c>
      <c r="W15" s="4"/>
      <c r="X15" s="4">
        <v>256374</v>
      </c>
      <c r="Y15" s="6">
        <v>286347</v>
      </c>
      <c r="Z15" s="4">
        <v>60684</v>
      </c>
      <c r="AA15" s="4"/>
      <c r="AB15" s="6"/>
      <c r="AC15" s="6"/>
      <c r="AD15" s="4"/>
      <c r="AE15" s="2"/>
      <c r="AF15" s="2">
        <v>8.6780000000000008</v>
      </c>
      <c r="AG15" s="2"/>
      <c r="AH15" s="6">
        <v>1888821</v>
      </c>
      <c r="AI15" s="2">
        <v>4.9880000000000004</v>
      </c>
      <c r="AJ15" s="4">
        <v>270498</v>
      </c>
    </row>
    <row r="16" spans="1:36" x14ac:dyDescent="0.25">
      <c r="A16" s="1" t="s">
        <v>2</v>
      </c>
      <c r="B16" s="4"/>
      <c r="D16" s="4"/>
      <c r="F16" s="6">
        <v>5655640</v>
      </c>
      <c r="H16" s="4">
        <v>107818</v>
      </c>
      <c r="K16" s="4"/>
      <c r="N16" s="6">
        <v>607976</v>
      </c>
      <c r="O16" s="4">
        <v>5596</v>
      </c>
      <c r="P16" s="6"/>
      <c r="R16" s="6"/>
      <c r="T16" s="2"/>
      <c r="U16" s="4"/>
      <c r="W16" s="4"/>
      <c r="X16" s="4"/>
      <c r="Y16" s="6"/>
      <c r="Z16" s="4"/>
      <c r="AA16" s="4"/>
      <c r="AB16" s="6">
        <v>172801</v>
      </c>
      <c r="AC16" s="6">
        <v>43456</v>
      </c>
      <c r="AD16" s="4">
        <v>23608</v>
      </c>
      <c r="AE16" s="2"/>
      <c r="AF16" s="2"/>
      <c r="AG16" s="2"/>
      <c r="AH16" s="6"/>
      <c r="AI16" s="2"/>
      <c r="AJ16" s="4"/>
    </row>
    <row r="17" spans="1:36" x14ac:dyDescent="0.25">
      <c r="A17" s="1" t="s">
        <v>12</v>
      </c>
      <c r="B17" s="4"/>
      <c r="D17" s="4">
        <v>1870612</v>
      </c>
      <c r="F17" s="6">
        <v>8206920</v>
      </c>
      <c r="H17" s="4">
        <v>85572</v>
      </c>
      <c r="K17" s="4"/>
      <c r="N17" s="6">
        <v>481052</v>
      </c>
      <c r="O17" s="4">
        <v>2339</v>
      </c>
      <c r="P17" s="6">
        <v>9314502</v>
      </c>
      <c r="R17" s="6">
        <v>2201619</v>
      </c>
      <c r="T17" s="2">
        <v>2.919</v>
      </c>
      <c r="U17" s="4">
        <v>408459</v>
      </c>
      <c r="W17" s="4"/>
      <c r="X17" s="4">
        <v>581517</v>
      </c>
      <c r="Y17" s="6">
        <v>879248</v>
      </c>
      <c r="Z17" s="4">
        <v>59018</v>
      </c>
      <c r="AA17" s="4"/>
      <c r="AB17" s="6">
        <v>207042</v>
      </c>
      <c r="AC17" s="6">
        <v>39520</v>
      </c>
      <c r="AD17" s="4">
        <v>19136</v>
      </c>
      <c r="AE17" s="2"/>
      <c r="AF17" s="2">
        <v>8.6519999999999992</v>
      </c>
      <c r="AG17" s="2"/>
      <c r="AH17" s="6">
        <v>2237598</v>
      </c>
      <c r="AI17" s="2">
        <v>4.9930000000000003</v>
      </c>
      <c r="AJ17" s="4">
        <v>403473</v>
      </c>
    </row>
    <row r="18" spans="1:36" x14ac:dyDescent="0.25">
      <c r="A18" s="1" t="s">
        <v>13</v>
      </c>
      <c r="B18" s="4"/>
      <c r="D18" s="4">
        <v>1194379</v>
      </c>
      <c r="F18" s="6">
        <v>4820102</v>
      </c>
      <c r="H18" s="4">
        <v>101328</v>
      </c>
      <c r="K18" s="4"/>
      <c r="N18" s="6">
        <v>383644</v>
      </c>
      <c r="O18" s="4">
        <v>4057</v>
      </c>
      <c r="P18" s="6">
        <v>11435407</v>
      </c>
      <c r="R18" s="6">
        <v>2136365</v>
      </c>
      <c r="T18" s="2">
        <v>2.9510000000000001</v>
      </c>
      <c r="U18" s="4">
        <v>355575</v>
      </c>
      <c r="W18" s="4"/>
      <c r="X18" s="4">
        <v>879643</v>
      </c>
      <c r="Y18" s="6">
        <v>1020572</v>
      </c>
      <c r="Z18" s="4">
        <v>15745</v>
      </c>
      <c r="AA18" s="4"/>
      <c r="AB18" s="6">
        <v>154606</v>
      </c>
      <c r="AC18" s="6">
        <v>45406</v>
      </c>
      <c r="AD18" s="4">
        <v>12615</v>
      </c>
      <c r="AE18" s="2"/>
      <c r="AF18" s="2">
        <v>8.6470000000000002</v>
      </c>
      <c r="AG18" s="2"/>
      <c r="AH18" s="6">
        <v>2460021</v>
      </c>
      <c r="AI18" s="2">
        <v>5.0179999999999998</v>
      </c>
      <c r="AJ18" s="4">
        <v>288614</v>
      </c>
    </row>
    <row r="19" spans="1:36" x14ac:dyDescent="0.25">
      <c r="A19" s="1" t="s">
        <v>14</v>
      </c>
      <c r="B19" s="4"/>
      <c r="D19" s="4">
        <v>3134447</v>
      </c>
      <c r="F19" s="6"/>
      <c r="H19" s="4">
        <v>103682</v>
      </c>
      <c r="K19" s="4"/>
      <c r="N19" s="6"/>
      <c r="O19" s="4"/>
      <c r="P19" s="6">
        <v>8851684</v>
      </c>
      <c r="R19" s="6">
        <v>2557378</v>
      </c>
      <c r="T19" s="2">
        <v>2.9289999999999998</v>
      </c>
      <c r="U19" s="4">
        <v>414147</v>
      </c>
      <c r="W19" s="4"/>
      <c r="X19" s="4">
        <v>363428</v>
      </c>
      <c r="Y19" s="6">
        <v>477449</v>
      </c>
      <c r="Z19" s="4">
        <v>36007</v>
      </c>
      <c r="AA19" s="4"/>
      <c r="AB19" s="6"/>
      <c r="AC19" s="6"/>
      <c r="AD19" s="4"/>
      <c r="AE19" s="2"/>
      <c r="AF19" s="2">
        <v>8.6790000000000003</v>
      </c>
      <c r="AG19" s="2"/>
      <c r="AH19" s="6">
        <v>1827227</v>
      </c>
      <c r="AI19" s="2">
        <v>4.9889999999999999</v>
      </c>
      <c r="AJ19" s="4">
        <v>379604</v>
      </c>
    </row>
    <row r="20" spans="1:36" x14ac:dyDescent="0.25">
      <c r="A20" s="1" t="s">
        <v>2</v>
      </c>
      <c r="B20" s="4">
        <v>204460</v>
      </c>
      <c r="D20" s="4"/>
      <c r="F20" s="6">
        <v>4528261</v>
      </c>
      <c r="H20" s="4">
        <v>132521</v>
      </c>
      <c r="K20" s="4"/>
      <c r="N20" s="6">
        <v>1119851</v>
      </c>
      <c r="O20" s="4">
        <v>14181</v>
      </c>
      <c r="P20" s="6"/>
      <c r="R20" s="6"/>
      <c r="T20" s="2"/>
      <c r="U20" s="4"/>
      <c r="W20" s="4"/>
      <c r="X20" s="4"/>
      <c r="Y20" s="6"/>
      <c r="Z20" s="4"/>
      <c r="AA20" s="4"/>
      <c r="AB20" s="6">
        <v>478177</v>
      </c>
      <c r="AC20" s="6">
        <v>281085</v>
      </c>
      <c r="AD20" s="4"/>
      <c r="AE20" s="2"/>
      <c r="AF20" s="2"/>
      <c r="AG20" s="2"/>
      <c r="AH20" s="6"/>
      <c r="AI20" s="2"/>
      <c r="AJ20" s="4"/>
    </row>
    <row r="21" spans="1:36" x14ac:dyDescent="0.25">
      <c r="A21" s="1" t="s">
        <v>15</v>
      </c>
      <c r="B21" s="4">
        <v>357436</v>
      </c>
      <c r="D21" s="4">
        <v>10900707</v>
      </c>
      <c r="F21" s="6">
        <v>11165393</v>
      </c>
      <c r="H21" s="4">
        <v>594645</v>
      </c>
      <c r="K21" s="4">
        <v>714</v>
      </c>
      <c r="N21" s="6">
        <v>2620497</v>
      </c>
      <c r="O21" s="4">
        <v>46565</v>
      </c>
      <c r="P21" s="6">
        <v>7507288</v>
      </c>
      <c r="R21" s="6">
        <v>2114280</v>
      </c>
      <c r="T21" s="2"/>
      <c r="U21" s="4">
        <v>783646</v>
      </c>
      <c r="W21" s="4"/>
      <c r="X21" s="4"/>
      <c r="Y21" s="6"/>
      <c r="Z21" s="4"/>
      <c r="AA21" s="4"/>
      <c r="AB21" s="6">
        <v>413499</v>
      </c>
      <c r="AC21" s="6">
        <v>221456</v>
      </c>
      <c r="AD21" s="4"/>
      <c r="AE21" s="2"/>
      <c r="AF21" s="2"/>
      <c r="AG21" s="2"/>
      <c r="AH21" s="6">
        <v>1510670</v>
      </c>
      <c r="AI21" s="2">
        <v>4.9809999999999999</v>
      </c>
      <c r="AJ21" s="4">
        <v>828825</v>
      </c>
    </row>
    <row r="22" spans="1:36" x14ac:dyDescent="0.25">
      <c r="A22" s="1" t="s">
        <v>16</v>
      </c>
      <c r="B22" s="4">
        <v>170847</v>
      </c>
      <c r="D22" s="4">
        <v>5026557</v>
      </c>
      <c r="F22" s="6">
        <v>7190826</v>
      </c>
      <c r="H22" s="4">
        <v>555591</v>
      </c>
      <c r="K22" s="4">
        <v>3346</v>
      </c>
      <c r="N22" s="6">
        <v>1036127</v>
      </c>
      <c r="O22" s="4">
        <v>13363</v>
      </c>
      <c r="P22" s="6">
        <v>31691009</v>
      </c>
      <c r="R22" s="6">
        <v>1062953</v>
      </c>
      <c r="T22" s="2"/>
      <c r="U22" s="4">
        <v>349785</v>
      </c>
      <c r="W22" s="4"/>
      <c r="X22" s="4"/>
      <c r="Y22" s="6"/>
      <c r="Z22" s="4"/>
      <c r="AA22" s="4"/>
      <c r="AB22" s="6">
        <v>1395522</v>
      </c>
      <c r="AC22" s="6">
        <v>301142</v>
      </c>
      <c r="AD22" s="4"/>
      <c r="AE22" s="2"/>
      <c r="AF22" s="2"/>
      <c r="AG22" s="2"/>
      <c r="AH22" s="6">
        <v>2213629</v>
      </c>
      <c r="AI22" s="2">
        <v>4.9880000000000004</v>
      </c>
      <c r="AJ22" s="4">
        <v>740148</v>
      </c>
    </row>
    <row r="23" spans="1:36" x14ac:dyDescent="0.25">
      <c r="A23" s="1" t="s">
        <v>17</v>
      </c>
      <c r="B23" s="4"/>
      <c r="D23" s="4">
        <v>5746313</v>
      </c>
      <c r="F23" s="6"/>
      <c r="H23" s="4">
        <v>580485</v>
      </c>
      <c r="K23" s="4">
        <v>2532</v>
      </c>
      <c r="N23" s="6"/>
      <c r="O23" s="4"/>
      <c r="P23" s="6">
        <v>10421055</v>
      </c>
      <c r="R23" s="6">
        <v>1489628</v>
      </c>
      <c r="T23" s="2"/>
      <c r="U23" s="4">
        <v>883076</v>
      </c>
      <c r="W23" s="4"/>
      <c r="X23" s="4"/>
      <c r="Y23" s="6"/>
      <c r="Z23" s="4"/>
      <c r="AA23" s="4"/>
      <c r="AB23" s="6"/>
      <c r="AC23" s="6"/>
      <c r="AD23" s="4"/>
      <c r="AE23" s="2"/>
      <c r="AF23" s="2"/>
      <c r="AG23" s="2"/>
      <c r="AH23" s="6">
        <v>4374068</v>
      </c>
      <c r="AI23" s="2">
        <v>5.0129999999999999</v>
      </c>
      <c r="AJ23" s="4">
        <v>791627</v>
      </c>
    </row>
    <row r="24" spans="1:36" x14ac:dyDescent="0.25">
      <c r="A24" s="1" t="s">
        <v>2</v>
      </c>
      <c r="B24" s="4">
        <v>202603</v>
      </c>
      <c r="D24" s="4"/>
      <c r="F24" s="6">
        <v>11010711</v>
      </c>
      <c r="H24" s="4">
        <v>114099</v>
      </c>
      <c r="K24" s="4"/>
      <c r="N24" s="6">
        <v>1477131</v>
      </c>
      <c r="O24" s="4">
        <v>25705</v>
      </c>
      <c r="P24" s="6"/>
      <c r="R24" s="6"/>
      <c r="T24" s="2"/>
      <c r="U24" s="4"/>
      <c r="W24" s="4"/>
      <c r="X24" s="4"/>
      <c r="Y24" s="6"/>
      <c r="Z24" s="4"/>
      <c r="AA24" s="4"/>
      <c r="AB24" s="6">
        <v>629806</v>
      </c>
      <c r="AC24" s="6">
        <v>141755</v>
      </c>
      <c r="AD24" s="4"/>
      <c r="AE24" s="2"/>
      <c r="AF24" s="2"/>
      <c r="AG24" s="2"/>
      <c r="AH24" s="6"/>
      <c r="AI24" s="2"/>
      <c r="AJ24" s="4"/>
    </row>
    <row r="25" spans="1:36" x14ac:dyDescent="0.25">
      <c r="A25" s="1" t="s">
        <v>18</v>
      </c>
      <c r="B25" s="4">
        <v>179089</v>
      </c>
      <c r="D25" s="4">
        <v>3040753</v>
      </c>
      <c r="F25" s="6">
        <v>10628442</v>
      </c>
      <c r="H25" s="4">
        <v>71747</v>
      </c>
      <c r="K25" s="4">
        <v>2808</v>
      </c>
      <c r="N25" s="6">
        <v>2571396</v>
      </c>
      <c r="O25" s="4">
        <v>46553</v>
      </c>
      <c r="P25" s="6">
        <v>33252685</v>
      </c>
      <c r="R25" s="6"/>
      <c r="T25" s="2"/>
      <c r="U25" s="4">
        <v>941690</v>
      </c>
      <c r="W25" s="4"/>
      <c r="X25" s="4">
        <v>57004</v>
      </c>
      <c r="Y25" s="6">
        <v>85694</v>
      </c>
      <c r="Z25" s="4">
        <v>350334</v>
      </c>
      <c r="AA25" s="4">
        <v>18492</v>
      </c>
      <c r="AB25" s="6">
        <v>1149462</v>
      </c>
      <c r="AC25" s="6">
        <v>250483</v>
      </c>
      <c r="AD25" s="4"/>
      <c r="AE25" s="2"/>
      <c r="AF25" s="2"/>
      <c r="AG25" s="2"/>
      <c r="AH25" s="6">
        <v>5055136</v>
      </c>
      <c r="AI25" s="2">
        <v>5.01</v>
      </c>
      <c r="AJ25" s="4">
        <v>602138</v>
      </c>
    </row>
    <row r="26" spans="1:36" x14ac:dyDescent="0.25">
      <c r="A26" s="1" t="s">
        <v>19</v>
      </c>
      <c r="B26" s="4">
        <v>202433</v>
      </c>
      <c r="D26" s="4">
        <v>4738341</v>
      </c>
      <c r="F26" s="6">
        <v>9189906</v>
      </c>
      <c r="H26" s="4">
        <v>62216</v>
      </c>
      <c r="K26" s="4"/>
      <c r="N26" s="6">
        <v>969276</v>
      </c>
      <c r="O26" s="4">
        <v>15061</v>
      </c>
      <c r="P26" s="6">
        <v>5395337</v>
      </c>
      <c r="R26" s="6">
        <v>1517560</v>
      </c>
      <c r="T26" s="2"/>
      <c r="U26" s="4">
        <v>702635</v>
      </c>
      <c r="W26" s="4"/>
      <c r="X26" s="4">
        <v>51310</v>
      </c>
      <c r="Y26" s="6">
        <v>95833</v>
      </c>
      <c r="Z26" s="4">
        <v>286951</v>
      </c>
      <c r="AA26" s="4">
        <v>6106</v>
      </c>
      <c r="AB26" s="6">
        <v>695636</v>
      </c>
      <c r="AC26" s="6">
        <v>137917</v>
      </c>
      <c r="AD26" s="4"/>
      <c r="AE26" s="2"/>
      <c r="AF26" s="2"/>
      <c r="AG26" s="2"/>
      <c r="AH26" s="6">
        <v>3773176</v>
      </c>
      <c r="AI26" s="2">
        <v>5.0010000000000003</v>
      </c>
      <c r="AJ26" s="4">
        <v>124063</v>
      </c>
    </row>
    <row r="27" spans="1:36" x14ac:dyDescent="0.25">
      <c r="A27" s="1" t="s">
        <v>20</v>
      </c>
      <c r="B27" s="4"/>
      <c r="D27" s="4">
        <v>3926816</v>
      </c>
      <c r="F27" s="6"/>
      <c r="H27" s="4">
        <v>61521</v>
      </c>
      <c r="K27" s="4">
        <v>924</v>
      </c>
      <c r="N27" s="6"/>
      <c r="O27" s="4"/>
      <c r="P27" s="6">
        <v>3029273</v>
      </c>
      <c r="R27" s="6">
        <v>1176734</v>
      </c>
      <c r="T27" s="2"/>
      <c r="U27" s="4">
        <v>373968</v>
      </c>
      <c r="W27" s="4"/>
      <c r="X27" s="4">
        <v>94642</v>
      </c>
      <c r="Y27" s="6">
        <v>129924</v>
      </c>
      <c r="Z27" s="4">
        <v>894542</v>
      </c>
      <c r="AA27" s="4">
        <v>11966</v>
      </c>
      <c r="AB27" s="6"/>
      <c r="AC27" s="6"/>
      <c r="AD27" s="4"/>
      <c r="AE27" s="2"/>
      <c r="AF27" s="2"/>
      <c r="AG27" s="2"/>
      <c r="AH27" s="6">
        <v>4690372</v>
      </c>
      <c r="AI27" s="2">
        <v>4.9729999999999999</v>
      </c>
      <c r="AJ27" s="4">
        <v>363655</v>
      </c>
    </row>
    <row r="28" spans="1:36" x14ac:dyDescent="0.25">
      <c r="A28" s="1" t="s">
        <v>2</v>
      </c>
      <c r="B28" s="4">
        <v>149853</v>
      </c>
      <c r="D28" s="4"/>
      <c r="F28" s="6">
        <v>3927538</v>
      </c>
      <c r="H28" s="4">
        <v>106179</v>
      </c>
      <c r="K28" s="4"/>
      <c r="N28" s="6">
        <v>1142679</v>
      </c>
      <c r="O28" s="4">
        <v>19218</v>
      </c>
      <c r="P28" s="6"/>
      <c r="R28" s="6">
        <v>1427452</v>
      </c>
      <c r="T28" s="2"/>
      <c r="U28" s="4"/>
      <c r="W28" s="4"/>
      <c r="X28" s="4"/>
      <c r="Y28" s="6"/>
      <c r="Z28" s="4"/>
      <c r="AA28" s="4"/>
      <c r="AB28" s="6">
        <v>388579</v>
      </c>
      <c r="AC28" s="6">
        <v>291140</v>
      </c>
      <c r="AD28" s="4">
        <v>21035</v>
      </c>
      <c r="AE28" s="2"/>
      <c r="AF28" s="2"/>
      <c r="AG28" s="2"/>
      <c r="AH28" s="6"/>
      <c r="AI28" s="2"/>
      <c r="AJ28" s="4"/>
    </row>
    <row r="29" spans="1:36" x14ac:dyDescent="0.25">
      <c r="A29" s="1" t="s">
        <v>21</v>
      </c>
      <c r="B29" s="4">
        <v>138711</v>
      </c>
      <c r="D29" s="4">
        <v>8834769</v>
      </c>
      <c r="F29" s="6">
        <v>3463155</v>
      </c>
      <c r="H29" s="4">
        <v>63917</v>
      </c>
      <c r="K29" s="4">
        <v>835</v>
      </c>
      <c r="N29" s="6">
        <v>896022</v>
      </c>
      <c r="O29" s="4">
        <v>9714</v>
      </c>
      <c r="P29" s="6">
        <v>7912728</v>
      </c>
      <c r="R29" s="6"/>
      <c r="T29" s="2">
        <v>2.92</v>
      </c>
      <c r="U29" s="4">
        <v>481821</v>
      </c>
      <c r="W29" s="4"/>
      <c r="X29" s="4">
        <v>249635</v>
      </c>
      <c r="Y29" s="6">
        <v>354005</v>
      </c>
      <c r="Z29" s="4">
        <v>141942</v>
      </c>
      <c r="AA29" s="4">
        <v>8213</v>
      </c>
      <c r="AB29" s="6">
        <v>280138</v>
      </c>
      <c r="AC29" s="6">
        <v>68068</v>
      </c>
      <c r="AD29" s="4">
        <v>6827</v>
      </c>
      <c r="AE29" s="2"/>
      <c r="AF29" s="2">
        <v>8.65</v>
      </c>
      <c r="AG29" s="2"/>
      <c r="AH29" s="6">
        <v>4926879</v>
      </c>
      <c r="AI29" s="2">
        <v>4.9820000000000002</v>
      </c>
      <c r="AJ29" s="4">
        <v>805893</v>
      </c>
    </row>
    <row r="30" spans="1:36" x14ac:dyDescent="0.25">
      <c r="A30" s="1" t="s">
        <v>22</v>
      </c>
      <c r="B30" s="4">
        <v>123434</v>
      </c>
      <c r="D30" s="4">
        <v>5913465</v>
      </c>
      <c r="F30" s="6">
        <v>2969309</v>
      </c>
      <c r="H30" s="4">
        <v>61173</v>
      </c>
      <c r="K30" s="4"/>
      <c r="N30" s="6">
        <v>1026463</v>
      </c>
      <c r="O30" s="4">
        <v>12333</v>
      </c>
      <c r="P30" s="6">
        <v>2242489</v>
      </c>
      <c r="R30" s="6">
        <v>1612332</v>
      </c>
      <c r="T30" s="2">
        <v>2.9209999999999998</v>
      </c>
      <c r="U30" s="4">
        <v>350850</v>
      </c>
      <c r="W30" s="4"/>
      <c r="X30" s="4">
        <v>486197</v>
      </c>
      <c r="Y30" s="6">
        <v>597041</v>
      </c>
      <c r="Z30" s="4">
        <v>173150</v>
      </c>
      <c r="AA30" s="4">
        <v>19451</v>
      </c>
      <c r="AB30" s="6">
        <v>126720</v>
      </c>
      <c r="AC30" s="6">
        <v>34986</v>
      </c>
      <c r="AD30" s="4">
        <v>25058</v>
      </c>
      <c r="AE30" s="2"/>
      <c r="AF30" s="2">
        <v>8.6460000000000008</v>
      </c>
      <c r="AG30" s="2"/>
      <c r="AH30" s="6">
        <v>4120542</v>
      </c>
      <c r="AI30" s="2">
        <v>4.9729999999999999</v>
      </c>
      <c r="AJ30" s="4">
        <v>189394</v>
      </c>
    </row>
    <row r="31" spans="1:36" x14ac:dyDescent="0.25">
      <c r="A31" s="1" t="s">
        <v>23</v>
      </c>
      <c r="B31" s="4"/>
      <c r="D31" s="4">
        <v>7359016</v>
      </c>
      <c r="F31" s="6"/>
      <c r="H31" s="4">
        <v>73541</v>
      </c>
      <c r="K31" s="4"/>
      <c r="N31" s="6"/>
      <c r="O31" s="4"/>
      <c r="P31" s="6">
        <v>1226102</v>
      </c>
      <c r="R31" s="6">
        <v>1634100</v>
      </c>
      <c r="T31" s="2">
        <v>2.9180000000000001</v>
      </c>
      <c r="U31" s="4">
        <v>653958</v>
      </c>
      <c r="W31" s="4"/>
      <c r="X31" s="4">
        <v>179396</v>
      </c>
      <c r="Y31" s="6">
        <v>272117</v>
      </c>
      <c r="Z31" s="4">
        <v>230078</v>
      </c>
      <c r="AA31" s="4">
        <v>15543</v>
      </c>
      <c r="AB31" s="6"/>
      <c r="AC31" s="6"/>
      <c r="AD31" s="4"/>
      <c r="AE31" s="2"/>
      <c r="AF31" s="2">
        <v>8.6449999999999996</v>
      </c>
      <c r="AG31" s="2"/>
      <c r="AH31" s="6">
        <v>3684439</v>
      </c>
      <c r="AI31" s="2">
        <v>4.9989999999999997</v>
      </c>
      <c r="AJ31" s="4">
        <v>857618</v>
      </c>
    </row>
    <row r="32" spans="1:36" x14ac:dyDescent="0.25">
      <c r="A32" s="1" t="s">
        <v>2</v>
      </c>
      <c r="B32" s="4">
        <v>35338</v>
      </c>
      <c r="D32" s="4"/>
      <c r="F32" s="6">
        <v>1588672</v>
      </c>
      <c r="H32" s="4">
        <v>102346</v>
      </c>
      <c r="K32" s="4"/>
      <c r="N32" s="6">
        <v>839060</v>
      </c>
      <c r="O32" s="4">
        <v>12215</v>
      </c>
      <c r="P32" s="6"/>
      <c r="R32" s="6">
        <v>1686765</v>
      </c>
      <c r="T32" s="2"/>
      <c r="U32" s="4"/>
      <c r="W32" s="4"/>
      <c r="X32" s="4"/>
      <c r="Y32" s="6"/>
      <c r="Z32" s="4"/>
      <c r="AA32" s="4"/>
      <c r="AB32" s="6">
        <v>65089</v>
      </c>
      <c r="AC32" s="6">
        <v>21387</v>
      </c>
      <c r="AD32" s="4">
        <v>34075</v>
      </c>
      <c r="AE32" s="2"/>
      <c r="AF32" s="2"/>
      <c r="AG32" s="2"/>
      <c r="AH32" s="6"/>
      <c r="AI32" s="2"/>
      <c r="AJ32" s="4"/>
    </row>
    <row r="33" spans="1:36" x14ac:dyDescent="0.25">
      <c r="A33" s="1" t="s">
        <v>24</v>
      </c>
      <c r="B33" s="4">
        <v>10889</v>
      </c>
      <c r="D33" s="4">
        <v>2740998</v>
      </c>
      <c r="F33" s="6">
        <v>7327696</v>
      </c>
      <c r="H33" s="4">
        <v>64534</v>
      </c>
      <c r="K33" s="4"/>
      <c r="N33" s="6">
        <v>1062881</v>
      </c>
      <c r="O33" s="4">
        <v>18761</v>
      </c>
      <c r="P33" s="6">
        <v>5333973</v>
      </c>
      <c r="R33" s="6"/>
      <c r="T33" s="2">
        <v>2.919</v>
      </c>
      <c r="U33" s="4">
        <v>283188</v>
      </c>
      <c r="W33" s="4"/>
      <c r="X33" s="4">
        <v>655840</v>
      </c>
      <c r="Y33" s="6">
        <v>994795</v>
      </c>
      <c r="Z33" s="4">
        <v>112702</v>
      </c>
      <c r="AA33" s="4"/>
      <c r="AB33" s="6">
        <v>38805</v>
      </c>
      <c r="AC33" s="6">
        <v>11517</v>
      </c>
      <c r="AD33" s="4">
        <v>45603</v>
      </c>
      <c r="AE33" s="2">
        <v>5.94</v>
      </c>
      <c r="AF33" s="2">
        <v>8.6340000000000003</v>
      </c>
      <c r="AG33" s="2"/>
      <c r="AH33" s="6">
        <v>3943897</v>
      </c>
      <c r="AI33" s="2">
        <v>4.9720000000000004</v>
      </c>
      <c r="AJ33" s="4">
        <v>849865</v>
      </c>
    </row>
    <row r="34" spans="1:36" x14ac:dyDescent="0.25">
      <c r="A34" s="1" t="s">
        <v>25</v>
      </c>
      <c r="B34" s="4">
        <v>118594</v>
      </c>
      <c r="D34" s="4">
        <v>5404106</v>
      </c>
      <c r="F34" s="6">
        <v>3522819</v>
      </c>
      <c r="H34" s="4">
        <v>68042</v>
      </c>
      <c r="K34" s="4"/>
      <c r="N34" s="6">
        <v>601628</v>
      </c>
      <c r="O34" s="4">
        <v>10380</v>
      </c>
      <c r="P34" s="6">
        <v>13257265</v>
      </c>
      <c r="R34" s="6">
        <v>3848246</v>
      </c>
      <c r="T34" s="2">
        <v>2.8940000000000001</v>
      </c>
      <c r="U34" s="4">
        <v>316282</v>
      </c>
      <c r="W34" s="4"/>
      <c r="X34" s="4">
        <v>851025</v>
      </c>
      <c r="Y34" s="6">
        <v>1804631</v>
      </c>
      <c r="Z34" s="4">
        <v>109560</v>
      </c>
      <c r="AA34" s="4"/>
      <c r="AB34" s="6">
        <v>110942</v>
      </c>
      <c r="AC34" s="6">
        <v>30801</v>
      </c>
      <c r="AD34" s="4">
        <v>42673</v>
      </c>
      <c r="AE34" s="2">
        <v>5.859</v>
      </c>
      <c r="AF34" s="2">
        <v>8.69</v>
      </c>
      <c r="AG34" s="2"/>
      <c r="AH34" s="6">
        <v>4637673</v>
      </c>
      <c r="AI34" s="2">
        <v>4.9530000000000003</v>
      </c>
      <c r="AJ34" s="4">
        <v>282958</v>
      </c>
    </row>
    <row r="35" spans="1:36" x14ac:dyDescent="0.25">
      <c r="A35" s="1" t="s">
        <v>26</v>
      </c>
      <c r="B35" s="4"/>
      <c r="D35" s="4">
        <v>11734278</v>
      </c>
      <c r="F35" s="6"/>
      <c r="H35" s="4">
        <v>78176</v>
      </c>
      <c r="K35" s="4"/>
      <c r="N35" s="6"/>
      <c r="O35" s="4"/>
      <c r="P35" s="6">
        <v>21440139</v>
      </c>
      <c r="R35" s="6">
        <v>1629050</v>
      </c>
      <c r="T35" s="2">
        <v>2.9350000000000001</v>
      </c>
      <c r="U35" s="4">
        <v>438791</v>
      </c>
      <c r="W35" s="4"/>
      <c r="X35" s="4">
        <v>779165</v>
      </c>
      <c r="Y35" s="6">
        <v>1433246</v>
      </c>
      <c r="Z35" s="4">
        <v>199025</v>
      </c>
      <c r="AA35" s="4"/>
      <c r="AB35" s="6"/>
      <c r="AC35" s="6"/>
      <c r="AD35" s="4"/>
      <c r="AE35" s="2">
        <v>5.8369999999999997</v>
      </c>
      <c r="AF35" s="2">
        <v>8.6739999999999995</v>
      </c>
      <c r="AG35" s="2"/>
      <c r="AH35" s="6">
        <v>4083594</v>
      </c>
      <c r="AI35" s="2">
        <v>4.9370000000000003</v>
      </c>
      <c r="AJ35" s="4">
        <v>896998</v>
      </c>
    </row>
    <row r="36" spans="1:36" x14ac:dyDescent="0.25">
      <c r="A36" s="1" t="s">
        <v>2</v>
      </c>
      <c r="B36" s="4">
        <v>193756</v>
      </c>
      <c r="D36" s="4"/>
      <c r="F36" s="6">
        <v>12548854</v>
      </c>
      <c r="H36" s="4">
        <v>88869</v>
      </c>
      <c r="K36" s="4"/>
      <c r="N36" s="6">
        <v>10587</v>
      </c>
      <c r="O36" s="4">
        <v>1140</v>
      </c>
      <c r="P36" s="6"/>
      <c r="R36" s="6">
        <v>5184947</v>
      </c>
      <c r="T36" s="2"/>
      <c r="U36" s="4"/>
      <c r="W36" s="4"/>
      <c r="X36" s="4"/>
      <c r="Y36" s="6"/>
      <c r="Z36" s="4"/>
      <c r="AA36" s="4"/>
      <c r="AB36" s="6">
        <v>519134</v>
      </c>
      <c r="AC36" s="6">
        <v>319200</v>
      </c>
      <c r="AD36" s="4"/>
      <c r="AE36" s="2"/>
      <c r="AF36" s="2"/>
      <c r="AG36" s="2"/>
      <c r="AH36" s="6"/>
      <c r="AI36" s="2"/>
      <c r="AJ36" s="4"/>
    </row>
    <row r="37" spans="1:36" x14ac:dyDescent="0.25">
      <c r="A37" s="1" t="s">
        <v>27</v>
      </c>
      <c r="B37" s="4">
        <v>32414</v>
      </c>
      <c r="D37" s="4">
        <v>8552727</v>
      </c>
      <c r="F37" s="6">
        <v>9309889</v>
      </c>
      <c r="H37" s="4">
        <v>185412</v>
      </c>
      <c r="K37" s="4"/>
      <c r="N37" s="6">
        <v>27943</v>
      </c>
      <c r="O37" s="4">
        <v>5513</v>
      </c>
      <c r="P37" s="6">
        <v>4862612</v>
      </c>
      <c r="R37" s="6"/>
      <c r="T37" s="2"/>
      <c r="U37" s="4">
        <v>863363</v>
      </c>
      <c r="W37" s="4"/>
      <c r="X37" s="4"/>
      <c r="Y37" s="6"/>
      <c r="Z37" s="4">
        <v>276917</v>
      </c>
      <c r="AA37" s="4"/>
      <c r="AB37" s="6">
        <v>951450</v>
      </c>
      <c r="AC37" s="6">
        <v>233465</v>
      </c>
      <c r="AD37" s="4"/>
      <c r="AE37" s="2"/>
      <c r="AF37" s="2"/>
      <c r="AG37" s="2"/>
      <c r="AH37" s="6">
        <v>1003244</v>
      </c>
      <c r="AI37" s="2">
        <v>4.91</v>
      </c>
      <c r="AJ37" s="4">
        <v>549196</v>
      </c>
    </row>
    <row r="38" spans="1:36" x14ac:dyDescent="0.25">
      <c r="A38" s="1" t="s">
        <v>28</v>
      </c>
      <c r="B38" s="4">
        <v>155952</v>
      </c>
      <c r="D38" s="4">
        <v>7359129</v>
      </c>
      <c r="F38" s="6">
        <v>11750070</v>
      </c>
      <c r="H38" s="4">
        <v>182078</v>
      </c>
      <c r="K38" s="4"/>
      <c r="N38" s="6">
        <v>76940</v>
      </c>
      <c r="O38" s="4">
        <v>18369</v>
      </c>
      <c r="P38" s="6">
        <v>4965199</v>
      </c>
      <c r="R38" s="6">
        <v>767327</v>
      </c>
      <c r="T38" s="2"/>
      <c r="U38" s="4">
        <v>1314635</v>
      </c>
      <c r="W38" s="4"/>
      <c r="X38" s="4"/>
      <c r="Y38" s="6"/>
      <c r="Z38" s="4">
        <v>181944</v>
      </c>
      <c r="AA38" s="4"/>
      <c r="AB38" s="6">
        <v>671945</v>
      </c>
      <c r="AC38" s="6">
        <v>102090</v>
      </c>
      <c r="AD38" s="4"/>
      <c r="AE38" s="2"/>
      <c r="AF38" s="2"/>
      <c r="AG38" s="2"/>
      <c r="AH38" s="6">
        <v>921596</v>
      </c>
      <c r="AI38" s="2">
        <v>4.9189999999999996</v>
      </c>
      <c r="AJ38" s="4">
        <v>1000891</v>
      </c>
    </row>
    <row r="39" spans="1:36" x14ac:dyDescent="0.25">
      <c r="A39" s="1" t="s">
        <v>29</v>
      </c>
      <c r="B39" s="4"/>
      <c r="D39" s="4">
        <v>5341766</v>
      </c>
      <c r="F39" s="6"/>
      <c r="H39" s="4">
        <v>160324</v>
      </c>
      <c r="K39" s="4"/>
      <c r="N39" s="6"/>
      <c r="O39" s="4"/>
      <c r="P39" s="6">
        <v>23981275</v>
      </c>
      <c r="R39" s="6">
        <v>1345568</v>
      </c>
      <c r="T39" s="2"/>
      <c r="U39" s="4">
        <v>942758</v>
      </c>
      <c r="W39" s="4"/>
      <c r="X39" s="4"/>
      <c r="Y39" s="6"/>
      <c r="Z39" s="4">
        <v>370388</v>
      </c>
      <c r="AA39" s="4"/>
      <c r="AB39" s="6"/>
      <c r="AC39" s="6"/>
      <c r="AD39" s="4"/>
      <c r="AE39" s="2"/>
      <c r="AF39" s="2"/>
      <c r="AG39" s="2"/>
      <c r="AH39" s="6">
        <v>1355176</v>
      </c>
      <c r="AI39" s="2">
        <v>4.9240000000000004</v>
      </c>
      <c r="AJ39" s="4">
        <v>304541</v>
      </c>
    </row>
    <row r="40" spans="1:36" x14ac:dyDescent="0.25">
      <c r="A40" s="1" t="s">
        <v>2</v>
      </c>
      <c r="B40" s="4">
        <v>24307</v>
      </c>
      <c r="D40" s="4"/>
      <c r="F40" s="6">
        <v>7662403</v>
      </c>
      <c r="H40" s="4">
        <v>95751</v>
      </c>
      <c r="K40" s="4"/>
      <c r="N40" s="6">
        <v>21405</v>
      </c>
      <c r="O40" s="4">
        <v>5573</v>
      </c>
      <c r="P40" s="6"/>
      <c r="R40" s="6">
        <v>747953</v>
      </c>
      <c r="T40" s="2"/>
      <c r="U40" s="4"/>
      <c r="W40" s="4"/>
      <c r="X40" s="4"/>
      <c r="Y40" s="6"/>
      <c r="Z40" s="4"/>
      <c r="AA40" s="4"/>
      <c r="AB40" s="6">
        <v>256998</v>
      </c>
      <c r="AC40" s="6">
        <v>226669</v>
      </c>
      <c r="AD40" s="4"/>
      <c r="AE40" s="2"/>
      <c r="AF40" s="2"/>
      <c r="AG40" s="2"/>
      <c r="AH40" s="6"/>
      <c r="AI40" s="2"/>
      <c r="AJ40" s="4"/>
    </row>
    <row r="41" spans="1:36" x14ac:dyDescent="0.25">
      <c r="A41" s="1" t="s">
        <v>30</v>
      </c>
      <c r="B41" s="4">
        <v>92679</v>
      </c>
      <c r="D41" s="4">
        <v>6931662</v>
      </c>
      <c r="F41" s="6">
        <v>10407982</v>
      </c>
      <c r="H41" s="4">
        <v>74104</v>
      </c>
      <c r="K41" s="4"/>
      <c r="N41" s="6">
        <v>20857</v>
      </c>
      <c r="O41" s="4">
        <v>5276</v>
      </c>
      <c r="P41" s="6">
        <v>6118062</v>
      </c>
      <c r="R41" s="6"/>
      <c r="T41" s="2"/>
      <c r="U41" s="4">
        <v>562590</v>
      </c>
      <c r="W41" s="4"/>
      <c r="X41" s="4">
        <v>112640</v>
      </c>
      <c r="Y41" s="6">
        <v>99803</v>
      </c>
      <c r="Z41" s="4">
        <v>236805</v>
      </c>
      <c r="AA41" s="4">
        <v>12656</v>
      </c>
      <c r="AB41" s="6">
        <v>290398</v>
      </c>
      <c r="AC41" s="6">
        <v>398199</v>
      </c>
      <c r="AD41" s="4"/>
      <c r="AE41" s="2"/>
      <c r="AF41" s="2"/>
      <c r="AG41" s="2"/>
      <c r="AH41" s="6">
        <v>1232424</v>
      </c>
      <c r="AI41" s="2">
        <v>4.9390000000000001</v>
      </c>
      <c r="AJ41" s="4">
        <v>1089296</v>
      </c>
    </row>
    <row r="42" spans="1:36" x14ac:dyDescent="0.25">
      <c r="A42" s="1" t="s">
        <v>31</v>
      </c>
      <c r="B42" s="4"/>
      <c r="D42" s="4">
        <v>7929068</v>
      </c>
      <c r="F42" s="6">
        <v>11614682</v>
      </c>
      <c r="H42" s="4">
        <v>88342</v>
      </c>
      <c r="K42" s="4"/>
      <c r="N42" s="6">
        <v>41055</v>
      </c>
      <c r="O42" s="4">
        <v>10511</v>
      </c>
      <c r="P42" s="6">
        <v>10822008</v>
      </c>
      <c r="R42" s="6">
        <v>1191112</v>
      </c>
      <c r="T42" s="2"/>
      <c r="U42" s="4">
        <v>779063</v>
      </c>
      <c r="W42" s="4"/>
      <c r="X42" s="4">
        <v>159655</v>
      </c>
      <c r="Y42" s="6">
        <v>99718</v>
      </c>
      <c r="Z42" s="4">
        <v>975962</v>
      </c>
      <c r="AA42" s="4">
        <v>16054</v>
      </c>
      <c r="AB42" s="6">
        <v>241700</v>
      </c>
      <c r="AC42" s="6">
        <v>265467</v>
      </c>
      <c r="AD42" s="4"/>
      <c r="AE42" s="2"/>
      <c r="AF42" s="2"/>
      <c r="AG42" s="2"/>
      <c r="AH42" s="6">
        <v>2331130</v>
      </c>
      <c r="AI42" s="2">
        <v>4.931</v>
      </c>
      <c r="AJ42" s="4">
        <v>1061344</v>
      </c>
    </row>
    <row r="43" spans="1:36" x14ac:dyDescent="0.25">
      <c r="A43" s="1" t="s">
        <v>32</v>
      </c>
      <c r="B43" s="4"/>
      <c r="D43" s="4">
        <v>6800726</v>
      </c>
      <c r="F43" s="6"/>
      <c r="H43" s="4">
        <v>62722</v>
      </c>
      <c r="K43" s="4"/>
      <c r="N43" s="6"/>
      <c r="O43" s="4"/>
      <c r="P43" s="6">
        <v>3087214</v>
      </c>
      <c r="R43" s="6">
        <v>771135</v>
      </c>
      <c r="T43" s="2"/>
      <c r="U43" s="4">
        <v>891777</v>
      </c>
      <c r="W43" s="4"/>
      <c r="X43" s="4">
        <v>257200</v>
      </c>
      <c r="Y43" s="6">
        <v>121301</v>
      </c>
      <c r="Z43" s="4">
        <v>369990</v>
      </c>
      <c r="AA43" s="4"/>
      <c r="AB43" s="6"/>
      <c r="AC43" s="6"/>
      <c r="AD43" s="4"/>
      <c r="AE43" s="2"/>
      <c r="AF43" s="2"/>
      <c r="AG43" s="2"/>
      <c r="AH43" s="6">
        <v>734459</v>
      </c>
      <c r="AI43" s="2">
        <v>4.952</v>
      </c>
      <c r="AJ43" s="4">
        <v>1023126</v>
      </c>
    </row>
    <row r="44" spans="1:36" x14ac:dyDescent="0.25">
      <c r="A44" s="1" t="s">
        <v>2</v>
      </c>
      <c r="B44" s="4">
        <v>51976</v>
      </c>
      <c r="D44" s="4"/>
      <c r="F44" s="6">
        <v>3998449</v>
      </c>
      <c r="H44" s="4">
        <v>107847</v>
      </c>
      <c r="K44" s="4"/>
      <c r="N44" s="6">
        <v>85953</v>
      </c>
      <c r="O44" s="4">
        <v>12299</v>
      </c>
      <c r="P44" s="6"/>
      <c r="R44" s="6">
        <v>1297321</v>
      </c>
      <c r="T44" s="2"/>
      <c r="U44" s="4"/>
      <c r="W44" s="4"/>
      <c r="X44" s="4"/>
      <c r="Y44" s="6"/>
      <c r="Z44" s="4"/>
      <c r="AA44" s="4"/>
      <c r="AB44" s="6">
        <v>148061</v>
      </c>
      <c r="AC44" s="6">
        <v>22864</v>
      </c>
      <c r="AD44" s="4"/>
      <c r="AE44" s="2"/>
      <c r="AF44" s="2"/>
      <c r="AG44" s="2"/>
      <c r="AH44" s="6"/>
      <c r="AI44" s="2"/>
      <c r="AJ44" s="4"/>
    </row>
    <row r="45" spans="1:36" x14ac:dyDescent="0.25">
      <c r="A45" s="1" t="s">
        <v>33</v>
      </c>
      <c r="B45" s="4">
        <v>76097</v>
      </c>
      <c r="D45" s="4">
        <v>1393924</v>
      </c>
      <c r="F45" s="6">
        <v>5124280</v>
      </c>
      <c r="H45" s="4">
        <v>73536</v>
      </c>
      <c r="K45" s="4"/>
      <c r="N45" s="6">
        <v>27734</v>
      </c>
      <c r="O45" s="4">
        <v>8839</v>
      </c>
      <c r="P45" s="6">
        <v>5193120</v>
      </c>
      <c r="R45" s="6"/>
      <c r="T45" s="2">
        <v>2.923</v>
      </c>
      <c r="U45" s="4">
        <v>655467</v>
      </c>
      <c r="W45" s="4"/>
      <c r="X45" s="4">
        <v>342406</v>
      </c>
      <c r="Y45" s="6">
        <v>160092</v>
      </c>
      <c r="Z45" s="4">
        <v>228353</v>
      </c>
      <c r="AA45" s="4"/>
      <c r="AB45" s="6">
        <v>110879</v>
      </c>
      <c r="AC45" s="6">
        <v>27817</v>
      </c>
      <c r="AD45" s="4"/>
      <c r="AE45" s="2"/>
      <c r="AF45" s="2"/>
      <c r="AG45" s="2"/>
      <c r="AH45" s="6">
        <v>851010</v>
      </c>
      <c r="AI45" s="2">
        <v>4.9320000000000004</v>
      </c>
      <c r="AJ45" s="4">
        <v>198632</v>
      </c>
    </row>
    <row r="46" spans="1:36" x14ac:dyDescent="0.25">
      <c r="A46" s="1" t="s">
        <v>34</v>
      </c>
      <c r="B46" s="4">
        <v>19059</v>
      </c>
      <c r="D46" s="4">
        <v>1739200</v>
      </c>
      <c r="F46" s="6">
        <v>5388107</v>
      </c>
      <c r="H46" s="4">
        <v>67370</v>
      </c>
      <c r="K46" s="4"/>
      <c r="N46" s="6">
        <v>17426</v>
      </c>
      <c r="O46" s="4">
        <v>2308</v>
      </c>
      <c r="P46" s="6">
        <v>2957159</v>
      </c>
      <c r="R46" s="6">
        <v>905522</v>
      </c>
      <c r="T46" s="2">
        <v>2.9249999999999998</v>
      </c>
      <c r="U46" s="4">
        <v>269528</v>
      </c>
      <c r="W46" s="4"/>
      <c r="X46" s="4">
        <v>444908</v>
      </c>
      <c r="Y46" s="6">
        <v>359964</v>
      </c>
      <c r="Z46" s="4">
        <v>149754</v>
      </c>
      <c r="AA46" s="4"/>
      <c r="AB46" s="6">
        <v>90432</v>
      </c>
      <c r="AC46" s="6">
        <v>26999</v>
      </c>
      <c r="AD46" s="4"/>
      <c r="AE46" s="2"/>
      <c r="AF46" s="2"/>
      <c r="AG46" s="2"/>
      <c r="AH46" s="6">
        <v>777743</v>
      </c>
      <c r="AI46" s="2">
        <v>4.9260000000000002</v>
      </c>
      <c r="AJ46" s="4">
        <v>28867</v>
      </c>
    </row>
    <row r="47" spans="1:36" x14ac:dyDescent="0.25">
      <c r="A47" s="1" t="s">
        <v>35</v>
      </c>
      <c r="B47" s="4"/>
      <c r="D47" s="4">
        <v>4528132</v>
      </c>
      <c r="F47" s="6"/>
      <c r="H47" s="4">
        <v>75950</v>
      </c>
      <c r="K47" s="4"/>
      <c r="N47" s="6"/>
      <c r="O47" s="4"/>
      <c r="P47" s="6">
        <v>1928485</v>
      </c>
      <c r="R47" s="6">
        <v>3142253</v>
      </c>
      <c r="T47" s="2">
        <v>2.9220000000000002</v>
      </c>
      <c r="U47" s="4">
        <v>670893</v>
      </c>
      <c r="W47" s="4"/>
      <c r="X47" s="4">
        <v>350758</v>
      </c>
      <c r="Y47" s="6">
        <v>302479</v>
      </c>
      <c r="Z47" s="4">
        <v>188816</v>
      </c>
      <c r="AA47" s="4"/>
      <c r="AB47" s="6"/>
      <c r="AC47" s="6"/>
      <c r="AD47" s="4"/>
      <c r="AE47" s="2"/>
      <c r="AF47" s="2"/>
      <c r="AG47" s="2"/>
      <c r="AH47" s="6">
        <v>556684</v>
      </c>
      <c r="AI47" s="2">
        <v>4.9210000000000003</v>
      </c>
      <c r="AJ47" s="4">
        <v>786126</v>
      </c>
    </row>
    <row r="48" spans="1:36" x14ac:dyDescent="0.25">
      <c r="A48" s="1" t="s">
        <v>2</v>
      </c>
      <c r="B48" s="4">
        <v>37672</v>
      </c>
      <c r="D48" s="4"/>
      <c r="F48" s="6">
        <v>2588358</v>
      </c>
      <c r="H48" s="4">
        <v>98548</v>
      </c>
      <c r="K48" s="4"/>
      <c r="N48" s="6">
        <v>21727</v>
      </c>
      <c r="O48" s="4">
        <v>7171</v>
      </c>
      <c r="P48" s="6"/>
      <c r="R48" s="6">
        <v>1217351</v>
      </c>
      <c r="T48" s="2"/>
      <c r="U48" s="4"/>
      <c r="W48" s="4"/>
      <c r="X48" s="4"/>
      <c r="Y48" s="6"/>
      <c r="Z48" s="4"/>
      <c r="AA48" s="4"/>
      <c r="AB48" s="6">
        <v>25547</v>
      </c>
      <c r="AC48" s="6">
        <v>25956</v>
      </c>
      <c r="AD48" s="4"/>
      <c r="AE48" s="2"/>
      <c r="AF48" s="2"/>
      <c r="AG48" s="2"/>
      <c r="AH48" s="6"/>
      <c r="AI48" s="2"/>
      <c r="AJ48" s="4"/>
    </row>
    <row r="49" spans="1:36" x14ac:dyDescent="0.25">
      <c r="A49" s="1" t="s">
        <v>36</v>
      </c>
      <c r="B49" s="4">
        <v>63736</v>
      </c>
      <c r="D49" s="4">
        <v>4528672</v>
      </c>
      <c r="F49" s="6">
        <v>1913203</v>
      </c>
      <c r="H49" s="4">
        <v>35347</v>
      </c>
      <c r="K49" s="4"/>
      <c r="N49" s="6">
        <v>27964</v>
      </c>
      <c r="O49" s="4">
        <v>6745</v>
      </c>
      <c r="P49" s="6">
        <v>2652657</v>
      </c>
      <c r="R49" s="6"/>
      <c r="T49" s="2">
        <v>2.9039999999999999</v>
      </c>
      <c r="U49" s="4">
        <v>319237</v>
      </c>
      <c r="W49" s="4"/>
      <c r="X49" s="4">
        <v>683041</v>
      </c>
      <c r="Y49" s="6">
        <v>913755</v>
      </c>
      <c r="Z49" s="4">
        <v>117111</v>
      </c>
      <c r="AA49" s="4"/>
      <c r="AB49" s="6">
        <v>29229</v>
      </c>
      <c r="AC49" s="6">
        <v>30466</v>
      </c>
      <c r="AD49" s="4"/>
      <c r="AE49" s="2"/>
      <c r="AF49" s="2"/>
      <c r="AG49" s="2"/>
      <c r="AH49" s="6">
        <v>1119503</v>
      </c>
      <c r="AI49" s="2">
        <v>4.9290000000000003</v>
      </c>
      <c r="AJ49" s="4">
        <v>82569</v>
      </c>
    </row>
    <row r="50" spans="1:36" x14ac:dyDescent="0.25">
      <c r="A50" s="1" t="s">
        <v>37</v>
      </c>
      <c r="B50" s="4">
        <v>17057</v>
      </c>
      <c r="D50" s="4">
        <v>7954385</v>
      </c>
      <c r="F50" s="6">
        <v>2914213</v>
      </c>
      <c r="H50" s="4">
        <v>70267</v>
      </c>
      <c r="K50" s="4"/>
      <c r="N50" s="6">
        <v>29835</v>
      </c>
      <c r="O50" s="4">
        <v>8873</v>
      </c>
      <c r="P50" s="6">
        <v>3948787</v>
      </c>
      <c r="R50" s="6">
        <v>2113581</v>
      </c>
      <c r="T50" s="2">
        <v>2.9409999999999998</v>
      </c>
      <c r="U50" s="4">
        <v>410155</v>
      </c>
      <c r="W50" s="4"/>
      <c r="X50" s="4">
        <v>1938056</v>
      </c>
      <c r="Y50" s="6">
        <v>1536940</v>
      </c>
      <c r="Z50" s="4">
        <v>149982</v>
      </c>
      <c r="AA50" s="4"/>
      <c r="AB50" s="6">
        <v>46125</v>
      </c>
      <c r="AC50" s="6">
        <v>33191</v>
      </c>
      <c r="AD50" s="4"/>
      <c r="AE50" s="2"/>
      <c r="AF50" s="2"/>
      <c r="AG50" s="2"/>
      <c r="AH50" s="6">
        <v>1217669</v>
      </c>
      <c r="AI50" s="2">
        <v>4.9550000000000001</v>
      </c>
      <c r="AJ50" s="4">
        <v>126083</v>
      </c>
    </row>
    <row r="51" spans="1:36" x14ac:dyDescent="0.25">
      <c r="A51" s="1" t="s">
        <v>38</v>
      </c>
      <c r="B51" s="4"/>
      <c r="D51" s="4">
        <v>2326300</v>
      </c>
      <c r="F51" s="6"/>
      <c r="H51" s="4">
        <v>69089</v>
      </c>
      <c r="K51" s="4"/>
      <c r="N51" s="6"/>
      <c r="O51" s="4"/>
      <c r="P51" s="6">
        <v>2454236</v>
      </c>
      <c r="R51" s="6">
        <v>3372877</v>
      </c>
      <c r="T51" s="2">
        <v>2.919</v>
      </c>
      <c r="U51" s="4">
        <v>410080</v>
      </c>
      <c r="W51" s="4"/>
      <c r="X51" s="4">
        <v>1049193</v>
      </c>
      <c r="Y51" s="6">
        <v>1023535</v>
      </c>
      <c r="Z51" s="4">
        <v>138522</v>
      </c>
      <c r="AA51" s="4"/>
      <c r="AB51" s="6"/>
      <c r="AC51" s="6"/>
      <c r="AD51" s="4"/>
      <c r="AE51" s="2"/>
      <c r="AF51" s="2"/>
      <c r="AG51" s="2"/>
      <c r="AH51" s="6">
        <v>532904</v>
      </c>
      <c r="AI51" s="2">
        <v>5.008</v>
      </c>
      <c r="AJ51" s="4">
        <v>320580</v>
      </c>
    </row>
    <row r="52" spans="1:36" x14ac:dyDescent="0.25">
      <c r="A52" s="1" t="s">
        <v>2</v>
      </c>
      <c r="D52" s="4"/>
      <c r="H52" s="4">
        <v>101125</v>
      </c>
      <c r="K52" s="4"/>
      <c r="P52" s="6"/>
      <c r="R52" s="6">
        <v>1834177</v>
      </c>
      <c r="T52" s="2"/>
      <c r="U52" s="4"/>
      <c r="W52" s="4"/>
      <c r="X52" s="4"/>
      <c r="Y52" s="6"/>
      <c r="Z52" s="4"/>
      <c r="AA52" s="4"/>
      <c r="AE52" s="2"/>
      <c r="AF52" s="2"/>
      <c r="AG52" s="2"/>
      <c r="AH52" s="6"/>
      <c r="AI52" s="2"/>
      <c r="AJ52" s="4"/>
    </row>
    <row r="53" spans="1:36" x14ac:dyDescent="0.25">
      <c r="R53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C4B34-2E69-4C98-857A-380EBA4D4637}">
  <dimension ref="A1:S52"/>
  <sheetViews>
    <sheetView topLeftCell="B1" workbookViewId="0">
      <selection activeCell="N7" sqref="N7"/>
    </sheetView>
  </sheetViews>
  <sheetFormatPr defaultRowHeight="15" x14ac:dyDescent="0.25"/>
  <cols>
    <col min="1" max="1" width="43.42578125" bestFit="1" customWidth="1"/>
    <col min="2" max="2" width="13.7109375" customWidth="1"/>
    <col min="4" max="4" width="11.42578125" bestFit="1" customWidth="1"/>
    <col min="5" max="5" width="10.7109375" customWidth="1"/>
    <col min="6" max="6" width="11.5703125" bestFit="1" customWidth="1"/>
    <col min="7" max="7" width="8.7109375" bestFit="1" customWidth="1"/>
    <col min="9" max="9" width="10.85546875" customWidth="1"/>
    <col min="19" max="19" width="12" customWidth="1"/>
  </cols>
  <sheetData>
    <row r="1" spans="1:19" x14ac:dyDescent="0.25">
      <c r="A1" s="15"/>
      <c r="B1" s="4" t="s">
        <v>40</v>
      </c>
      <c r="C1" s="4" t="s">
        <v>41</v>
      </c>
      <c r="D1" s="4" t="s">
        <v>42</v>
      </c>
      <c r="E1" s="4" t="s">
        <v>43</v>
      </c>
      <c r="F1" s="4" t="s">
        <v>44</v>
      </c>
      <c r="G1" s="4" t="s">
        <v>45</v>
      </c>
      <c r="H1" s="4" t="s">
        <v>46</v>
      </c>
      <c r="I1" s="4" t="s">
        <v>47</v>
      </c>
      <c r="J1" s="4" t="s">
        <v>48</v>
      </c>
      <c r="K1" s="4" t="s">
        <v>49</v>
      </c>
      <c r="L1" s="4" t="s">
        <v>50</v>
      </c>
      <c r="M1" s="4" t="s">
        <v>51</v>
      </c>
      <c r="N1" s="4" t="s">
        <v>52</v>
      </c>
      <c r="O1" s="4" t="s">
        <v>53</v>
      </c>
      <c r="P1" s="4" t="s">
        <v>54</v>
      </c>
      <c r="Q1" s="4" t="s">
        <v>55</v>
      </c>
      <c r="R1" s="4" t="s">
        <v>56</v>
      </c>
      <c r="S1" s="4" t="s">
        <v>57</v>
      </c>
    </row>
    <row r="2" spans="1:19" x14ac:dyDescent="0.25">
      <c r="A2" s="16" t="s">
        <v>0</v>
      </c>
      <c r="B2" s="17"/>
      <c r="C2" s="17"/>
      <c r="D2" s="17"/>
      <c r="E2" s="17">
        <v>145937</v>
      </c>
      <c r="F2" s="18"/>
      <c r="G2" s="18"/>
      <c r="H2" s="17"/>
      <c r="I2" s="17"/>
      <c r="J2" s="17"/>
      <c r="K2" s="19"/>
      <c r="L2" s="18"/>
      <c r="M2" s="17"/>
      <c r="N2" s="17"/>
      <c r="O2" s="17"/>
      <c r="P2" s="17"/>
      <c r="Q2" s="19"/>
      <c r="R2" s="17"/>
      <c r="S2" s="17"/>
    </row>
    <row r="3" spans="1:19" x14ac:dyDescent="0.25">
      <c r="A3" s="16" t="s">
        <v>1</v>
      </c>
      <c r="B3" s="17"/>
      <c r="C3" s="17"/>
      <c r="D3" s="17"/>
      <c r="E3" s="17">
        <v>111848</v>
      </c>
      <c r="F3" s="18"/>
      <c r="G3" s="18"/>
      <c r="H3" s="17"/>
      <c r="I3" s="17"/>
      <c r="J3" s="17"/>
      <c r="K3" s="19"/>
      <c r="L3" s="18"/>
      <c r="M3" s="17"/>
      <c r="N3" s="17"/>
      <c r="O3" s="17"/>
      <c r="P3" s="17"/>
      <c r="Q3" s="19"/>
      <c r="R3" s="17"/>
      <c r="S3" s="17"/>
    </row>
    <row r="4" spans="1:19" x14ac:dyDescent="0.25">
      <c r="A4" s="16" t="s">
        <v>2</v>
      </c>
      <c r="B4" s="17"/>
      <c r="C4" s="17"/>
      <c r="D4" s="18"/>
      <c r="E4" s="17">
        <v>125836</v>
      </c>
      <c r="F4" s="18"/>
      <c r="G4" s="18"/>
      <c r="H4" s="18"/>
      <c r="I4" s="17"/>
      <c r="J4" s="17"/>
      <c r="K4" s="19"/>
      <c r="L4" s="18"/>
      <c r="M4" s="17"/>
      <c r="N4" s="17"/>
      <c r="O4" s="17">
        <v>927522</v>
      </c>
      <c r="P4" s="17"/>
      <c r="Q4" s="19"/>
      <c r="R4" s="17"/>
      <c r="S4" s="17"/>
    </row>
    <row r="5" spans="1:19" x14ac:dyDescent="0.25">
      <c r="A5" s="16" t="s">
        <v>70</v>
      </c>
      <c r="B5" s="17">
        <v>104603</v>
      </c>
      <c r="C5" s="17">
        <v>5601612</v>
      </c>
      <c r="D5" s="17">
        <v>3754691</v>
      </c>
      <c r="E5" s="17">
        <v>783596</v>
      </c>
      <c r="F5" s="18"/>
      <c r="G5" s="18"/>
      <c r="H5" s="17">
        <v>663499</v>
      </c>
      <c r="I5" s="17">
        <v>4132838</v>
      </c>
      <c r="J5" s="17">
        <v>976877</v>
      </c>
      <c r="K5" s="19"/>
      <c r="L5" s="18"/>
      <c r="M5" s="17"/>
      <c r="N5" s="17"/>
      <c r="O5" s="17">
        <v>876336</v>
      </c>
      <c r="P5" s="17"/>
      <c r="Q5" s="19"/>
      <c r="R5" s="17">
        <v>1317417</v>
      </c>
      <c r="S5" s="17">
        <v>184613</v>
      </c>
    </row>
    <row r="6" spans="1:19" x14ac:dyDescent="0.25">
      <c r="A6" s="16" t="s">
        <v>71</v>
      </c>
      <c r="B6" s="17">
        <v>148151</v>
      </c>
      <c r="C6" s="17">
        <v>1895447</v>
      </c>
      <c r="D6" s="17">
        <v>2536354</v>
      </c>
      <c r="E6" s="17">
        <v>405108</v>
      </c>
      <c r="F6" s="18"/>
      <c r="G6" s="18"/>
      <c r="H6" s="17">
        <v>648277</v>
      </c>
      <c r="I6" s="17">
        <v>3158419</v>
      </c>
      <c r="J6" s="17">
        <v>1275275</v>
      </c>
      <c r="K6" s="19"/>
      <c r="L6" s="18"/>
      <c r="M6" s="17"/>
      <c r="N6" s="17"/>
      <c r="O6" s="17">
        <v>950081</v>
      </c>
      <c r="P6" s="17"/>
      <c r="Q6" s="19"/>
      <c r="R6" s="17">
        <v>902856</v>
      </c>
      <c r="S6" s="17">
        <v>304816</v>
      </c>
    </row>
    <row r="7" spans="1:19" x14ac:dyDescent="0.25">
      <c r="A7" s="16" t="s">
        <v>72</v>
      </c>
      <c r="B7" s="17">
        <v>124528</v>
      </c>
      <c r="C7" s="17">
        <v>5309575</v>
      </c>
      <c r="D7" s="17">
        <v>3208535</v>
      </c>
      <c r="E7" s="17">
        <v>428027</v>
      </c>
      <c r="F7" s="18"/>
      <c r="G7" s="18"/>
      <c r="H7" s="17">
        <v>893630</v>
      </c>
      <c r="I7" s="17">
        <v>2043532</v>
      </c>
      <c r="J7" s="17">
        <v>1328219</v>
      </c>
      <c r="K7" s="19"/>
      <c r="L7" s="18"/>
      <c r="M7" s="17"/>
      <c r="N7" s="17"/>
      <c r="O7" s="17"/>
      <c r="P7" s="17"/>
      <c r="Q7" s="19"/>
      <c r="R7" s="17">
        <v>1939426</v>
      </c>
      <c r="S7" s="17">
        <v>288351</v>
      </c>
    </row>
    <row r="8" spans="1:19" x14ac:dyDescent="0.25">
      <c r="A8" s="16" t="s">
        <v>2</v>
      </c>
      <c r="B8" s="17"/>
      <c r="C8" s="17"/>
      <c r="D8" s="17"/>
      <c r="E8" s="17">
        <v>115626</v>
      </c>
      <c r="F8" s="18"/>
      <c r="G8" s="18"/>
      <c r="H8" s="17"/>
      <c r="I8" s="17"/>
      <c r="J8" s="17"/>
      <c r="K8" s="19"/>
      <c r="L8" s="18"/>
      <c r="M8" s="17"/>
      <c r="N8" s="17"/>
      <c r="O8" s="17">
        <v>1439816</v>
      </c>
      <c r="P8" s="17"/>
      <c r="Q8" s="19"/>
      <c r="R8" s="17"/>
      <c r="S8" s="17"/>
    </row>
    <row r="9" spans="1:19" x14ac:dyDescent="0.25">
      <c r="A9" s="16" t="s">
        <v>73</v>
      </c>
      <c r="B9" s="17">
        <v>94542</v>
      </c>
      <c r="C9" s="17">
        <v>2450197</v>
      </c>
      <c r="D9" s="17">
        <v>6061832</v>
      </c>
      <c r="E9" s="17">
        <v>914197</v>
      </c>
      <c r="F9" s="18"/>
      <c r="G9" s="18"/>
      <c r="H9" s="17">
        <v>1095886</v>
      </c>
      <c r="I9" s="17">
        <v>13265208</v>
      </c>
      <c r="J9" s="17">
        <v>873365</v>
      </c>
      <c r="K9" s="19"/>
      <c r="L9" s="18"/>
      <c r="M9" s="17"/>
      <c r="N9" s="17">
        <v>90967</v>
      </c>
      <c r="O9" s="17">
        <v>725177</v>
      </c>
      <c r="P9" s="17"/>
      <c r="Q9" s="19"/>
      <c r="R9" s="17">
        <v>2077459</v>
      </c>
      <c r="S9" s="17">
        <v>352582</v>
      </c>
    </row>
    <row r="10" spans="1:19" x14ac:dyDescent="0.25">
      <c r="A10" s="16" t="s">
        <v>74</v>
      </c>
      <c r="B10" s="17">
        <v>67520</v>
      </c>
      <c r="C10" s="17">
        <v>1643824</v>
      </c>
      <c r="D10" s="17">
        <v>4496945</v>
      </c>
      <c r="E10" s="17">
        <v>1134604</v>
      </c>
      <c r="F10" s="18"/>
      <c r="G10" s="18"/>
      <c r="H10" s="17">
        <v>766446</v>
      </c>
      <c r="I10" s="17">
        <v>16688884</v>
      </c>
      <c r="J10" s="17">
        <v>756229</v>
      </c>
      <c r="K10" s="19"/>
      <c r="L10" s="18"/>
      <c r="M10" s="17"/>
      <c r="N10" s="17">
        <v>94187</v>
      </c>
      <c r="O10" s="17">
        <v>1058766</v>
      </c>
      <c r="P10" s="17"/>
      <c r="Q10" s="19"/>
      <c r="R10" s="17">
        <v>2083283</v>
      </c>
      <c r="S10" s="17">
        <v>248020</v>
      </c>
    </row>
    <row r="11" spans="1:19" x14ac:dyDescent="0.25">
      <c r="A11" s="16" t="s">
        <v>75</v>
      </c>
      <c r="B11" s="17">
        <v>54103</v>
      </c>
      <c r="C11" s="17">
        <v>1541468</v>
      </c>
      <c r="D11" s="17">
        <v>6163203</v>
      </c>
      <c r="E11" s="17">
        <v>1001697</v>
      </c>
      <c r="F11" s="18"/>
      <c r="G11" s="18"/>
      <c r="H11" s="17">
        <v>679105</v>
      </c>
      <c r="I11" s="17">
        <v>14230651</v>
      </c>
      <c r="J11" s="17">
        <v>5182455</v>
      </c>
      <c r="K11" s="19"/>
      <c r="L11" s="18"/>
      <c r="M11" s="17"/>
      <c r="N11" s="17">
        <v>124031</v>
      </c>
      <c r="O11" s="17"/>
      <c r="P11" s="17"/>
      <c r="Q11" s="19"/>
      <c r="R11" s="17">
        <v>1732341</v>
      </c>
      <c r="S11" s="17">
        <v>232662</v>
      </c>
    </row>
    <row r="12" spans="1:19" x14ac:dyDescent="0.25">
      <c r="A12" s="16" t="s">
        <v>2</v>
      </c>
      <c r="B12" s="17"/>
      <c r="C12" s="17"/>
      <c r="D12" s="17"/>
      <c r="E12" s="17">
        <v>116685</v>
      </c>
      <c r="F12" s="18"/>
      <c r="G12" s="18"/>
      <c r="H12" s="17"/>
      <c r="I12" s="17"/>
      <c r="J12" s="17"/>
      <c r="K12" s="19"/>
      <c r="L12" s="18"/>
      <c r="M12" s="17"/>
      <c r="N12" s="17"/>
      <c r="O12" s="17">
        <v>810562</v>
      </c>
      <c r="P12" s="17"/>
      <c r="Q12" s="19"/>
      <c r="R12" s="17"/>
      <c r="S12" s="17"/>
    </row>
    <row r="13" spans="1:19" x14ac:dyDescent="0.25">
      <c r="A13" s="16" t="s">
        <v>76</v>
      </c>
      <c r="B13" s="17">
        <v>45748</v>
      </c>
      <c r="C13" s="17">
        <v>1644960</v>
      </c>
      <c r="D13" s="17">
        <v>3689212</v>
      </c>
      <c r="E13" s="17">
        <v>137198</v>
      </c>
      <c r="F13" s="18"/>
      <c r="G13" s="18"/>
      <c r="H13" s="17">
        <v>638363</v>
      </c>
      <c r="I13" s="17">
        <v>12817140</v>
      </c>
      <c r="J13" s="17">
        <v>2153722</v>
      </c>
      <c r="K13" s="19"/>
      <c r="L13" s="18"/>
      <c r="M13" s="17"/>
      <c r="N13" s="17">
        <v>55958</v>
      </c>
      <c r="O13" s="17">
        <v>560138</v>
      </c>
      <c r="P13" s="17"/>
      <c r="Q13" s="19"/>
      <c r="R13" s="17">
        <v>2711568</v>
      </c>
      <c r="S13" s="17">
        <v>380782</v>
      </c>
    </row>
    <row r="14" spans="1:19" x14ac:dyDescent="0.25">
      <c r="A14" s="16" t="s">
        <v>76</v>
      </c>
      <c r="B14" s="17">
        <v>29533</v>
      </c>
      <c r="C14" s="17">
        <v>2345283</v>
      </c>
      <c r="D14" s="17">
        <v>4835366</v>
      </c>
      <c r="E14" s="17">
        <v>161602</v>
      </c>
      <c r="F14" s="18"/>
      <c r="G14" s="18"/>
      <c r="H14" s="17">
        <v>548817</v>
      </c>
      <c r="I14" s="17">
        <v>12886330</v>
      </c>
      <c r="J14" s="17">
        <v>8348574</v>
      </c>
      <c r="K14" s="19"/>
      <c r="L14" s="18"/>
      <c r="M14" s="17"/>
      <c r="N14" s="17">
        <v>39780</v>
      </c>
      <c r="O14" s="17">
        <v>857389</v>
      </c>
      <c r="P14" s="17"/>
      <c r="Q14" s="19"/>
      <c r="R14" s="17">
        <v>2545170</v>
      </c>
      <c r="S14" s="17">
        <v>446480</v>
      </c>
    </row>
    <row r="15" spans="1:19" x14ac:dyDescent="0.25">
      <c r="A15" s="16" t="s">
        <v>76</v>
      </c>
      <c r="B15" s="17">
        <v>38277</v>
      </c>
      <c r="C15" s="17">
        <v>1333257</v>
      </c>
      <c r="D15" s="17">
        <v>7767603</v>
      </c>
      <c r="E15" s="17">
        <v>174174</v>
      </c>
      <c r="F15" s="18"/>
      <c r="G15" s="18"/>
      <c r="H15" s="17">
        <v>499854</v>
      </c>
      <c r="I15" s="17">
        <v>9515653</v>
      </c>
      <c r="J15" s="17">
        <v>6222044</v>
      </c>
      <c r="K15" s="19"/>
      <c r="L15" s="18"/>
      <c r="M15" s="17"/>
      <c r="N15" s="17">
        <v>60684</v>
      </c>
      <c r="O15" s="17"/>
      <c r="P15" s="17"/>
      <c r="Q15" s="19"/>
      <c r="R15" s="17">
        <v>1888821</v>
      </c>
      <c r="S15" s="17">
        <v>270498</v>
      </c>
    </row>
    <row r="16" spans="1:19" x14ac:dyDescent="0.25">
      <c r="A16" s="16" t="s">
        <v>2</v>
      </c>
      <c r="B16" s="17"/>
      <c r="C16" s="17"/>
      <c r="D16" s="17"/>
      <c r="E16" s="17">
        <v>107818</v>
      </c>
      <c r="F16" s="18"/>
      <c r="G16" s="18"/>
      <c r="H16" s="17"/>
      <c r="I16" s="17"/>
      <c r="J16" s="17"/>
      <c r="K16" s="19"/>
      <c r="L16" s="18"/>
      <c r="M16" s="17"/>
      <c r="N16" s="17"/>
      <c r="O16" s="17">
        <v>172801</v>
      </c>
      <c r="P16" s="17">
        <v>23608</v>
      </c>
      <c r="Q16" s="19"/>
      <c r="R16" s="17"/>
      <c r="S16" s="17"/>
    </row>
    <row r="17" spans="1:19" x14ac:dyDescent="0.25">
      <c r="A17" s="16" t="s">
        <v>77</v>
      </c>
      <c r="B17" s="17"/>
      <c r="C17" s="17">
        <v>1870612</v>
      </c>
      <c r="D17" s="17">
        <v>5655640</v>
      </c>
      <c r="E17" s="17">
        <v>85572</v>
      </c>
      <c r="F17" s="18"/>
      <c r="G17" s="18"/>
      <c r="H17" s="17">
        <v>607976</v>
      </c>
      <c r="I17" s="17">
        <v>9314502</v>
      </c>
      <c r="J17" s="17">
        <v>2201619</v>
      </c>
      <c r="K17" s="19"/>
      <c r="L17" s="18"/>
      <c r="M17" s="17"/>
      <c r="N17" s="17">
        <v>59018</v>
      </c>
      <c r="O17" s="17">
        <v>207042</v>
      </c>
      <c r="P17" s="17">
        <v>19136</v>
      </c>
      <c r="Q17" s="19"/>
      <c r="R17" s="17">
        <v>2237598</v>
      </c>
      <c r="S17" s="17">
        <v>403473</v>
      </c>
    </row>
    <row r="18" spans="1:19" x14ac:dyDescent="0.25">
      <c r="A18" s="16" t="s">
        <v>78</v>
      </c>
      <c r="B18" s="17"/>
      <c r="C18" s="17">
        <v>1194379</v>
      </c>
      <c r="D18" s="17">
        <v>8206920</v>
      </c>
      <c r="E18" s="17">
        <v>101328</v>
      </c>
      <c r="F18" s="18"/>
      <c r="G18" s="18"/>
      <c r="H18" s="17">
        <v>481052</v>
      </c>
      <c r="I18" s="17">
        <v>11435407</v>
      </c>
      <c r="J18" s="17">
        <v>2136365</v>
      </c>
      <c r="K18" s="19"/>
      <c r="L18" s="18"/>
      <c r="M18" s="17"/>
      <c r="N18" s="17">
        <v>15745</v>
      </c>
      <c r="O18" s="17">
        <v>154606</v>
      </c>
      <c r="P18" s="17">
        <v>12615</v>
      </c>
      <c r="Q18" s="19"/>
      <c r="R18" s="17">
        <v>2460021</v>
      </c>
      <c r="S18" s="17">
        <v>288614</v>
      </c>
    </row>
    <row r="19" spans="1:19" x14ac:dyDescent="0.25">
      <c r="A19" s="16" t="s">
        <v>79</v>
      </c>
      <c r="B19" s="17"/>
      <c r="C19" s="17">
        <v>3134447</v>
      </c>
      <c r="D19" s="17">
        <v>4820102</v>
      </c>
      <c r="E19" s="17">
        <v>103682</v>
      </c>
      <c r="F19" s="18"/>
      <c r="G19" s="18"/>
      <c r="H19" s="17">
        <v>383644</v>
      </c>
      <c r="I19" s="17">
        <v>8851684</v>
      </c>
      <c r="J19" s="17">
        <v>2557378</v>
      </c>
      <c r="K19" s="19"/>
      <c r="L19" s="18"/>
      <c r="M19" s="17"/>
      <c r="N19" s="17">
        <v>36007</v>
      </c>
      <c r="O19" s="17"/>
      <c r="P19" s="17"/>
      <c r="Q19" s="19"/>
      <c r="R19" s="17">
        <v>1827227</v>
      </c>
      <c r="S19" s="17">
        <v>379604</v>
      </c>
    </row>
    <row r="20" spans="1:19" x14ac:dyDescent="0.25">
      <c r="A20" s="16" t="s">
        <v>2</v>
      </c>
      <c r="B20" s="18"/>
      <c r="C20" s="17"/>
      <c r="D20" s="17"/>
      <c r="E20" s="17">
        <v>132521</v>
      </c>
      <c r="F20" s="18"/>
      <c r="G20" s="18"/>
      <c r="H20" s="17"/>
      <c r="I20" s="17"/>
      <c r="J20" s="17"/>
      <c r="K20" s="19"/>
      <c r="L20" s="18"/>
      <c r="M20" s="17"/>
      <c r="N20" s="17"/>
      <c r="O20" s="17">
        <v>478177</v>
      </c>
      <c r="P20" s="17"/>
      <c r="Q20" s="19"/>
      <c r="R20" s="17"/>
      <c r="S20" s="17"/>
    </row>
    <row r="21" spans="1:19" x14ac:dyDescent="0.25">
      <c r="A21" s="16" t="s">
        <v>80</v>
      </c>
      <c r="B21" s="17">
        <v>204460</v>
      </c>
      <c r="C21" s="17">
        <v>10900707</v>
      </c>
      <c r="D21" s="17">
        <v>4528261</v>
      </c>
      <c r="E21" s="17">
        <v>594645</v>
      </c>
      <c r="F21" s="18"/>
      <c r="G21" s="18"/>
      <c r="H21" s="17">
        <v>1119851</v>
      </c>
      <c r="I21" s="17">
        <v>7507288</v>
      </c>
      <c r="J21" s="17">
        <v>2114280</v>
      </c>
      <c r="K21" s="19"/>
      <c r="L21" s="18"/>
      <c r="M21" s="17"/>
      <c r="N21" s="17"/>
      <c r="O21" s="17">
        <v>413499</v>
      </c>
      <c r="P21" s="17"/>
      <c r="Q21" s="19"/>
      <c r="R21" s="17">
        <v>1510670</v>
      </c>
      <c r="S21" s="17">
        <v>828825</v>
      </c>
    </row>
    <row r="22" spans="1:19" x14ac:dyDescent="0.25">
      <c r="A22" s="16" t="s">
        <v>81</v>
      </c>
      <c r="B22" s="17">
        <v>357436</v>
      </c>
      <c r="C22" s="17">
        <v>5026557</v>
      </c>
      <c r="D22" s="17">
        <v>11165393</v>
      </c>
      <c r="E22" s="17">
        <v>555591</v>
      </c>
      <c r="F22" s="18"/>
      <c r="G22" s="18"/>
      <c r="H22" s="17">
        <v>2620497</v>
      </c>
      <c r="I22" s="17">
        <v>31691009</v>
      </c>
      <c r="J22" s="17">
        <v>1062953</v>
      </c>
      <c r="K22" s="19"/>
      <c r="L22" s="18"/>
      <c r="M22" s="17"/>
      <c r="N22" s="17"/>
      <c r="O22" s="17">
        <v>1395522</v>
      </c>
      <c r="P22" s="17"/>
      <c r="Q22" s="19"/>
      <c r="R22" s="17">
        <v>2213629</v>
      </c>
      <c r="S22" s="17">
        <v>740148</v>
      </c>
    </row>
    <row r="23" spans="1:19" x14ac:dyDescent="0.25">
      <c r="A23" s="16" t="s">
        <v>82</v>
      </c>
      <c r="B23" s="17">
        <v>170847</v>
      </c>
      <c r="C23" s="17">
        <v>5746313</v>
      </c>
      <c r="D23" s="17">
        <v>7190826</v>
      </c>
      <c r="E23" s="17">
        <v>580485</v>
      </c>
      <c r="F23" s="18"/>
      <c r="G23" s="18"/>
      <c r="H23" s="17">
        <v>1036127</v>
      </c>
      <c r="I23" s="17">
        <v>10421055</v>
      </c>
      <c r="J23" s="17">
        <v>1489628</v>
      </c>
      <c r="K23" s="19"/>
      <c r="L23" s="18"/>
      <c r="M23" s="17"/>
      <c r="N23" s="17"/>
      <c r="O23" s="17"/>
      <c r="P23" s="17"/>
      <c r="Q23" s="19"/>
      <c r="R23" s="17">
        <v>4374068</v>
      </c>
      <c r="S23" s="17">
        <v>791627</v>
      </c>
    </row>
    <row r="24" spans="1:19" x14ac:dyDescent="0.25">
      <c r="A24" s="16" t="s">
        <v>2</v>
      </c>
      <c r="B24" s="17"/>
      <c r="C24" s="17"/>
      <c r="D24" s="17"/>
      <c r="E24" s="17">
        <v>114099</v>
      </c>
      <c r="F24" s="18"/>
      <c r="G24" s="18"/>
      <c r="H24" s="17"/>
      <c r="I24" s="17"/>
      <c r="J24" s="17"/>
      <c r="K24" s="19"/>
      <c r="L24" s="18"/>
      <c r="M24" s="17"/>
      <c r="N24" s="17"/>
      <c r="O24" s="17">
        <v>629806</v>
      </c>
      <c r="P24" s="17"/>
      <c r="Q24" s="19"/>
      <c r="R24" s="17"/>
      <c r="S24" s="17"/>
    </row>
    <row r="25" spans="1:19" x14ac:dyDescent="0.25">
      <c r="A25" s="16" t="s">
        <v>83</v>
      </c>
      <c r="B25" s="17">
        <v>202603</v>
      </c>
      <c r="C25" s="17">
        <v>3040753</v>
      </c>
      <c r="D25" s="17">
        <v>11010711</v>
      </c>
      <c r="E25" s="17">
        <v>71747</v>
      </c>
      <c r="F25" s="18"/>
      <c r="G25" s="18"/>
      <c r="H25" s="17">
        <v>1477131</v>
      </c>
      <c r="I25" s="17">
        <v>33252685</v>
      </c>
      <c r="J25" s="17">
        <v>1517560</v>
      </c>
      <c r="K25" s="19"/>
      <c r="L25" s="18"/>
      <c r="M25" s="17"/>
      <c r="N25" s="17">
        <v>350334</v>
      </c>
      <c r="O25" s="17">
        <v>1149462</v>
      </c>
      <c r="P25" s="17"/>
      <c r="Q25" s="19"/>
      <c r="R25" s="17">
        <v>5055136</v>
      </c>
      <c r="S25" s="17">
        <v>602138</v>
      </c>
    </row>
    <row r="26" spans="1:19" x14ac:dyDescent="0.25">
      <c r="A26" s="16" t="s">
        <v>84</v>
      </c>
      <c r="B26" s="17">
        <v>179089</v>
      </c>
      <c r="C26" s="17">
        <v>4738341</v>
      </c>
      <c r="D26" s="17">
        <v>10628442</v>
      </c>
      <c r="E26" s="17">
        <v>62216</v>
      </c>
      <c r="F26" s="18"/>
      <c r="G26" s="18"/>
      <c r="H26" s="17">
        <v>2571396</v>
      </c>
      <c r="I26" s="17">
        <v>5395337</v>
      </c>
      <c r="J26" s="17">
        <v>1176734</v>
      </c>
      <c r="K26" s="19"/>
      <c r="L26" s="18"/>
      <c r="M26" s="17"/>
      <c r="N26" s="17">
        <v>286951</v>
      </c>
      <c r="O26" s="17">
        <v>695636</v>
      </c>
      <c r="P26" s="17"/>
      <c r="Q26" s="19"/>
      <c r="R26" s="17">
        <v>3773176</v>
      </c>
      <c r="S26" s="17">
        <v>124063</v>
      </c>
    </row>
    <row r="27" spans="1:19" x14ac:dyDescent="0.25">
      <c r="A27" s="16" t="s">
        <v>85</v>
      </c>
      <c r="B27" s="17">
        <v>202433</v>
      </c>
      <c r="C27" s="17">
        <v>3926816</v>
      </c>
      <c r="D27" s="17">
        <v>9189906</v>
      </c>
      <c r="E27" s="17">
        <v>61521</v>
      </c>
      <c r="F27" s="18"/>
      <c r="G27" s="18"/>
      <c r="H27" s="17">
        <v>969276</v>
      </c>
      <c r="I27" s="17">
        <v>3029273</v>
      </c>
      <c r="J27" s="17">
        <v>1427452</v>
      </c>
      <c r="K27" s="19"/>
      <c r="L27" s="18"/>
      <c r="M27" s="17"/>
      <c r="N27" s="17">
        <v>894542</v>
      </c>
      <c r="O27" s="17"/>
      <c r="P27" s="17"/>
      <c r="Q27" s="19"/>
      <c r="R27" s="17">
        <v>4690372</v>
      </c>
      <c r="S27" s="17">
        <v>363655</v>
      </c>
    </row>
    <row r="28" spans="1:19" x14ac:dyDescent="0.25">
      <c r="A28" s="16" t="s">
        <v>2</v>
      </c>
      <c r="B28" s="17"/>
      <c r="C28" s="17"/>
      <c r="D28" s="17"/>
      <c r="E28" s="17">
        <v>106179</v>
      </c>
      <c r="F28" s="18"/>
      <c r="G28" s="18"/>
      <c r="H28" s="17"/>
      <c r="I28" s="17"/>
      <c r="J28" s="17"/>
      <c r="K28" s="19"/>
      <c r="L28" s="18"/>
      <c r="M28" s="17"/>
      <c r="N28" s="17"/>
      <c r="O28" s="17">
        <v>388579</v>
      </c>
      <c r="P28" s="17">
        <v>21035</v>
      </c>
      <c r="Q28" s="19"/>
      <c r="R28" s="17"/>
      <c r="S28" s="17"/>
    </row>
    <row r="29" spans="1:19" x14ac:dyDescent="0.25">
      <c r="A29" s="16" t="s">
        <v>86</v>
      </c>
      <c r="B29" s="17">
        <v>149853</v>
      </c>
      <c r="C29" s="17">
        <v>8834769</v>
      </c>
      <c r="D29" s="17">
        <v>3927538</v>
      </c>
      <c r="E29" s="17">
        <v>63917</v>
      </c>
      <c r="F29" s="18"/>
      <c r="G29" s="18"/>
      <c r="H29" s="17">
        <v>1142679</v>
      </c>
      <c r="I29" s="17">
        <v>7912728</v>
      </c>
      <c r="J29" s="17">
        <v>1612332</v>
      </c>
      <c r="K29" s="19"/>
      <c r="L29" s="18"/>
      <c r="M29" s="17"/>
      <c r="N29" s="17">
        <v>141942</v>
      </c>
      <c r="O29" s="17">
        <v>280138</v>
      </c>
      <c r="P29" s="17">
        <v>6827</v>
      </c>
      <c r="Q29" s="19"/>
      <c r="R29" s="17">
        <v>4926879</v>
      </c>
      <c r="S29" s="17">
        <v>805893</v>
      </c>
    </row>
    <row r="30" spans="1:19" x14ac:dyDescent="0.25">
      <c r="A30" s="16" t="s">
        <v>87</v>
      </c>
      <c r="B30" s="17">
        <v>138711</v>
      </c>
      <c r="C30" s="17">
        <v>5913465</v>
      </c>
      <c r="D30" s="17">
        <v>3463155</v>
      </c>
      <c r="E30" s="17">
        <v>61173</v>
      </c>
      <c r="F30" s="18"/>
      <c r="G30" s="18"/>
      <c r="H30" s="17">
        <v>896022</v>
      </c>
      <c r="I30" s="17">
        <v>2242489</v>
      </c>
      <c r="J30" s="17">
        <v>1634100</v>
      </c>
      <c r="K30" s="19"/>
      <c r="L30" s="18"/>
      <c r="M30" s="17"/>
      <c r="N30" s="17">
        <v>173150</v>
      </c>
      <c r="O30" s="17">
        <v>126720</v>
      </c>
      <c r="P30" s="17">
        <v>25058</v>
      </c>
      <c r="Q30" s="19"/>
      <c r="R30" s="17">
        <v>4120542</v>
      </c>
      <c r="S30" s="17">
        <v>189394</v>
      </c>
    </row>
    <row r="31" spans="1:19" x14ac:dyDescent="0.25">
      <c r="A31" s="16" t="s">
        <v>88</v>
      </c>
      <c r="B31" s="17">
        <v>123434</v>
      </c>
      <c r="C31" s="17">
        <v>7359016</v>
      </c>
      <c r="D31" s="17">
        <v>2969309</v>
      </c>
      <c r="E31" s="17">
        <v>73541</v>
      </c>
      <c r="F31" s="18"/>
      <c r="G31" s="18"/>
      <c r="H31" s="17">
        <v>1026463</v>
      </c>
      <c r="I31" s="17">
        <v>1226102</v>
      </c>
      <c r="J31" s="17">
        <v>1686765</v>
      </c>
      <c r="K31" s="19"/>
      <c r="L31" s="18"/>
      <c r="M31" s="17"/>
      <c r="N31" s="17">
        <v>230078</v>
      </c>
      <c r="O31" s="17"/>
      <c r="P31" s="17"/>
      <c r="Q31" s="19"/>
      <c r="R31" s="17">
        <v>3684439</v>
      </c>
      <c r="S31" s="17">
        <v>857618</v>
      </c>
    </row>
    <row r="32" spans="1:19" x14ac:dyDescent="0.25">
      <c r="A32" s="16" t="s">
        <v>2</v>
      </c>
      <c r="B32" s="17"/>
      <c r="C32" s="17"/>
      <c r="D32" s="17"/>
      <c r="E32" s="17">
        <v>102346</v>
      </c>
      <c r="F32" s="18"/>
      <c r="G32" s="18"/>
      <c r="H32" s="17"/>
      <c r="I32" s="17"/>
      <c r="J32" s="17"/>
      <c r="K32" s="19"/>
      <c r="L32" s="18"/>
      <c r="M32" s="17"/>
      <c r="N32" s="17"/>
      <c r="O32" s="17">
        <v>65089</v>
      </c>
      <c r="P32" s="17">
        <v>34075</v>
      </c>
      <c r="Q32" s="19"/>
      <c r="R32" s="17"/>
      <c r="S32" s="17"/>
    </row>
    <row r="33" spans="1:19" x14ac:dyDescent="0.25">
      <c r="A33" s="16" t="s">
        <v>89</v>
      </c>
      <c r="B33" s="17">
        <v>35338</v>
      </c>
      <c r="C33" s="17">
        <v>2740998</v>
      </c>
      <c r="D33" s="17">
        <v>1588672</v>
      </c>
      <c r="E33" s="17">
        <v>64534</v>
      </c>
      <c r="F33" s="18"/>
      <c r="G33" s="18"/>
      <c r="H33" s="17">
        <v>839060</v>
      </c>
      <c r="I33" s="17">
        <v>5333973</v>
      </c>
      <c r="J33" s="17">
        <v>3848246</v>
      </c>
      <c r="K33" s="19"/>
      <c r="L33" s="18"/>
      <c r="M33" s="17"/>
      <c r="N33" s="17">
        <v>112702</v>
      </c>
      <c r="O33" s="17">
        <v>38805</v>
      </c>
      <c r="P33" s="17">
        <v>45603</v>
      </c>
      <c r="Q33" s="19"/>
      <c r="R33" s="17">
        <v>3943897</v>
      </c>
      <c r="S33" s="17">
        <v>849865</v>
      </c>
    </row>
    <row r="34" spans="1:19" x14ac:dyDescent="0.25">
      <c r="A34" s="16" t="s">
        <v>90</v>
      </c>
      <c r="B34" s="17">
        <v>10889</v>
      </c>
      <c r="C34" s="17">
        <v>5404106</v>
      </c>
      <c r="D34" s="17">
        <v>7327696</v>
      </c>
      <c r="E34" s="17">
        <v>68042</v>
      </c>
      <c r="F34" s="18"/>
      <c r="G34" s="18"/>
      <c r="H34" s="17">
        <v>1062881</v>
      </c>
      <c r="I34" s="17">
        <v>13257265</v>
      </c>
      <c r="J34" s="17">
        <v>1629050</v>
      </c>
      <c r="K34" s="19"/>
      <c r="L34" s="18"/>
      <c r="M34" s="17"/>
      <c r="N34" s="17">
        <v>109560</v>
      </c>
      <c r="O34" s="17">
        <v>110942</v>
      </c>
      <c r="P34" s="17">
        <v>42673</v>
      </c>
      <c r="Q34" s="19"/>
      <c r="R34" s="17">
        <v>4637673</v>
      </c>
      <c r="S34" s="17">
        <v>282958</v>
      </c>
    </row>
    <row r="35" spans="1:19" x14ac:dyDescent="0.25">
      <c r="A35" s="16" t="s">
        <v>91</v>
      </c>
      <c r="B35" s="17">
        <v>118594</v>
      </c>
      <c r="C35" s="17">
        <v>11734278</v>
      </c>
      <c r="D35" s="17">
        <v>3522819</v>
      </c>
      <c r="E35" s="17">
        <v>78176</v>
      </c>
      <c r="F35" s="18"/>
      <c r="G35" s="18"/>
      <c r="H35" s="17">
        <v>601628</v>
      </c>
      <c r="I35" s="17">
        <v>21440139</v>
      </c>
      <c r="J35" s="17">
        <v>5184947</v>
      </c>
      <c r="K35" s="19"/>
      <c r="L35" s="18"/>
      <c r="M35" s="17"/>
      <c r="N35" s="17">
        <v>199025</v>
      </c>
      <c r="O35" s="17"/>
      <c r="P35" s="17"/>
      <c r="Q35" s="19"/>
      <c r="R35" s="17">
        <v>4083594</v>
      </c>
      <c r="S35" s="17">
        <v>896998</v>
      </c>
    </row>
    <row r="36" spans="1:19" x14ac:dyDescent="0.25">
      <c r="A36" s="16" t="s">
        <v>2</v>
      </c>
      <c r="B36" s="17"/>
      <c r="C36" s="17"/>
      <c r="D36" s="17"/>
      <c r="E36" s="17">
        <v>88869</v>
      </c>
      <c r="F36" s="18"/>
      <c r="G36" s="18"/>
      <c r="H36" s="17"/>
      <c r="I36" s="17"/>
      <c r="J36" s="17"/>
      <c r="K36" s="19"/>
      <c r="L36" s="18"/>
      <c r="M36" s="17"/>
      <c r="N36" s="17"/>
      <c r="O36" s="17">
        <v>519134</v>
      </c>
      <c r="P36" s="17"/>
      <c r="Q36" s="19"/>
      <c r="R36" s="17"/>
      <c r="S36" s="17"/>
    </row>
    <row r="37" spans="1:19" x14ac:dyDescent="0.25">
      <c r="A37" s="16" t="s">
        <v>92</v>
      </c>
      <c r="B37" s="17">
        <v>193756</v>
      </c>
      <c r="C37" s="17">
        <v>8552727</v>
      </c>
      <c r="D37" s="17">
        <v>12548854</v>
      </c>
      <c r="E37" s="17">
        <v>185412</v>
      </c>
      <c r="F37" s="18"/>
      <c r="G37" s="18"/>
      <c r="H37" s="17">
        <v>10587</v>
      </c>
      <c r="I37" s="17">
        <v>4862612</v>
      </c>
      <c r="J37" s="17">
        <v>767327</v>
      </c>
      <c r="K37" s="19"/>
      <c r="L37" s="18"/>
      <c r="M37" s="17"/>
      <c r="N37" s="17">
        <v>276917</v>
      </c>
      <c r="O37" s="17">
        <v>951450</v>
      </c>
      <c r="P37" s="17"/>
      <c r="Q37" s="19"/>
      <c r="R37" s="17">
        <v>1003244</v>
      </c>
      <c r="S37" s="17">
        <v>549196</v>
      </c>
    </row>
    <row r="38" spans="1:19" x14ac:dyDescent="0.25">
      <c r="A38" s="16" t="s">
        <v>93</v>
      </c>
      <c r="B38" s="17">
        <v>32414</v>
      </c>
      <c r="C38" s="17">
        <v>7359129</v>
      </c>
      <c r="D38" s="17">
        <v>9309889</v>
      </c>
      <c r="E38" s="17">
        <v>182078</v>
      </c>
      <c r="F38" s="18"/>
      <c r="G38" s="18"/>
      <c r="H38" s="17">
        <v>27943</v>
      </c>
      <c r="I38" s="17">
        <v>4965199</v>
      </c>
      <c r="J38" s="17">
        <v>1345568</v>
      </c>
      <c r="K38" s="19"/>
      <c r="L38" s="18"/>
      <c r="M38" s="17"/>
      <c r="N38" s="17">
        <v>181944</v>
      </c>
      <c r="O38" s="17">
        <v>671945</v>
      </c>
      <c r="P38" s="17"/>
      <c r="Q38" s="19"/>
      <c r="R38" s="17">
        <v>921596</v>
      </c>
      <c r="S38" s="17">
        <v>1000891</v>
      </c>
    </row>
    <row r="39" spans="1:19" x14ac:dyDescent="0.25">
      <c r="A39" s="16" t="s">
        <v>94</v>
      </c>
      <c r="B39" s="17">
        <v>155952</v>
      </c>
      <c r="C39" s="17">
        <v>5341766</v>
      </c>
      <c r="D39" s="17">
        <v>11750070</v>
      </c>
      <c r="E39" s="17">
        <v>160324</v>
      </c>
      <c r="F39" s="18"/>
      <c r="G39" s="18"/>
      <c r="H39" s="17">
        <v>76940</v>
      </c>
      <c r="I39" s="17">
        <v>23981275</v>
      </c>
      <c r="J39" s="17">
        <v>747953</v>
      </c>
      <c r="K39" s="19"/>
      <c r="L39" s="18"/>
      <c r="M39" s="17"/>
      <c r="N39" s="17">
        <v>370388</v>
      </c>
      <c r="O39" s="17"/>
      <c r="P39" s="17"/>
      <c r="Q39" s="19"/>
      <c r="R39" s="17">
        <v>1355176</v>
      </c>
      <c r="S39" s="17">
        <v>304541</v>
      </c>
    </row>
    <row r="40" spans="1:19" x14ac:dyDescent="0.25">
      <c r="A40" s="16" t="s">
        <v>2</v>
      </c>
      <c r="B40" s="17"/>
      <c r="C40" s="17"/>
      <c r="D40" s="17"/>
      <c r="E40" s="17">
        <v>95751</v>
      </c>
      <c r="F40" s="18"/>
      <c r="G40" s="18"/>
      <c r="H40" s="17"/>
      <c r="I40" s="17"/>
      <c r="J40" s="17"/>
      <c r="K40" s="19"/>
      <c r="L40" s="18"/>
      <c r="M40" s="17"/>
      <c r="N40" s="17"/>
      <c r="O40" s="17">
        <v>256998</v>
      </c>
      <c r="P40" s="17"/>
      <c r="Q40" s="19"/>
      <c r="R40" s="17"/>
      <c r="S40" s="17"/>
    </row>
    <row r="41" spans="1:19" x14ac:dyDescent="0.25">
      <c r="A41" s="16" t="s">
        <v>95</v>
      </c>
      <c r="B41" s="17">
        <v>24307</v>
      </c>
      <c r="C41" s="17">
        <v>6931662</v>
      </c>
      <c r="D41" s="17">
        <v>7662403</v>
      </c>
      <c r="E41" s="17">
        <v>74104</v>
      </c>
      <c r="F41" s="18"/>
      <c r="G41" s="18"/>
      <c r="H41" s="17">
        <v>21405</v>
      </c>
      <c r="I41" s="17">
        <v>6118062</v>
      </c>
      <c r="J41" s="17">
        <v>1191112</v>
      </c>
      <c r="K41" s="19"/>
      <c r="L41" s="18"/>
      <c r="M41" s="17"/>
      <c r="N41" s="17">
        <v>236805</v>
      </c>
      <c r="O41" s="17">
        <v>290398</v>
      </c>
      <c r="P41" s="17"/>
      <c r="Q41" s="19"/>
      <c r="R41" s="17">
        <v>1232424</v>
      </c>
      <c r="S41" s="17">
        <v>1089296</v>
      </c>
    </row>
    <row r="42" spans="1:19" x14ac:dyDescent="0.25">
      <c r="A42" s="16" t="s">
        <v>96</v>
      </c>
      <c r="B42" s="17">
        <v>92679</v>
      </c>
      <c r="C42" s="17">
        <v>7929068</v>
      </c>
      <c r="D42" s="17">
        <v>10407982</v>
      </c>
      <c r="E42" s="17">
        <v>88342</v>
      </c>
      <c r="F42" s="18"/>
      <c r="G42" s="18"/>
      <c r="H42" s="17">
        <v>20857</v>
      </c>
      <c r="I42" s="17">
        <v>10822008</v>
      </c>
      <c r="J42" s="17">
        <v>771135</v>
      </c>
      <c r="K42" s="19"/>
      <c r="L42" s="18"/>
      <c r="M42" s="17"/>
      <c r="N42" s="17">
        <v>975962</v>
      </c>
      <c r="O42" s="17">
        <v>241700</v>
      </c>
      <c r="P42" s="17"/>
      <c r="Q42" s="19"/>
      <c r="R42" s="17">
        <v>2331130</v>
      </c>
      <c r="S42" s="17">
        <v>1061344</v>
      </c>
    </row>
    <row r="43" spans="1:19" x14ac:dyDescent="0.25">
      <c r="A43" s="16" t="s">
        <v>97</v>
      </c>
      <c r="B43" s="17"/>
      <c r="C43" s="17">
        <v>6800726</v>
      </c>
      <c r="D43" s="17">
        <v>11614682</v>
      </c>
      <c r="E43" s="17">
        <v>62722</v>
      </c>
      <c r="F43" s="18"/>
      <c r="G43" s="18"/>
      <c r="H43" s="17">
        <v>41055</v>
      </c>
      <c r="I43" s="17">
        <v>3087214</v>
      </c>
      <c r="J43" s="17">
        <v>1297321</v>
      </c>
      <c r="K43" s="19"/>
      <c r="L43" s="18"/>
      <c r="M43" s="17"/>
      <c r="N43" s="17">
        <v>369990</v>
      </c>
      <c r="O43" s="17"/>
      <c r="P43" s="17"/>
      <c r="Q43" s="19"/>
      <c r="R43" s="17">
        <v>734459</v>
      </c>
      <c r="S43" s="17">
        <v>1023126</v>
      </c>
    </row>
    <row r="44" spans="1:19" x14ac:dyDescent="0.25">
      <c r="A44" s="16" t="s">
        <v>2</v>
      </c>
      <c r="B44" s="17"/>
      <c r="C44" s="17"/>
      <c r="D44" s="17"/>
      <c r="E44" s="17">
        <v>107847</v>
      </c>
      <c r="F44" s="18"/>
      <c r="G44" s="18"/>
      <c r="H44" s="17"/>
      <c r="I44" s="17"/>
      <c r="J44" s="17"/>
      <c r="K44" s="19"/>
      <c r="L44" s="18"/>
      <c r="M44" s="17"/>
      <c r="N44" s="17"/>
      <c r="O44" s="17">
        <v>148061</v>
      </c>
      <c r="P44" s="17"/>
      <c r="Q44" s="19"/>
      <c r="R44" s="17"/>
      <c r="S44" s="17"/>
    </row>
    <row r="45" spans="1:19" x14ac:dyDescent="0.25">
      <c r="A45" s="16" t="s">
        <v>98</v>
      </c>
      <c r="B45" s="17">
        <v>51976</v>
      </c>
      <c r="C45" s="17">
        <v>1393924</v>
      </c>
      <c r="D45" s="17">
        <v>3998449</v>
      </c>
      <c r="E45" s="17">
        <v>73536</v>
      </c>
      <c r="F45" s="18"/>
      <c r="G45" s="18"/>
      <c r="H45" s="17">
        <v>85953</v>
      </c>
      <c r="I45" s="17">
        <v>5193120</v>
      </c>
      <c r="J45" s="17">
        <v>905522</v>
      </c>
      <c r="K45" s="19"/>
      <c r="L45" s="18"/>
      <c r="M45" s="17"/>
      <c r="N45" s="17">
        <v>228353</v>
      </c>
      <c r="O45" s="17">
        <v>110879</v>
      </c>
      <c r="P45" s="17"/>
      <c r="Q45" s="19"/>
      <c r="R45" s="17">
        <v>851010</v>
      </c>
      <c r="S45" s="17">
        <v>198632</v>
      </c>
    </row>
    <row r="46" spans="1:19" x14ac:dyDescent="0.25">
      <c r="A46" s="16" t="s">
        <v>99</v>
      </c>
      <c r="B46" s="17">
        <v>76097</v>
      </c>
      <c r="C46" s="17">
        <v>1739200</v>
      </c>
      <c r="D46" s="17">
        <v>5124280</v>
      </c>
      <c r="E46" s="17">
        <v>67370</v>
      </c>
      <c r="F46" s="18"/>
      <c r="G46" s="18"/>
      <c r="H46" s="17">
        <v>27734</v>
      </c>
      <c r="I46" s="17">
        <v>2957159</v>
      </c>
      <c r="J46" s="17">
        <v>3142253</v>
      </c>
      <c r="K46" s="19"/>
      <c r="L46" s="18"/>
      <c r="M46" s="17"/>
      <c r="N46" s="17">
        <v>149754</v>
      </c>
      <c r="O46" s="17">
        <v>90432</v>
      </c>
      <c r="P46" s="17"/>
      <c r="Q46" s="19"/>
      <c r="R46" s="17">
        <v>777743</v>
      </c>
      <c r="S46" s="17">
        <v>28867</v>
      </c>
    </row>
    <row r="47" spans="1:19" x14ac:dyDescent="0.25">
      <c r="A47" s="16" t="s">
        <v>100</v>
      </c>
      <c r="B47" s="17">
        <v>19059</v>
      </c>
      <c r="C47" s="17">
        <v>4528132</v>
      </c>
      <c r="D47" s="17">
        <v>5388107</v>
      </c>
      <c r="E47" s="17">
        <v>75950</v>
      </c>
      <c r="F47" s="18"/>
      <c r="G47" s="18"/>
      <c r="H47" s="17">
        <v>17426</v>
      </c>
      <c r="I47" s="17">
        <v>1928485</v>
      </c>
      <c r="J47" s="17">
        <v>1217351</v>
      </c>
      <c r="K47" s="19"/>
      <c r="L47" s="18"/>
      <c r="M47" s="17"/>
      <c r="N47" s="17">
        <v>188816</v>
      </c>
      <c r="O47" s="17"/>
      <c r="P47" s="17"/>
      <c r="Q47" s="19"/>
      <c r="R47" s="17">
        <v>556684</v>
      </c>
      <c r="S47" s="17">
        <v>786126</v>
      </c>
    </row>
    <row r="48" spans="1:19" x14ac:dyDescent="0.25">
      <c r="A48" s="16" t="s">
        <v>2</v>
      </c>
      <c r="B48" s="17"/>
      <c r="C48" s="17"/>
      <c r="D48" s="17"/>
      <c r="E48" s="17">
        <v>98548</v>
      </c>
      <c r="F48" s="18"/>
      <c r="G48" s="18"/>
      <c r="H48" s="17"/>
      <c r="I48" s="17"/>
      <c r="J48" s="17"/>
      <c r="K48" s="19"/>
      <c r="L48" s="18"/>
      <c r="M48" s="17"/>
      <c r="N48" s="17"/>
      <c r="O48" s="17">
        <v>25547</v>
      </c>
      <c r="P48" s="17"/>
      <c r="Q48" s="19"/>
      <c r="R48" s="17"/>
      <c r="S48" s="17"/>
    </row>
    <row r="49" spans="1:19" x14ac:dyDescent="0.25">
      <c r="A49" s="16" t="s">
        <v>101</v>
      </c>
      <c r="B49" s="17">
        <v>37672</v>
      </c>
      <c r="C49" s="17">
        <v>4528672</v>
      </c>
      <c r="D49" s="17">
        <v>2588358</v>
      </c>
      <c r="E49" s="17">
        <v>35347</v>
      </c>
      <c r="F49" s="18"/>
      <c r="G49" s="18"/>
      <c r="H49" s="17">
        <v>21727</v>
      </c>
      <c r="I49" s="17">
        <v>2652657</v>
      </c>
      <c r="J49" s="17">
        <v>2113581</v>
      </c>
      <c r="K49" s="19"/>
      <c r="L49" s="18"/>
      <c r="M49" s="17"/>
      <c r="N49" s="17">
        <v>117111</v>
      </c>
      <c r="O49" s="17">
        <v>29229</v>
      </c>
      <c r="P49" s="17"/>
      <c r="Q49" s="19"/>
      <c r="R49" s="17">
        <v>1119503</v>
      </c>
      <c r="S49" s="17">
        <v>82569</v>
      </c>
    </row>
    <row r="50" spans="1:19" x14ac:dyDescent="0.25">
      <c r="A50" s="16" t="s">
        <v>102</v>
      </c>
      <c r="B50" s="17">
        <v>63736</v>
      </c>
      <c r="C50" s="17">
        <v>7954385</v>
      </c>
      <c r="D50" s="17">
        <v>1913203</v>
      </c>
      <c r="E50" s="17">
        <v>70267</v>
      </c>
      <c r="F50" s="18"/>
      <c r="G50" s="18"/>
      <c r="H50" s="17">
        <v>27964</v>
      </c>
      <c r="I50" s="17">
        <v>3948787</v>
      </c>
      <c r="J50" s="17">
        <v>3372877</v>
      </c>
      <c r="K50" s="19"/>
      <c r="L50" s="18"/>
      <c r="M50" s="17"/>
      <c r="N50" s="17">
        <v>149982</v>
      </c>
      <c r="O50" s="17">
        <v>46125</v>
      </c>
      <c r="P50" s="17"/>
      <c r="Q50" s="19"/>
      <c r="R50" s="17">
        <v>1217669</v>
      </c>
      <c r="S50" s="17">
        <v>126083</v>
      </c>
    </row>
    <row r="51" spans="1:19" x14ac:dyDescent="0.25">
      <c r="A51" s="16" t="s">
        <v>103</v>
      </c>
      <c r="B51" s="17">
        <v>17057</v>
      </c>
      <c r="C51" s="17">
        <v>2326300</v>
      </c>
      <c r="D51" s="17">
        <v>2914213</v>
      </c>
      <c r="E51" s="17">
        <v>69089</v>
      </c>
      <c r="F51" s="18"/>
      <c r="G51" s="18"/>
      <c r="H51" s="17">
        <v>29835</v>
      </c>
      <c r="I51" s="17">
        <v>2454236</v>
      </c>
      <c r="J51" s="17">
        <v>1834177</v>
      </c>
      <c r="K51" s="19"/>
      <c r="L51" s="18"/>
      <c r="M51" s="17"/>
      <c r="N51" s="17">
        <v>138522</v>
      </c>
      <c r="O51" s="17"/>
      <c r="P51" s="17"/>
      <c r="Q51" s="19"/>
      <c r="R51" s="17">
        <v>532904</v>
      </c>
      <c r="S51" s="17">
        <v>320580</v>
      </c>
    </row>
    <row r="52" spans="1:19" x14ac:dyDescent="0.25">
      <c r="A52" s="16" t="s">
        <v>2</v>
      </c>
      <c r="B52" s="20"/>
      <c r="C52" s="20"/>
      <c r="D52" s="20"/>
      <c r="E52" s="20">
        <v>101125</v>
      </c>
      <c r="F52" s="21"/>
      <c r="G52" s="21"/>
      <c r="H52" s="20"/>
      <c r="I52" s="20"/>
      <c r="J52" s="21"/>
      <c r="K52" s="22"/>
      <c r="L52" s="21"/>
      <c r="M52" s="20"/>
      <c r="N52" s="20"/>
      <c r="O52" s="20"/>
      <c r="P52" s="20"/>
      <c r="Q52" s="22"/>
      <c r="R52" s="20"/>
      <c r="S52" s="2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F7D97-2295-4D96-B571-9F6C2CA6EFE2}">
  <dimension ref="A1:S18"/>
  <sheetViews>
    <sheetView workbookViewId="0">
      <selection activeCell="N11" sqref="N11:N13"/>
    </sheetView>
  </sheetViews>
  <sheetFormatPr defaultRowHeight="15" x14ac:dyDescent="0.25"/>
  <cols>
    <col min="1" max="1" width="22" customWidth="1"/>
    <col min="2" max="2" width="13.5703125" bestFit="1" customWidth="1"/>
    <col min="4" max="4" width="11.7109375" customWidth="1"/>
    <col min="6" max="6" width="11.42578125" customWidth="1"/>
    <col min="9" max="9" width="11.7109375" customWidth="1"/>
  </cols>
  <sheetData>
    <row r="1" spans="1:19" x14ac:dyDescent="0.25">
      <c r="A1" t="s">
        <v>105</v>
      </c>
      <c r="B1" s="4" t="s">
        <v>40</v>
      </c>
      <c r="C1" s="4" t="s">
        <v>41</v>
      </c>
      <c r="D1" s="4" t="s">
        <v>42</v>
      </c>
      <c r="E1" s="4" t="s">
        <v>43</v>
      </c>
      <c r="F1" s="4" t="s">
        <v>44</v>
      </c>
      <c r="G1" s="4" t="s">
        <v>45</v>
      </c>
      <c r="H1" s="4" t="s">
        <v>46</v>
      </c>
      <c r="I1" s="4" t="s">
        <v>47</v>
      </c>
      <c r="J1" s="4" t="s">
        <v>48</v>
      </c>
      <c r="K1" s="4" t="s">
        <v>49</v>
      </c>
      <c r="L1" s="4" t="s">
        <v>50</v>
      </c>
      <c r="M1" s="4" t="s">
        <v>51</v>
      </c>
      <c r="N1" s="4" t="s">
        <v>52</v>
      </c>
      <c r="O1" s="4" t="s">
        <v>53</v>
      </c>
      <c r="P1" s="4" t="s">
        <v>54</v>
      </c>
      <c r="Q1" s="4" t="s">
        <v>55</v>
      </c>
      <c r="R1" s="4" t="s">
        <v>56</v>
      </c>
      <c r="S1" s="4" t="s">
        <v>57</v>
      </c>
    </row>
    <row r="2" spans="1:19" x14ac:dyDescent="0.25">
      <c r="A2" t="s">
        <v>60</v>
      </c>
      <c r="B2" s="13">
        <f>AVERAGE(Pos!B5:B7)</f>
        <v>125760.66666666667</v>
      </c>
      <c r="C2" s="13">
        <f>AVERAGE(Pos!C5:C7)</f>
        <v>4268878</v>
      </c>
      <c r="D2" s="13">
        <f>AVERAGE(Pos!D5:D7)</f>
        <v>3166526.6666666665</v>
      </c>
      <c r="E2" s="13">
        <f>MAX(0,AVERAGE(Pos!E5:E7)-AVERAGE(Pos!E2:E4))</f>
        <v>411036.66666666669</v>
      </c>
      <c r="F2" s="13" t="e">
        <f>AVERAGE(Pos!F5:F7)</f>
        <v>#DIV/0!</v>
      </c>
      <c r="G2" s="13" t="e">
        <f>AVERAGE(Pos!G5:G7)</f>
        <v>#DIV/0!</v>
      </c>
      <c r="H2" s="13">
        <f>AVERAGE(Pos!H5:H7)</f>
        <v>735135.33333333337</v>
      </c>
      <c r="I2" s="13">
        <f>AVERAGE(Pos!I5:I7)</f>
        <v>3111596.3333333335</v>
      </c>
      <c r="J2" s="13">
        <f>AVERAGE(Pos!J5:J7)</f>
        <v>1193457</v>
      </c>
      <c r="K2" s="13" t="e">
        <f>AVERAGE(Pos!K5:K7)</f>
        <v>#DIV/0!</v>
      </c>
      <c r="L2" s="13" t="e">
        <f>AVERAGE(Pos!L5:L7)</f>
        <v>#DIV/0!</v>
      </c>
      <c r="M2" s="13" t="e">
        <f>AVERAGE(Pos!M5:M7)</f>
        <v>#DIV/0!</v>
      </c>
      <c r="N2" s="13" t="e">
        <f>AVERAGE(Pos!N5:N7)</f>
        <v>#DIV/0!</v>
      </c>
      <c r="O2" s="13">
        <f>AVERAGE(Pos!O5:O7)</f>
        <v>913208.5</v>
      </c>
      <c r="P2" s="13" t="e">
        <f>AVERAGE(Pos!P5:P7)</f>
        <v>#DIV/0!</v>
      </c>
      <c r="Q2" s="13" t="e">
        <f>AVERAGE(Pos!Q5:Q7)</f>
        <v>#DIV/0!</v>
      </c>
      <c r="R2" s="13">
        <f>AVERAGE(Pos!R5:R7)</f>
        <v>1386566.3333333333</v>
      </c>
      <c r="S2" s="13">
        <f>AVERAGE(Pos!S5:S7)</f>
        <v>259260</v>
      </c>
    </row>
    <row r="3" spans="1:19" x14ac:dyDescent="0.25">
      <c r="A3" t="s">
        <v>67</v>
      </c>
      <c r="B3" s="13">
        <f>AVERAGE(Pos!B9:B11)</f>
        <v>72055</v>
      </c>
      <c r="C3" s="13">
        <f>AVERAGE(Pos!C9:C11)</f>
        <v>1878496.3333333333</v>
      </c>
      <c r="D3" s="13">
        <f>AVERAGE(Pos!D9:D11)</f>
        <v>5573993.333333333</v>
      </c>
      <c r="E3" s="13">
        <f>MAX(0,AVERAGE(Pos!E9:E11)-AVERAGE(Pos!E2:E4))</f>
        <v>888959</v>
      </c>
      <c r="F3" s="13" t="e">
        <f>AVERAGE(Pos!F9:F11)</f>
        <v>#DIV/0!</v>
      </c>
      <c r="G3" s="13" t="e">
        <f>AVERAGE(Pos!G9:G11)</f>
        <v>#DIV/0!</v>
      </c>
      <c r="H3" s="13">
        <f>AVERAGE(Pos!H9:H11)</f>
        <v>847145.66666666663</v>
      </c>
      <c r="I3" s="13">
        <f>AVERAGE(Pos!I9:I11)</f>
        <v>14728247.666666666</v>
      </c>
      <c r="J3" s="13">
        <f>AVERAGE(Pos!J9:J11)</f>
        <v>2270683</v>
      </c>
      <c r="K3" s="13" t="e">
        <f>AVERAGE(Pos!K9:K11)</f>
        <v>#DIV/0!</v>
      </c>
      <c r="L3" s="13" t="e">
        <f>AVERAGE(Pos!L9:L11)</f>
        <v>#DIV/0!</v>
      </c>
      <c r="M3" s="13" t="e">
        <f>AVERAGE(Pos!M9:M11)</f>
        <v>#DIV/0!</v>
      </c>
      <c r="N3" s="13">
        <f>AVERAGE(Pos!N9:N11)</f>
        <v>103061.66666666667</v>
      </c>
      <c r="O3" s="13">
        <f>AVERAGE(Pos!O9:O11)</f>
        <v>891971.5</v>
      </c>
      <c r="P3" s="13" t="e">
        <f>AVERAGE(Pos!P9:P11)</f>
        <v>#DIV/0!</v>
      </c>
      <c r="Q3" s="13" t="e">
        <f>AVERAGE(Pos!Q9:Q11)</f>
        <v>#DIV/0!</v>
      </c>
      <c r="R3" s="13">
        <f>AVERAGE(Pos!R9:R11)</f>
        <v>1964361</v>
      </c>
      <c r="S3" s="13">
        <f>AVERAGE(Pos!S9:S11)</f>
        <v>277754.66666666669</v>
      </c>
    </row>
    <row r="4" spans="1:19" x14ac:dyDescent="0.25">
      <c r="A4" t="s">
        <v>68</v>
      </c>
      <c r="B4" s="13">
        <f>AVERAGE(Pos!B13:B15)</f>
        <v>37852.666666666664</v>
      </c>
      <c r="C4" s="13">
        <f>AVERAGE(Pos!C13:C15)</f>
        <v>1774500</v>
      </c>
      <c r="D4" s="13">
        <f>AVERAGE(Pos!D13:D15)</f>
        <v>5430727</v>
      </c>
      <c r="E4" s="13">
        <f>MAX(0,AVERAGE(Pos!E13:E15)-AVERAGE(Pos!E2:E4))</f>
        <v>29784.333333333328</v>
      </c>
      <c r="F4" s="13" t="e">
        <f>AVERAGE(Pos!F13:F15)</f>
        <v>#DIV/0!</v>
      </c>
      <c r="G4" s="13" t="e">
        <f>AVERAGE(Pos!G13:G15)</f>
        <v>#DIV/0!</v>
      </c>
      <c r="H4" s="13">
        <f>AVERAGE(Pos!H13:H15)</f>
        <v>562344.66666666663</v>
      </c>
      <c r="I4" s="13">
        <f>AVERAGE(Pos!I13:I15)</f>
        <v>11739707.666666666</v>
      </c>
      <c r="J4" s="13">
        <f>AVERAGE(Pos!J13:J15)</f>
        <v>5574780</v>
      </c>
      <c r="K4" s="13" t="e">
        <f>AVERAGE(Pos!K13:K15)</f>
        <v>#DIV/0!</v>
      </c>
      <c r="L4" s="13" t="e">
        <f>AVERAGE(Pos!L13:L15)</f>
        <v>#DIV/0!</v>
      </c>
      <c r="M4" s="13" t="e">
        <f>AVERAGE(Pos!M13:M15)</f>
        <v>#DIV/0!</v>
      </c>
      <c r="N4" s="13">
        <f>AVERAGE(Pos!N13:N15)</f>
        <v>52140.666666666664</v>
      </c>
      <c r="O4" s="13">
        <f>AVERAGE(Pos!O13:O15)</f>
        <v>708763.5</v>
      </c>
      <c r="P4" s="13" t="e">
        <f>AVERAGE(Pos!P13:P15)</f>
        <v>#DIV/0!</v>
      </c>
      <c r="Q4" s="13" t="e">
        <f>AVERAGE(Pos!Q13:Q15)</f>
        <v>#DIV/0!</v>
      </c>
      <c r="R4" s="13">
        <f>AVERAGE(Pos!R13:R15)</f>
        <v>2381853</v>
      </c>
      <c r="S4" s="13">
        <f>AVERAGE(Pos!S13:S15)</f>
        <v>365920</v>
      </c>
    </row>
    <row r="5" spans="1:19" x14ac:dyDescent="0.25">
      <c r="A5" t="s">
        <v>69</v>
      </c>
      <c r="B5" s="13" t="e">
        <f>AVERAGE(Pos!B17:B19)</f>
        <v>#DIV/0!</v>
      </c>
      <c r="C5" s="13">
        <f>AVERAGE(Pos!C17:C19)</f>
        <v>2066479.3333333333</v>
      </c>
      <c r="D5" s="13">
        <f>AVERAGE(Pos!D17:D19)</f>
        <v>6227554</v>
      </c>
      <c r="E5" s="13">
        <f>MAX(0,AVERAGE(Pos!E17:E19)-AVERAGE(Pos!E2:E4))</f>
        <v>0</v>
      </c>
      <c r="F5" s="13" t="e">
        <f>AVERAGE(Pos!F17:F19)</f>
        <v>#DIV/0!</v>
      </c>
      <c r="G5" s="13" t="e">
        <f>AVERAGE(Pos!G17:G19)</f>
        <v>#DIV/0!</v>
      </c>
      <c r="H5" s="13">
        <f>AVERAGE(Pos!H17:H19)</f>
        <v>490890.66666666669</v>
      </c>
      <c r="I5" s="13">
        <f>AVERAGE(Pos!I17:I19)</f>
        <v>9867197.666666666</v>
      </c>
      <c r="J5" s="13">
        <f>AVERAGE(Pos!J17:J19)</f>
        <v>2298454</v>
      </c>
      <c r="K5" s="13" t="e">
        <f>AVERAGE(Pos!K17:K19)</f>
        <v>#DIV/0!</v>
      </c>
      <c r="L5" s="13" t="e">
        <f>AVERAGE(Pos!L17:L19)</f>
        <v>#DIV/0!</v>
      </c>
      <c r="M5" s="13" t="e">
        <f>AVERAGE(Pos!M17:M19)</f>
        <v>#DIV/0!</v>
      </c>
      <c r="N5" s="13">
        <f>AVERAGE(Pos!N17:N19)</f>
        <v>36923.333333333336</v>
      </c>
      <c r="O5" s="13">
        <f>AVERAGE(Pos!O17:O19)</f>
        <v>180824</v>
      </c>
      <c r="P5" s="13">
        <f>AVERAGE(Pos!P17:P19)</f>
        <v>15875.5</v>
      </c>
      <c r="Q5" s="13" t="e">
        <f>AVERAGE(Pos!Q17:Q19)</f>
        <v>#DIV/0!</v>
      </c>
      <c r="R5" s="13">
        <f>AVERAGE(Pos!R17:R19)</f>
        <v>2174948.6666666665</v>
      </c>
      <c r="S5" s="13">
        <f>AVERAGE(Pos!S17:S19)</f>
        <v>357230.33333333331</v>
      </c>
    </row>
    <row r="6" spans="1:19" x14ac:dyDescent="0.25">
      <c r="A6" t="s">
        <v>58</v>
      </c>
      <c r="B6" s="13">
        <f>AVERAGE(Pos!B21:B23)</f>
        <v>244247.66666666666</v>
      </c>
      <c r="C6" s="13">
        <f>AVERAGE(Pos!C21:C23)</f>
        <v>7224525.666666667</v>
      </c>
      <c r="D6" s="13">
        <f>AVERAGE(Pos!D21:D23)</f>
        <v>7628160</v>
      </c>
      <c r="E6" s="13">
        <f>MAX(0,AVERAGE(Pos!E21:E23)-AVERAGE(Pos!E2:E4))</f>
        <v>449033.33333333331</v>
      </c>
      <c r="F6" s="13" t="e">
        <f>AVERAGE(Pos!F21:F23)</f>
        <v>#DIV/0!</v>
      </c>
      <c r="G6" s="13" t="e">
        <f>AVERAGE(Pos!G21:G23)</f>
        <v>#DIV/0!</v>
      </c>
      <c r="H6" s="13">
        <f>AVERAGE(Pos!H21:H23)</f>
        <v>1592158.3333333333</v>
      </c>
      <c r="I6" s="13">
        <f>AVERAGE(Pos!I21:I23)</f>
        <v>16539784</v>
      </c>
      <c r="J6" s="13">
        <f>AVERAGE(Pos!J21:J23)</f>
        <v>1555620.3333333333</v>
      </c>
      <c r="K6" s="13" t="e">
        <f>AVERAGE(Pos!K21:K23)</f>
        <v>#DIV/0!</v>
      </c>
      <c r="L6" s="13" t="e">
        <f>AVERAGE(Pos!L21:L23)</f>
        <v>#DIV/0!</v>
      </c>
      <c r="M6" s="13" t="e">
        <f>AVERAGE(Pos!M21:M23)</f>
        <v>#DIV/0!</v>
      </c>
      <c r="N6" s="13" t="e">
        <f>AVERAGE(Pos!N21:N23)</f>
        <v>#DIV/0!</v>
      </c>
      <c r="O6" s="13">
        <f>AVERAGE(Pos!O21:O23)</f>
        <v>904510.5</v>
      </c>
      <c r="P6" s="13" t="e">
        <f>AVERAGE(Pos!P21:P23)</f>
        <v>#DIV/0!</v>
      </c>
      <c r="Q6" s="13" t="e">
        <f>AVERAGE(Pos!Q21:Q23)</f>
        <v>#DIV/0!</v>
      </c>
      <c r="R6" s="13">
        <f>AVERAGE(Pos!R21:R23)</f>
        <v>2699455.6666666665</v>
      </c>
      <c r="S6" s="13">
        <f>AVERAGE(Pos!S21:S23)</f>
        <v>786866.66666666663</v>
      </c>
    </row>
    <row r="7" spans="1:19" x14ac:dyDescent="0.25">
      <c r="A7" t="s">
        <v>61</v>
      </c>
      <c r="B7" s="13">
        <f>AVERAGE(Pos!B25:B27)</f>
        <v>194708.33333333334</v>
      </c>
      <c r="C7" s="13">
        <f>AVERAGE(Pos!C25:C27)</f>
        <v>3901970</v>
      </c>
      <c r="D7" s="13">
        <f>AVERAGE(Pos!D25:D27)</f>
        <v>10276353</v>
      </c>
      <c r="E7" s="13">
        <f>MAX(0,AVERAGE(Pos!E25:E27)-AVERAGE(Pos!E2:E4))</f>
        <v>0</v>
      </c>
      <c r="F7" s="13" t="e">
        <f>AVERAGE(Pos!F25:F27)</f>
        <v>#DIV/0!</v>
      </c>
      <c r="G7" s="13" t="e">
        <f>AVERAGE(Pos!G25:G27)</f>
        <v>#DIV/0!</v>
      </c>
      <c r="H7" s="13">
        <f>AVERAGE(Pos!H25:H27)</f>
        <v>1672601</v>
      </c>
      <c r="I7" s="13">
        <f>AVERAGE(Pos!I25:I27)</f>
        <v>13892431.666666666</v>
      </c>
      <c r="J7" s="13">
        <f>AVERAGE(Pos!J25:J27)</f>
        <v>1373915.3333333333</v>
      </c>
      <c r="K7" s="13" t="e">
        <f>AVERAGE(Pos!K25:K27)</f>
        <v>#DIV/0!</v>
      </c>
      <c r="L7" s="13" t="e">
        <f>AVERAGE(Pos!L25:L27)</f>
        <v>#DIV/0!</v>
      </c>
      <c r="M7" s="13" t="e">
        <f>AVERAGE(Pos!M25:M27)</f>
        <v>#DIV/0!</v>
      </c>
      <c r="N7" s="13">
        <f>AVERAGE(Pos!N25:N27)</f>
        <v>510609</v>
      </c>
      <c r="O7" s="13">
        <f>AVERAGE(Pos!O25:O27)</f>
        <v>922549</v>
      </c>
      <c r="P7" s="13" t="e">
        <f>AVERAGE(Pos!P25:P27)</f>
        <v>#DIV/0!</v>
      </c>
      <c r="Q7" s="13" t="e">
        <f>AVERAGE(Pos!Q25:Q27)</f>
        <v>#DIV/0!</v>
      </c>
      <c r="R7" s="13">
        <f>AVERAGE(Pos!R25:R27)</f>
        <v>4506228</v>
      </c>
      <c r="S7" s="13">
        <f>AVERAGE(Pos!S25:S27)</f>
        <v>363285.33333333331</v>
      </c>
    </row>
    <row r="8" spans="1:19" x14ac:dyDescent="0.25">
      <c r="A8" t="s">
        <v>62</v>
      </c>
      <c r="B8" s="13">
        <f>AVERAGE(Pos!B29:B31)</f>
        <v>137332.66666666666</v>
      </c>
      <c r="C8" s="13">
        <f>AVERAGE(Pos!C29:C31)</f>
        <v>7369083.333333333</v>
      </c>
      <c r="D8" s="13">
        <f>AVERAGE(Pos!D29:D31)</f>
        <v>3453334</v>
      </c>
      <c r="E8" s="13">
        <f>MAX(0,AVERAGE(Pos!E29:E31)-AVERAGE(Pos!E2:E4))</f>
        <v>0</v>
      </c>
      <c r="F8" s="13" t="e">
        <f>AVERAGE(Pos!F29:F31)</f>
        <v>#DIV/0!</v>
      </c>
      <c r="G8" s="13" t="e">
        <f>AVERAGE(Pos!G29:G31)</f>
        <v>#DIV/0!</v>
      </c>
      <c r="H8" s="13">
        <f>AVERAGE(Pos!H29:H31)</f>
        <v>1021721.3333333334</v>
      </c>
      <c r="I8" s="13">
        <f>AVERAGE(Pos!I29:I31)</f>
        <v>3793773</v>
      </c>
      <c r="J8" s="13">
        <f>AVERAGE(Pos!J29:J31)</f>
        <v>1644399</v>
      </c>
      <c r="K8" s="13" t="e">
        <f>AVERAGE(Pos!K29:K31)</f>
        <v>#DIV/0!</v>
      </c>
      <c r="L8" s="13" t="e">
        <f>AVERAGE(Pos!L29:L31)</f>
        <v>#DIV/0!</v>
      </c>
      <c r="M8" s="13" t="e">
        <f>AVERAGE(Pos!M29:M31)</f>
        <v>#DIV/0!</v>
      </c>
      <c r="N8" s="13">
        <f>AVERAGE(Pos!N29:N31)</f>
        <v>181723.33333333334</v>
      </c>
      <c r="O8" s="13">
        <f>AVERAGE(Pos!O29:O31)</f>
        <v>203429</v>
      </c>
      <c r="P8" s="13">
        <f>AVERAGE(Pos!P29:P31)</f>
        <v>15942.5</v>
      </c>
      <c r="Q8" s="13" t="e">
        <f>AVERAGE(Pos!Q29:Q31)</f>
        <v>#DIV/0!</v>
      </c>
      <c r="R8" s="13">
        <f>AVERAGE(Pos!R29:R31)</f>
        <v>4243953.333333333</v>
      </c>
      <c r="S8" s="13">
        <f>AVERAGE(Pos!S29:S31)</f>
        <v>617635</v>
      </c>
    </row>
    <row r="9" spans="1:19" x14ac:dyDescent="0.25">
      <c r="A9" t="s">
        <v>63</v>
      </c>
      <c r="B9" s="13">
        <f>AVERAGE(Pos!B33:B35)</f>
        <v>54940.333333333336</v>
      </c>
      <c r="C9" s="13">
        <f>AVERAGE(Pos!C33:C35)</f>
        <v>6626460.666666667</v>
      </c>
      <c r="D9" s="13">
        <f>AVERAGE(Pos!D33:D35)</f>
        <v>4146395.6666666665</v>
      </c>
      <c r="E9" s="13">
        <f>MAX(0,AVERAGE(Pos!E33:E35)-AVERAGE(Pos!E2:E4))</f>
        <v>0</v>
      </c>
      <c r="F9" s="13" t="e">
        <f>AVERAGE(Pos!F33:F35)</f>
        <v>#DIV/0!</v>
      </c>
      <c r="G9" s="13" t="e">
        <f>AVERAGE(Pos!G33:G35)</f>
        <v>#DIV/0!</v>
      </c>
      <c r="H9" s="13">
        <f>AVERAGE(Pos!H33:H35)</f>
        <v>834523</v>
      </c>
      <c r="I9" s="13">
        <f>AVERAGE(Pos!I33:I35)</f>
        <v>13343792.333333334</v>
      </c>
      <c r="J9" s="13">
        <f>AVERAGE(Pos!J33:J35)</f>
        <v>3554081</v>
      </c>
      <c r="K9" s="13" t="e">
        <f>AVERAGE(Pos!K33:K35)</f>
        <v>#DIV/0!</v>
      </c>
      <c r="L9" s="13" t="e">
        <f>AVERAGE(Pos!L33:L35)</f>
        <v>#DIV/0!</v>
      </c>
      <c r="M9" s="13" t="e">
        <f>AVERAGE(Pos!M33:M35)</f>
        <v>#DIV/0!</v>
      </c>
      <c r="N9" s="13">
        <f>AVERAGE(Pos!N33:N35)</f>
        <v>140429</v>
      </c>
      <c r="O9" s="13">
        <f>AVERAGE(Pos!O33:O35)</f>
        <v>74873.5</v>
      </c>
      <c r="P9" s="13">
        <f>AVERAGE(Pos!P33:P35)</f>
        <v>44138</v>
      </c>
      <c r="Q9" s="13" t="e">
        <f>AVERAGE(Pos!Q33:Q35)</f>
        <v>#DIV/0!</v>
      </c>
      <c r="R9" s="13">
        <f>AVERAGE(Pos!R33:R35)</f>
        <v>4221721.333333333</v>
      </c>
      <c r="S9" s="13">
        <f>AVERAGE(Pos!S33:S35)</f>
        <v>676607</v>
      </c>
    </row>
    <row r="10" spans="1:19" x14ac:dyDescent="0.25">
      <c r="A10" t="s">
        <v>59</v>
      </c>
      <c r="B10" s="13">
        <f>AVERAGE(Pos!B37:B39)</f>
        <v>127374</v>
      </c>
      <c r="C10" s="13">
        <f>AVERAGE(Pos!C37:C39)</f>
        <v>7084540.666666667</v>
      </c>
      <c r="D10" s="13">
        <f>AVERAGE(Pos!D37:D39)</f>
        <v>11202937.666666666</v>
      </c>
      <c r="E10" s="13">
        <f>MAX(0,AVERAGE(Pos!E37:E39)-AVERAGE(Pos!E2:E4))</f>
        <v>48064.333333333328</v>
      </c>
      <c r="F10" s="13" t="e">
        <f>AVERAGE(Pos!F37:F39)</f>
        <v>#DIV/0!</v>
      </c>
      <c r="G10" s="13" t="e">
        <f>AVERAGE(Pos!G37:G39)</f>
        <v>#DIV/0!</v>
      </c>
      <c r="H10" s="13">
        <f>AVERAGE(Pos!H37:H39)</f>
        <v>38490</v>
      </c>
      <c r="I10" s="13">
        <f>AVERAGE(Pos!I37:I39)</f>
        <v>11269695.333333334</v>
      </c>
      <c r="J10" s="13">
        <f>AVERAGE(Pos!J37:J39)</f>
        <v>953616</v>
      </c>
      <c r="K10" s="13" t="e">
        <f>AVERAGE(Pos!K37:K39)</f>
        <v>#DIV/0!</v>
      </c>
      <c r="L10" s="13" t="e">
        <f>AVERAGE(Pos!L37:L39)</f>
        <v>#DIV/0!</v>
      </c>
      <c r="M10" s="13" t="e">
        <f>AVERAGE(Pos!M37:M39)</f>
        <v>#DIV/0!</v>
      </c>
      <c r="N10" s="13">
        <f>AVERAGE(Pos!N37:N39)</f>
        <v>276416.33333333331</v>
      </c>
      <c r="O10" s="13">
        <f>AVERAGE(Pos!O37:O39)</f>
        <v>811697.5</v>
      </c>
      <c r="P10" s="13" t="e">
        <f>AVERAGE(Pos!P37:P39)</f>
        <v>#DIV/0!</v>
      </c>
      <c r="Q10" s="13" t="e">
        <f>AVERAGE(Pos!Q37:Q39)</f>
        <v>#DIV/0!</v>
      </c>
      <c r="R10" s="13">
        <f>AVERAGE(Pos!R37:R39)</f>
        <v>1093338.6666666667</v>
      </c>
      <c r="S10" s="13">
        <f>AVERAGE(Pos!S37:S39)</f>
        <v>618209.33333333337</v>
      </c>
    </row>
    <row r="11" spans="1:19" x14ac:dyDescent="0.25">
      <c r="A11" t="s">
        <v>64</v>
      </c>
      <c r="B11" s="13">
        <f>AVERAGE(Pos!B41:B43)</f>
        <v>58493</v>
      </c>
      <c r="C11" s="13">
        <f>AVERAGE(Pos!C41:C43)</f>
        <v>7220485.333333333</v>
      </c>
      <c r="D11" s="13">
        <f>AVERAGE(Pos!D41:D43)</f>
        <v>9895022.333333334</v>
      </c>
      <c r="E11" s="13">
        <f>MAX(0,AVERAGE(Pos!E41:E43)-AVERAGE(Pos!E2:E4))</f>
        <v>0</v>
      </c>
      <c r="F11" s="13" t="e">
        <f>AVERAGE(Pos!F41:F43)</f>
        <v>#DIV/0!</v>
      </c>
      <c r="G11" s="13" t="e">
        <f>AVERAGE(Pos!G41:G43)</f>
        <v>#DIV/0!</v>
      </c>
      <c r="H11" s="13">
        <f>AVERAGE(Pos!H41:H43)</f>
        <v>27772.333333333332</v>
      </c>
      <c r="I11" s="13">
        <f>AVERAGE(Pos!I41:I43)</f>
        <v>6675761.333333333</v>
      </c>
      <c r="J11" s="13">
        <f>AVERAGE(Pos!J41:J43)</f>
        <v>1086522.6666666667</v>
      </c>
      <c r="K11" s="13" t="e">
        <f>AVERAGE(Pos!K41:K43)</f>
        <v>#DIV/0!</v>
      </c>
      <c r="L11" s="13" t="e">
        <f>AVERAGE(Pos!L41:L43)</f>
        <v>#DIV/0!</v>
      </c>
      <c r="M11" s="13" t="e">
        <f>AVERAGE(Pos!M41:M43)</f>
        <v>#DIV/0!</v>
      </c>
      <c r="N11" s="13">
        <f>AVERAGE(Pos!N41:N43)</f>
        <v>527585.66666666663</v>
      </c>
      <c r="O11" s="13">
        <f>AVERAGE(Pos!O41:O43)</f>
        <v>266049</v>
      </c>
      <c r="P11" s="13" t="e">
        <f>AVERAGE(Pos!P41:P43)</f>
        <v>#DIV/0!</v>
      </c>
      <c r="Q11" s="13" t="e">
        <f>AVERAGE(Pos!Q41:Q43)</f>
        <v>#DIV/0!</v>
      </c>
      <c r="R11" s="13">
        <f>AVERAGE(Pos!R41:R43)</f>
        <v>1432671</v>
      </c>
      <c r="S11" s="13">
        <f>AVERAGE(Pos!S41:S43)</f>
        <v>1057922</v>
      </c>
    </row>
    <row r="12" spans="1:19" x14ac:dyDescent="0.25">
      <c r="A12" t="s">
        <v>65</v>
      </c>
      <c r="B12" s="13">
        <f>AVERAGE(Pos!B45:B47)</f>
        <v>49044</v>
      </c>
      <c r="C12" s="13">
        <f>AVERAGE(Pos!C45:C47)</f>
        <v>2553752</v>
      </c>
      <c r="D12" s="13">
        <f>AVERAGE(Pos!D45:D47)</f>
        <v>4836945.333333333</v>
      </c>
      <c r="E12" s="13">
        <f>MAX(0,AVERAGE(Pos!E45:E47)-AVERAGE(Pos!E2:E4))</f>
        <v>0</v>
      </c>
      <c r="F12" s="13" t="e">
        <f>AVERAGE(Pos!F45:F47)</f>
        <v>#DIV/0!</v>
      </c>
      <c r="G12" s="13" t="e">
        <f>AVERAGE(Pos!G45:G47)</f>
        <v>#DIV/0!</v>
      </c>
      <c r="H12" s="13">
        <f>AVERAGE(Pos!H45:H47)</f>
        <v>43704.333333333336</v>
      </c>
      <c r="I12" s="13">
        <f>AVERAGE(Pos!I45:I47)</f>
        <v>3359588</v>
      </c>
      <c r="J12" s="13">
        <f>AVERAGE(Pos!J45:J47)</f>
        <v>1755042</v>
      </c>
      <c r="K12" s="13" t="e">
        <f>AVERAGE(Pos!K45:K47)</f>
        <v>#DIV/0!</v>
      </c>
      <c r="L12" s="13" t="e">
        <f>AVERAGE(Pos!L45:L47)</f>
        <v>#DIV/0!</v>
      </c>
      <c r="M12" s="13" t="e">
        <f>AVERAGE(Pos!M45:M47)</f>
        <v>#DIV/0!</v>
      </c>
      <c r="N12" s="13">
        <f>AVERAGE(Pos!N45:N47)</f>
        <v>188974.33333333334</v>
      </c>
      <c r="O12" s="13">
        <f>AVERAGE(Pos!O45:O47)</f>
        <v>100655.5</v>
      </c>
      <c r="P12" s="13" t="e">
        <f>AVERAGE(Pos!P45:P47)</f>
        <v>#DIV/0!</v>
      </c>
      <c r="Q12" s="13" t="e">
        <f>AVERAGE(Pos!Q45:Q47)</f>
        <v>#DIV/0!</v>
      </c>
      <c r="R12" s="13">
        <f>AVERAGE(Pos!R45:R47)</f>
        <v>728479</v>
      </c>
      <c r="S12" s="13">
        <f>AVERAGE(Pos!S45:S47)</f>
        <v>337875</v>
      </c>
    </row>
    <row r="13" spans="1:19" x14ac:dyDescent="0.25">
      <c r="A13" t="s">
        <v>66</v>
      </c>
      <c r="B13" s="13">
        <f>AVERAGE(Pos!B49:B51)</f>
        <v>39488.333333333336</v>
      </c>
      <c r="C13" s="13">
        <f>AVERAGE(Pos!C49:C51)</f>
        <v>4936452.333333333</v>
      </c>
      <c r="D13" s="13">
        <f>AVERAGE(Pos!D49:D51)</f>
        <v>2471924.6666666665</v>
      </c>
      <c r="E13" s="13">
        <f>MAX(AVERAGE(Pos!E49:E51)-AVERAGE(Pos!E2:E4), 0)</f>
        <v>0</v>
      </c>
      <c r="F13" s="13" t="e">
        <f>AVERAGE(Pos!F49:F51)</f>
        <v>#DIV/0!</v>
      </c>
      <c r="G13" s="13" t="e">
        <f>AVERAGE(Pos!G49:G51)</f>
        <v>#DIV/0!</v>
      </c>
      <c r="H13" s="13">
        <f>AVERAGE(Pos!H49:H51)</f>
        <v>26508.666666666668</v>
      </c>
      <c r="I13" s="13">
        <f>AVERAGE(Pos!I49:I51)</f>
        <v>3018560</v>
      </c>
      <c r="J13" s="13">
        <f>AVERAGE(Pos!J49:J51)</f>
        <v>2440211.6666666665</v>
      </c>
      <c r="K13" s="13" t="e">
        <f>AVERAGE(Pos!K49:K51)</f>
        <v>#DIV/0!</v>
      </c>
      <c r="L13" s="13" t="e">
        <f>AVERAGE(Pos!L49:L51)</f>
        <v>#DIV/0!</v>
      </c>
      <c r="M13" s="13" t="e">
        <f>AVERAGE(Pos!M49:M51)</f>
        <v>#DIV/0!</v>
      </c>
      <c r="N13" s="13">
        <f>AVERAGE(Pos!N49:N51)</f>
        <v>135205</v>
      </c>
      <c r="O13" s="13">
        <f>AVERAGE(Pos!O49:O51)</f>
        <v>37677</v>
      </c>
      <c r="P13" s="13" t="e">
        <f>AVERAGE(Pos!P49:P51)</f>
        <v>#DIV/0!</v>
      </c>
      <c r="Q13" s="13" t="e">
        <f>AVERAGE(Pos!Q49:Q51)</f>
        <v>#DIV/0!</v>
      </c>
      <c r="R13" s="13">
        <f>AVERAGE(Pos!R49:R51)</f>
        <v>956692</v>
      </c>
      <c r="S13" s="13">
        <f>AVERAGE(Pos!S49:S51)</f>
        <v>176410.66666666666</v>
      </c>
    </row>
    <row r="15" spans="1:19" x14ac:dyDescent="0.25">
      <c r="A15" t="s">
        <v>104</v>
      </c>
      <c r="B15" s="13" t="str">
        <f>B1</f>
        <v>4-Nitroaniline</v>
      </c>
      <c r="C15" s="13" t="str">
        <f t="shared" ref="C15:S15" si="0">C1</f>
        <v>Dapsone</v>
      </c>
      <c r="D15" s="13" t="str">
        <f t="shared" si="0"/>
        <v>Haloperidol</v>
      </c>
      <c r="E15" s="13" t="str">
        <f t="shared" si="0"/>
        <v>Benzyl butyl phthalate</v>
      </c>
      <c r="F15" s="13" t="str">
        <f t="shared" si="0"/>
        <v>Bisphenol A</v>
      </c>
      <c r="G15" s="13" t="str">
        <f t="shared" si="0"/>
        <v>2Nitroaniline</v>
      </c>
      <c r="H15" s="13" t="str">
        <f t="shared" si="0"/>
        <v>Zileuton</v>
      </c>
      <c r="I15" s="13" t="str">
        <f t="shared" si="0"/>
        <v>CP-122721</v>
      </c>
      <c r="J15" s="13" t="str">
        <f t="shared" si="0"/>
        <v>2-Amino-5-Azotoluene</v>
      </c>
      <c r="K15" s="13" t="str">
        <f t="shared" si="0"/>
        <v>3,5-Dinitroaniline</v>
      </c>
      <c r="L15" s="13" t="str">
        <f t="shared" si="0"/>
        <v>Naphthalene</v>
      </c>
      <c r="M15" s="13" t="str">
        <f t="shared" si="0"/>
        <v>3Nitroaniline</v>
      </c>
      <c r="N15" s="13" t="str">
        <f t="shared" si="0"/>
        <v>Curcumin</v>
      </c>
      <c r="O15" s="13" t="str">
        <f t="shared" si="0"/>
        <v>Celecoxib</v>
      </c>
      <c r="P15" s="13" t="str">
        <f t="shared" si="0"/>
        <v>Methyleugenol</v>
      </c>
      <c r="Q15" s="13" t="str">
        <f t="shared" si="0"/>
        <v>BHT</v>
      </c>
      <c r="R15" s="13" t="str">
        <f t="shared" si="0"/>
        <v>Sulindac</v>
      </c>
      <c r="S15" s="13" t="str">
        <f t="shared" si="0"/>
        <v>DMSO</v>
      </c>
    </row>
    <row r="16" spans="1:19" x14ac:dyDescent="0.25">
      <c r="A16" t="s">
        <v>106</v>
      </c>
      <c r="B16">
        <f>IF(IFERROR(B3,TRUE)=TRUE,1,IFERROR(B5/B3,0))</f>
        <v>0</v>
      </c>
      <c r="C16">
        <f t="shared" ref="C16:S16" si="1">IF(IFERROR(C3,TRUE)=TRUE,1,IFERROR(C5/C3,0))</f>
        <v>1.1000709965009248</v>
      </c>
      <c r="D16">
        <f t="shared" si="1"/>
        <v>1.1172517847766832</v>
      </c>
      <c r="E16">
        <f>IF(IFERROR(E3,TRUE)=TRUE, 1, IFERROR(E5/E3,1))</f>
        <v>0</v>
      </c>
      <c r="F16">
        <f t="shared" si="1"/>
        <v>1</v>
      </c>
      <c r="G16">
        <f t="shared" si="1"/>
        <v>1</v>
      </c>
      <c r="H16">
        <f t="shared" si="1"/>
        <v>0.57946429519992038</v>
      </c>
      <c r="I16">
        <f t="shared" si="1"/>
        <v>0.6699505528412828</v>
      </c>
      <c r="J16">
        <f t="shared" si="1"/>
        <v>1.012230240857046</v>
      </c>
      <c r="K16">
        <f t="shared" si="1"/>
        <v>1</v>
      </c>
      <c r="L16">
        <f t="shared" si="1"/>
        <v>1</v>
      </c>
      <c r="M16">
        <f t="shared" si="1"/>
        <v>1</v>
      </c>
      <c r="N16">
        <f t="shared" si="1"/>
        <v>0.35826446949237511</v>
      </c>
      <c r="O16">
        <f t="shared" si="1"/>
        <v>0.2027239659563114</v>
      </c>
      <c r="P16">
        <f t="shared" si="1"/>
        <v>1</v>
      </c>
      <c r="Q16">
        <f t="shared" si="1"/>
        <v>1</v>
      </c>
      <c r="R16">
        <f t="shared" si="1"/>
        <v>1.1072041578236722</v>
      </c>
      <c r="S16">
        <f t="shared" si="1"/>
        <v>1.2861362065323834</v>
      </c>
    </row>
    <row r="17" spans="1:19" x14ac:dyDescent="0.25">
      <c r="A17" t="s">
        <v>107</v>
      </c>
      <c r="B17">
        <f>IF(IFERROR(B7,TRUE)=TRUE,1,IFERROR(B9/B7,0))</f>
        <v>0.282167344318425</v>
      </c>
      <c r="C17">
        <f t="shared" ref="C17:S17" si="2">IF(IFERROR(C7,TRUE)=TRUE,1,IFERROR(C9/C7,0))</f>
        <v>1.69823465241062</v>
      </c>
      <c r="D17">
        <f t="shared" si="2"/>
        <v>0.40348902637605644</v>
      </c>
      <c r="E17">
        <f>IF(IFERROR(E7,TRUE)=TRUE, 1, IFERROR(E9/E7,1))</f>
        <v>1</v>
      </c>
      <c r="F17">
        <f t="shared" si="2"/>
        <v>1</v>
      </c>
      <c r="G17">
        <f t="shared" si="2"/>
        <v>1</v>
      </c>
      <c r="H17">
        <f t="shared" si="2"/>
        <v>0.49893728390692099</v>
      </c>
      <c r="I17">
        <f t="shared" si="2"/>
        <v>0.96050804160874648</v>
      </c>
      <c r="J17">
        <f t="shared" si="2"/>
        <v>2.5868267962169433</v>
      </c>
      <c r="K17">
        <f t="shared" si="2"/>
        <v>1</v>
      </c>
      <c r="L17">
        <f t="shared" si="2"/>
        <v>1</v>
      </c>
      <c r="M17">
        <f t="shared" si="2"/>
        <v>1</v>
      </c>
      <c r="N17">
        <f t="shared" si="2"/>
        <v>0.27502257108668277</v>
      </c>
      <c r="O17">
        <f t="shared" si="2"/>
        <v>8.1159374732399037E-2</v>
      </c>
      <c r="P17">
        <f t="shared" si="2"/>
        <v>1</v>
      </c>
      <c r="Q17">
        <f t="shared" si="2"/>
        <v>1</v>
      </c>
      <c r="R17">
        <f t="shared" si="2"/>
        <v>0.93686367696737338</v>
      </c>
      <c r="S17">
        <f t="shared" si="2"/>
        <v>1.8624671516237008</v>
      </c>
    </row>
    <row r="18" spans="1:19" x14ac:dyDescent="0.25">
      <c r="A18" t="s">
        <v>108</v>
      </c>
      <c r="B18">
        <f>IF(IFERROR(B11,TRUE)=TRUE, 1, IFERROR(B13/B11,0))</f>
        <v>0.67509502561560075</v>
      </c>
      <c r="C18">
        <f t="shared" ref="C18:S18" si="3">IF(IFERROR(C11,TRUE)=TRUE, 1, IFERROR(C13/C11,0))</f>
        <v>0.68367320276162413</v>
      </c>
      <c r="D18">
        <f t="shared" si="3"/>
        <v>0.24981496588840441</v>
      </c>
      <c r="E18">
        <f>IF(IFERROR(E11,TRUE)=TRUE, 1, IFERROR(E13/E11,1))</f>
        <v>1</v>
      </c>
      <c r="F18">
        <f t="shared" si="3"/>
        <v>1</v>
      </c>
      <c r="G18">
        <f t="shared" si="3"/>
        <v>1</v>
      </c>
      <c r="H18">
        <f t="shared" si="3"/>
        <v>0.95449908182003684</v>
      </c>
      <c r="I18">
        <f t="shared" si="3"/>
        <v>0.45216715356910103</v>
      </c>
      <c r="J18">
        <f t="shared" si="3"/>
        <v>2.2458911733088556</v>
      </c>
      <c r="K18">
        <f t="shared" si="3"/>
        <v>1</v>
      </c>
      <c r="L18">
        <f t="shared" si="3"/>
        <v>1</v>
      </c>
      <c r="M18">
        <f t="shared" si="3"/>
        <v>1</v>
      </c>
      <c r="N18">
        <f t="shared" si="3"/>
        <v>0.25627117744543226</v>
      </c>
      <c r="O18">
        <f t="shared" si="3"/>
        <v>0.14161676984314919</v>
      </c>
      <c r="P18">
        <f t="shared" si="3"/>
        <v>1</v>
      </c>
      <c r="Q18">
        <f t="shared" si="3"/>
        <v>1</v>
      </c>
      <c r="R18">
        <f t="shared" si="3"/>
        <v>0.66776810586659463</v>
      </c>
      <c r="S18">
        <f t="shared" si="3"/>
        <v>0.16675205418420891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D36D7-0EBA-439E-B4EA-0720955EB51B}">
  <dimension ref="A1:S52"/>
  <sheetViews>
    <sheetView topLeftCell="A16" workbookViewId="0">
      <selection activeCell="F29" sqref="F29"/>
    </sheetView>
  </sheetViews>
  <sheetFormatPr defaultRowHeight="15" x14ac:dyDescent="0.25"/>
  <cols>
    <col min="1" max="1" width="39.28515625" bestFit="1" customWidth="1"/>
  </cols>
  <sheetData>
    <row r="1" spans="1:19" x14ac:dyDescent="0.25">
      <c r="B1" s="6" t="s">
        <v>40</v>
      </c>
      <c r="C1" s="6" t="s">
        <v>41</v>
      </c>
      <c r="D1" s="6" t="s">
        <v>42</v>
      </c>
      <c r="E1" s="6" t="s">
        <v>43</v>
      </c>
      <c r="F1" s="6" t="s">
        <v>44</v>
      </c>
      <c r="G1" s="6" t="s">
        <v>45</v>
      </c>
      <c r="H1" s="6" t="s">
        <v>46</v>
      </c>
      <c r="I1" s="6" t="s">
        <v>47</v>
      </c>
      <c r="J1" s="6" t="s">
        <v>48</v>
      </c>
      <c r="K1" s="6" t="s">
        <v>49</v>
      </c>
      <c r="L1" s="6" t="s">
        <v>50</v>
      </c>
      <c r="M1" s="6" t="s">
        <v>51</v>
      </c>
      <c r="N1" s="6" t="s">
        <v>52</v>
      </c>
      <c r="O1" s="6" t="s">
        <v>53</v>
      </c>
      <c r="P1" s="6" t="s">
        <v>54</v>
      </c>
      <c r="Q1" s="6" t="s">
        <v>55</v>
      </c>
      <c r="R1" s="6" t="s">
        <v>56</v>
      </c>
      <c r="S1" s="6" t="s">
        <v>57</v>
      </c>
    </row>
    <row r="2" spans="1:19" x14ac:dyDescent="0.25">
      <c r="A2" s="1" t="s">
        <v>0</v>
      </c>
      <c r="B2" s="18"/>
      <c r="C2" s="18"/>
      <c r="D2" s="18"/>
      <c r="E2" s="18"/>
      <c r="F2" s="17"/>
      <c r="G2" s="18"/>
      <c r="H2" s="17"/>
      <c r="I2" s="18"/>
      <c r="J2" s="18"/>
      <c r="K2" s="17"/>
      <c r="L2" s="17"/>
      <c r="M2" s="17"/>
      <c r="N2" s="17"/>
      <c r="O2" s="17"/>
      <c r="P2" s="19"/>
      <c r="Q2" s="19"/>
      <c r="R2" s="19"/>
      <c r="S2" s="18"/>
    </row>
    <row r="3" spans="1:19" x14ac:dyDescent="0.25">
      <c r="A3" s="1" t="s">
        <v>1</v>
      </c>
      <c r="B3" s="18"/>
      <c r="C3" s="18"/>
      <c r="D3" s="18"/>
      <c r="E3" s="18"/>
      <c r="F3" s="17"/>
      <c r="G3" s="18"/>
      <c r="H3" s="17"/>
      <c r="I3" s="18"/>
      <c r="J3" s="18"/>
      <c r="K3" s="17"/>
      <c r="L3" s="17"/>
      <c r="M3" s="17"/>
      <c r="N3" s="17"/>
      <c r="O3" s="17"/>
      <c r="P3" s="19"/>
      <c r="Q3" s="19"/>
      <c r="R3" s="19"/>
      <c r="S3" s="18"/>
    </row>
    <row r="4" spans="1:19" x14ac:dyDescent="0.25">
      <c r="A4" s="1" t="s">
        <v>2</v>
      </c>
      <c r="B4" s="18"/>
      <c r="C4" s="18"/>
      <c r="D4" s="18"/>
      <c r="E4" s="18"/>
      <c r="F4" s="17"/>
      <c r="G4" s="18"/>
      <c r="H4" s="18"/>
      <c r="I4" s="18"/>
      <c r="J4" s="18"/>
      <c r="K4" s="17"/>
      <c r="L4" s="17"/>
      <c r="M4" s="17"/>
      <c r="N4" s="17"/>
      <c r="O4" s="18"/>
      <c r="P4" s="19"/>
      <c r="Q4" s="19"/>
      <c r="R4" s="19"/>
      <c r="S4" s="18"/>
    </row>
    <row r="5" spans="1:19" x14ac:dyDescent="0.25">
      <c r="A5" s="1" t="s">
        <v>70</v>
      </c>
      <c r="B5" s="18"/>
      <c r="C5" s="18"/>
      <c r="D5" s="18"/>
      <c r="E5" s="18"/>
      <c r="F5" s="17"/>
      <c r="G5" s="18"/>
      <c r="H5" s="17">
        <v>5417</v>
      </c>
      <c r="I5" s="18"/>
      <c r="J5" s="18"/>
      <c r="K5" s="17">
        <v>398701</v>
      </c>
      <c r="L5" s="17"/>
      <c r="M5" s="17"/>
      <c r="N5" s="17"/>
      <c r="O5" s="17">
        <v>213582</v>
      </c>
      <c r="P5" s="19"/>
      <c r="Q5" s="19"/>
      <c r="R5" s="19"/>
      <c r="S5" s="18"/>
    </row>
    <row r="6" spans="1:19" x14ac:dyDescent="0.25">
      <c r="A6" s="1" t="s">
        <v>71</v>
      </c>
      <c r="B6" s="18"/>
      <c r="C6" s="18"/>
      <c r="D6" s="18"/>
      <c r="E6" s="18"/>
      <c r="F6" s="17"/>
      <c r="G6" s="18"/>
      <c r="H6" s="17">
        <v>4914</v>
      </c>
      <c r="I6" s="18"/>
      <c r="J6" s="18"/>
      <c r="K6" s="17">
        <v>316293</v>
      </c>
      <c r="L6" s="17"/>
      <c r="M6" s="17"/>
      <c r="N6" s="17"/>
      <c r="O6" s="17">
        <v>182680</v>
      </c>
      <c r="P6" s="19"/>
      <c r="Q6" s="19"/>
      <c r="R6" s="19"/>
      <c r="S6" s="18"/>
    </row>
    <row r="7" spans="1:19" x14ac:dyDescent="0.25">
      <c r="A7" s="1" t="s">
        <v>72</v>
      </c>
      <c r="B7" s="18"/>
      <c r="C7" s="18"/>
      <c r="D7" s="18"/>
      <c r="E7" s="18"/>
      <c r="F7" s="17"/>
      <c r="G7" s="18"/>
      <c r="H7" s="17">
        <v>8552</v>
      </c>
      <c r="I7" s="18"/>
      <c r="J7" s="18"/>
      <c r="K7" s="17">
        <v>445119</v>
      </c>
      <c r="L7" s="17"/>
      <c r="M7" s="17"/>
      <c r="N7" s="17"/>
      <c r="O7" s="17">
        <v>175641</v>
      </c>
      <c r="P7" s="19"/>
      <c r="Q7" s="19"/>
      <c r="R7" s="19"/>
      <c r="S7" s="18"/>
    </row>
    <row r="8" spans="1:19" x14ac:dyDescent="0.25">
      <c r="A8" s="1" t="s">
        <v>2</v>
      </c>
      <c r="B8" s="18"/>
      <c r="C8" s="18"/>
      <c r="D8" s="18"/>
      <c r="E8" s="18"/>
      <c r="F8" s="17"/>
      <c r="G8" s="18"/>
      <c r="H8" s="17"/>
      <c r="I8" s="18"/>
      <c r="J8" s="18"/>
      <c r="K8" s="17"/>
      <c r="L8" s="17"/>
      <c r="M8" s="17"/>
      <c r="N8" s="17"/>
      <c r="O8" s="17"/>
      <c r="P8" s="19"/>
      <c r="Q8" s="19"/>
      <c r="R8" s="19"/>
      <c r="S8" s="18"/>
    </row>
    <row r="9" spans="1:19" x14ac:dyDescent="0.25">
      <c r="A9" s="1" t="s">
        <v>73</v>
      </c>
      <c r="B9" s="18"/>
      <c r="C9" s="18"/>
      <c r="D9" s="18"/>
      <c r="E9" s="18"/>
      <c r="F9" s="17"/>
      <c r="G9" s="18"/>
      <c r="H9" s="17">
        <v>9520</v>
      </c>
      <c r="I9" s="18"/>
      <c r="J9" s="18"/>
      <c r="K9" s="17">
        <v>750163</v>
      </c>
      <c r="L9" s="17"/>
      <c r="M9" s="17"/>
      <c r="N9" s="17">
        <v>7602</v>
      </c>
      <c r="O9" s="17">
        <v>288542</v>
      </c>
      <c r="P9" s="19"/>
      <c r="Q9" s="19"/>
      <c r="R9" s="19"/>
      <c r="S9" s="18"/>
    </row>
    <row r="10" spans="1:19" x14ac:dyDescent="0.25">
      <c r="A10" s="1" t="s">
        <v>74</v>
      </c>
      <c r="B10" s="18"/>
      <c r="C10" s="18"/>
      <c r="D10" s="18"/>
      <c r="E10" s="18"/>
      <c r="F10" s="17"/>
      <c r="G10" s="18"/>
      <c r="H10" s="17">
        <v>7142</v>
      </c>
      <c r="I10" s="18"/>
      <c r="J10" s="18"/>
      <c r="K10" s="17">
        <v>811191</v>
      </c>
      <c r="L10" s="17"/>
      <c r="M10" s="17"/>
      <c r="N10" s="17">
        <v>7661</v>
      </c>
      <c r="O10" s="17">
        <v>174373</v>
      </c>
      <c r="P10" s="19"/>
      <c r="Q10" s="19"/>
      <c r="R10" s="19"/>
      <c r="S10" s="18"/>
    </row>
    <row r="11" spans="1:19" x14ac:dyDescent="0.25">
      <c r="A11" s="1" t="s">
        <v>75</v>
      </c>
      <c r="B11" s="18"/>
      <c r="C11" s="18"/>
      <c r="D11" s="18"/>
      <c r="E11" s="18"/>
      <c r="F11" s="17"/>
      <c r="G11" s="18"/>
      <c r="H11" s="17">
        <v>5730</v>
      </c>
      <c r="I11" s="18"/>
      <c r="J11" s="18"/>
      <c r="K11" s="17">
        <v>629979</v>
      </c>
      <c r="L11" s="17"/>
      <c r="M11" s="17"/>
      <c r="N11" s="17">
        <v>10132</v>
      </c>
      <c r="O11" s="17">
        <v>243234</v>
      </c>
      <c r="P11" s="19"/>
      <c r="Q11" s="19"/>
      <c r="R11" s="19"/>
      <c r="S11" s="18"/>
    </row>
    <row r="12" spans="1:19" x14ac:dyDescent="0.25">
      <c r="A12" s="1" t="s">
        <v>2</v>
      </c>
      <c r="B12" s="18"/>
      <c r="C12" s="18"/>
      <c r="D12" s="18"/>
      <c r="E12" s="18"/>
      <c r="F12" s="17"/>
      <c r="G12" s="18"/>
      <c r="H12" s="17"/>
      <c r="I12" s="18"/>
      <c r="J12" s="18"/>
      <c r="K12" s="17"/>
      <c r="L12" s="17"/>
      <c r="M12" s="17"/>
      <c r="N12" s="17"/>
      <c r="O12" s="17"/>
      <c r="P12" s="19"/>
      <c r="Q12" s="19"/>
      <c r="R12" s="19"/>
      <c r="S12" s="18"/>
    </row>
    <row r="13" spans="1:19" x14ac:dyDescent="0.25">
      <c r="A13" s="1" t="s">
        <v>76</v>
      </c>
      <c r="B13" s="18"/>
      <c r="C13" s="18"/>
      <c r="D13" s="18"/>
      <c r="E13" s="18"/>
      <c r="F13" s="17"/>
      <c r="G13" s="18"/>
      <c r="H13" s="17">
        <v>4764</v>
      </c>
      <c r="I13" s="18"/>
      <c r="J13" s="18"/>
      <c r="K13" s="17">
        <v>400538</v>
      </c>
      <c r="L13" s="17"/>
      <c r="M13" s="17"/>
      <c r="N13" s="17"/>
      <c r="O13" s="17">
        <v>198317</v>
      </c>
      <c r="P13" s="19"/>
      <c r="Q13" s="19"/>
      <c r="R13" s="19"/>
      <c r="S13" s="18"/>
    </row>
    <row r="14" spans="1:19" x14ac:dyDescent="0.25">
      <c r="A14" s="1" t="s">
        <v>76</v>
      </c>
      <c r="B14" s="18"/>
      <c r="C14" s="18"/>
      <c r="D14" s="18"/>
      <c r="E14" s="18"/>
      <c r="F14" s="17"/>
      <c r="G14" s="18"/>
      <c r="H14" s="17">
        <v>3809</v>
      </c>
      <c r="I14" s="18"/>
      <c r="J14" s="18"/>
      <c r="K14" s="17">
        <v>531541</v>
      </c>
      <c r="L14" s="17"/>
      <c r="M14" s="17"/>
      <c r="N14" s="17"/>
      <c r="O14" s="17">
        <v>126550</v>
      </c>
      <c r="P14" s="19"/>
      <c r="Q14" s="19"/>
      <c r="R14" s="19"/>
      <c r="S14" s="18"/>
    </row>
    <row r="15" spans="1:19" x14ac:dyDescent="0.25">
      <c r="A15" s="1" t="s">
        <v>76</v>
      </c>
      <c r="B15" s="18"/>
      <c r="C15" s="18"/>
      <c r="D15" s="18"/>
      <c r="E15" s="18"/>
      <c r="F15" s="17"/>
      <c r="G15" s="18"/>
      <c r="H15" s="17">
        <v>3388</v>
      </c>
      <c r="I15" s="18"/>
      <c r="J15" s="18"/>
      <c r="K15" s="17">
        <v>597998</v>
      </c>
      <c r="L15" s="17"/>
      <c r="M15" s="17"/>
      <c r="N15" s="17"/>
      <c r="O15" s="17">
        <v>203562</v>
      </c>
      <c r="P15" s="19"/>
      <c r="Q15" s="19"/>
      <c r="R15" s="19"/>
      <c r="S15" s="18"/>
    </row>
    <row r="16" spans="1:19" x14ac:dyDescent="0.25">
      <c r="A16" s="1" t="s">
        <v>2</v>
      </c>
      <c r="B16" s="18"/>
      <c r="C16" s="18"/>
      <c r="D16" s="18"/>
      <c r="E16" s="18"/>
      <c r="F16" s="17"/>
      <c r="G16" s="18"/>
      <c r="H16" s="17"/>
      <c r="I16" s="18"/>
      <c r="J16" s="18"/>
      <c r="K16" s="17"/>
      <c r="L16" s="17"/>
      <c r="M16" s="17"/>
      <c r="N16" s="17"/>
      <c r="O16" s="17"/>
      <c r="P16" s="19"/>
      <c r="Q16" s="19"/>
      <c r="R16" s="19"/>
      <c r="S16" s="18"/>
    </row>
    <row r="17" spans="1:19" x14ac:dyDescent="0.25">
      <c r="A17" s="1" t="s">
        <v>77</v>
      </c>
      <c r="B17" s="18"/>
      <c r="C17" s="18"/>
      <c r="D17" s="18"/>
      <c r="E17" s="18"/>
      <c r="F17" s="17"/>
      <c r="G17" s="18"/>
      <c r="H17" s="17">
        <v>5596</v>
      </c>
      <c r="I17" s="18"/>
      <c r="J17" s="18"/>
      <c r="K17" s="17">
        <v>408459</v>
      </c>
      <c r="L17" s="17"/>
      <c r="M17" s="17"/>
      <c r="N17" s="17"/>
      <c r="O17" s="17">
        <v>43456</v>
      </c>
      <c r="P17" s="19"/>
      <c r="Q17" s="19"/>
      <c r="R17" s="19"/>
      <c r="S17" s="18"/>
    </row>
    <row r="18" spans="1:19" x14ac:dyDescent="0.25">
      <c r="A18" s="1" t="s">
        <v>78</v>
      </c>
      <c r="B18" s="18"/>
      <c r="C18" s="18"/>
      <c r="D18" s="18"/>
      <c r="E18" s="18"/>
      <c r="F18" s="17"/>
      <c r="G18" s="18"/>
      <c r="H18" s="17">
        <v>2339</v>
      </c>
      <c r="I18" s="18"/>
      <c r="J18" s="18"/>
      <c r="K18" s="17">
        <v>355575</v>
      </c>
      <c r="L18" s="17"/>
      <c r="M18" s="17"/>
      <c r="N18" s="17"/>
      <c r="O18" s="17">
        <v>39520</v>
      </c>
      <c r="P18" s="19"/>
      <c r="Q18" s="19"/>
      <c r="R18" s="19"/>
      <c r="S18" s="18"/>
    </row>
    <row r="19" spans="1:19" x14ac:dyDescent="0.25">
      <c r="A19" s="1" t="s">
        <v>79</v>
      </c>
      <c r="B19" s="18"/>
      <c r="C19" s="18"/>
      <c r="D19" s="18"/>
      <c r="E19" s="18"/>
      <c r="F19" s="17"/>
      <c r="G19" s="18"/>
      <c r="H19" s="17">
        <v>4057</v>
      </c>
      <c r="I19" s="18"/>
      <c r="J19" s="18"/>
      <c r="K19" s="17">
        <v>414147</v>
      </c>
      <c r="L19" s="17"/>
      <c r="M19" s="17"/>
      <c r="N19" s="17"/>
      <c r="O19" s="17">
        <v>45406</v>
      </c>
      <c r="P19" s="19"/>
      <c r="Q19" s="19"/>
      <c r="R19" s="19"/>
      <c r="S19" s="18"/>
    </row>
    <row r="20" spans="1:19" x14ac:dyDescent="0.25">
      <c r="A20" s="1" t="s">
        <v>2</v>
      </c>
      <c r="B20" s="18"/>
      <c r="C20" s="18"/>
      <c r="D20" s="18"/>
      <c r="E20" s="18"/>
      <c r="F20" s="17"/>
      <c r="G20" s="18"/>
      <c r="H20" s="17"/>
      <c r="I20" s="18"/>
      <c r="J20" s="18"/>
      <c r="K20" s="17"/>
      <c r="L20" s="17"/>
      <c r="M20" s="17"/>
      <c r="N20" s="17"/>
      <c r="O20" s="17"/>
      <c r="P20" s="19"/>
      <c r="Q20" s="19"/>
      <c r="R20" s="19"/>
      <c r="S20" s="18"/>
    </row>
    <row r="21" spans="1:19" x14ac:dyDescent="0.25">
      <c r="A21" s="1" t="s">
        <v>80</v>
      </c>
      <c r="B21" s="18"/>
      <c r="C21" s="18"/>
      <c r="D21" s="18"/>
      <c r="E21" s="18"/>
      <c r="F21" s="17">
        <v>714</v>
      </c>
      <c r="G21" s="18"/>
      <c r="H21" s="17">
        <v>14181</v>
      </c>
      <c r="I21" s="18"/>
      <c r="J21" s="18"/>
      <c r="K21" s="17">
        <v>783646</v>
      </c>
      <c r="L21" s="17"/>
      <c r="M21" s="17"/>
      <c r="N21" s="17"/>
      <c r="O21" s="17">
        <v>281085</v>
      </c>
      <c r="P21" s="19"/>
      <c r="Q21" s="19"/>
      <c r="R21" s="19"/>
      <c r="S21" s="18"/>
    </row>
    <row r="22" spans="1:19" x14ac:dyDescent="0.25">
      <c r="A22" s="1" t="s">
        <v>81</v>
      </c>
      <c r="B22" s="18"/>
      <c r="C22" s="18"/>
      <c r="D22" s="18"/>
      <c r="E22" s="18"/>
      <c r="F22" s="17">
        <v>3346</v>
      </c>
      <c r="G22" s="18"/>
      <c r="H22" s="17">
        <v>46565</v>
      </c>
      <c r="I22" s="18"/>
      <c r="J22" s="18"/>
      <c r="K22" s="17">
        <v>349785</v>
      </c>
      <c r="L22" s="17"/>
      <c r="M22" s="17"/>
      <c r="N22" s="17"/>
      <c r="O22" s="17">
        <v>221456</v>
      </c>
      <c r="P22" s="19"/>
      <c r="Q22" s="19"/>
      <c r="R22" s="19"/>
      <c r="S22" s="18"/>
    </row>
    <row r="23" spans="1:19" x14ac:dyDescent="0.25">
      <c r="A23" s="1" t="s">
        <v>82</v>
      </c>
      <c r="B23" s="18"/>
      <c r="C23" s="18"/>
      <c r="D23" s="18"/>
      <c r="E23" s="18"/>
      <c r="F23" s="17">
        <v>2532</v>
      </c>
      <c r="G23" s="18"/>
      <c r="H23" s="17">
        <v>13363</v>
      </c>
      <c r="I23" s="18"/>
      <c r="J23" s="18"/>
      <c r="K23" s="17">
        <v>883076</v>
      </c>
      <c r="L23" s="17"/>
      <c r="M23" s="17"/>
      <c r="N23" s="17"/>
      <c r="O23" s="17">
        <v>301142</v>
      </c>
      <c r="P23" s="19"/>
      <c r="Q23" s="19"/>
      <c r="R23" s="19"/>
      <c r="S23" s="18"/>
    </row>
    <row r="24" spans="1:19" x14ac:dyDescent="0.25">
      <c r="A24" s="1" t="s">
        <v>2</v>
      </c>
      <c r="B24" s="18"/>
      <c r="C24" s="18"/>
      <c r="D24" s="18"/>
      <c r="E24" s="18"/>
      <c r="F24" s="17"/>
      <c r="G24" s="18"/>
      <c r="H24" s="17"/>
      <c r="I24" s="18"/>
      <c r="J24" s="18"/>
      <c r="K24" s="17"/>
      <c r="L24" s="17"/>
      <c r="M24" s="17"/>
      <c r="N24" s="17"/>
      <c r="O24" s="17"/>
      <c r="P24" s="19"/>
      <c r="Q24" s="19"/>
      <c r="R24" s="19"/>
      <c r="S24" s="18"/>
    </row>
    <row r="25" spans="1:19" x14ac:dyDescent="0.25">
      <c r="A25" s="1" t="s">
        <v>83</v>
      </c>
      <c r="B25" s="18"/>
      <c r="C25" s="18"/>
      <c r="D25" s="18"/>
      <c r="E25" s="18"/>
      <c r="F25" s="17">
        <v>2808</v>
      </c>
      <c r="G25" s="18"/>
      <c r="H25" s="17">
        <v>25705</v>
      </c>
      <c r="I25" s="18"/>
      <c r="J25" s="18"/>
      <c r="K25" s="17">
        <v>941690</v>
      </c>
      <c r="L25" s="17"/>
      <c r="M25" s="17"/>
      <c r="N25" s="17">
        <v>18492</v>
      </c>
      <c r="O25" s="17">
        <v>141755</v>
      </c>
      <c r="P25" s="19"/>
      <c r="Q25" s="19"/>
      <c r="R25" s="19"/>
      <c r="S25" s="18"/>
    </row>
    <row r="26" spans="1:19" x14ac:dyDescent="0.25">
      <c r="A26" s="1" t="s">
        <v>84</v>
      </c>
      <c r="B26" s="18"/>
      <c r="C26" s="18"/>
      <c r="D26" s="18"/>
      <c r="E26" s="18"/>
      <c r="F26" s="17"/>
      <c r="G26" s="18"/>
      <c r="H26" s="17">
        <v>46553</v>
      </c>
      <c r="I26" s="18"/>
      <c r="J26" s="18"/>
      <c r="K26" s="17">
        <v>702635</v>
      </c>
      <c r="L26" s="17"/>
      <c r="M26" s="17"/>
      <c r="N26" s="17">
        <v>6106</v>
      </c>
      <c r="O26" s="17">
        <v>250483</v>
      </c>
      <c r="P26" s="19"/>
      <c r="Q26" s="19"/>
      <c r="R26" s="19"/>
      <c r="S26" s="18"/>
    </row>
    <row r="27" spans="1:19" x14ac:dyDescent="0.25">
      <c r="A27" s="1" t="s">
        <v>85</v>
      </c>
      <c r="B27" s="18"/>
      <c r="C27" s="18"/>
      <c r="D27" s="18"/>
      <c r="E27" s="18"/>
      <c r="F27" s="17">
        <v>924</v>
      </c>
      <c r="G27" s="18"/>
      <c r="H27" s="17">
        <v>15061</v>
      </c>
      <c r="I27" s="18"/>
      <c r="J27" s="18"/>
      <c r="K27" s="17">
        <v>373968</v>
      </c>
      <c r="L27" s="17"/>
      <c r="M27" s="17"/>
      <c r="N27" s="17">
        <v>11966</v>
      </c>
      <c r="O27" s="17">
        <v>137917</v>
      </c>
      <c r="P27" s="19"/>
      <c r="Q27" s="19"/>
      <c r="R27" s="19"/>
      <c r="S27" s="18"/>
    </row>
    <row r="28" spans="1:19" x14ac:dyDescent="0.25">
      <c r="A28" s="1" t="s">
        <v>2</v>
      </c>
      <c r="B28" s="18"/>
      <c r="C28" s="18"/>
      <c r="D28" s="18"/>
      <c r="E28" s="18"/>
      <c r="F28" s="17"/>
      <c r="G28" s="18"/>
      <c r="H28" s="17"/>
      <c r="I28" s="18"/>
      <c r="J28" s="18"/>
      <c r="K28" s="17"/>
      <c r="L28" s="17"/>
      <c r="M28" s="17"/>
      <c r="N28" s="17"/>
      <c r="O28" s="17"/>
      <c r="P28" s="19"/>
      <c r="Q28" s="19"/>
      <c r="R28" s="19"/>
      <c r="S28" s="18"/>
    </row>
    <row r="29" spans="1:19" x14ac:dyDescent="0.25">
      <c r="A29" s="1" t="s">
        <v>86</v>
      </c>
      <c r="B29" s="18"/>
      <c r="C29" s="18"/>
      <c r="D29" s="18"/>
      <c r="E29" s="18"/>
      <c r="F29" s="17">
        <v>835</v>
      </c>
      <c r="G29" s="18"/>
      <c r="H29" s="17">
        <v>19218</v>
      </c>
      <c r="I29" s="18"/>
      <c r="J29" s="18"/>
      <c r="K29" s="17">
        <v>481821</v>
      </c>
      <c r="L29" s="17"/>
      <c r="M29" s="17"/>
      <c r="N29" s="17">
        <v>8213</v>
      </c>
      <c r="O29" s="17">
        <v>291140</v>
      </c>
      <c r="P29" s="19"/>
      <c r="Q29" s="19"/>
      <c r="R29" s="19"/>
      <c r="S29" s="18"/>
    </row>
    <row r="30" spans="1:19" x14ac:dyDescent="0.25">
      <c r="A30" s="1" t="s">
        <v>87</v>
      </c>
      <c r="B30" s="18"/>
      <c r="C30" s="18"/>
      <c r="D30" s="18"/>
      <c r="E30" s="18"/>
      <c r="F30" s="17"/>
      <c r="G30" s="18"/>
      <c r="H30" s="17">
        <v>9714</v>
      </c>
      <c r="I30" s="18"/>
      <c r="J30" s="18"/>
      <c r="K30" s="17">
        <v>350850</v>
      </c>
      <c r="L30" s="17"/>
      <c r="M30" s="17"/>
      <c r="N30" s="17">
        <v>19451</v>
      </c>
      <c r="O30" s="17">
        <v>68068</v>
      </c>
      <c r="P30" s="19"/>
      <c r="Q30" s="19"/>
      <c r="R30" s="19"/>
      <c r="S30" s="18"/>
    </row>
    <row r="31" spans="1:19" x14ac:dyDescent="0.25">
      <c r="A31" s="1" t="s">
        <v>88</v>
      </c>
      <c r="B31" s="18"/>
      <c r="C31" s="18"/>
      <c r="D31" s="18"/>
      <c r="E31" s="18"/>
      <c r="F31" s="17"/>
      <c r="G31" s="18"/>
      <c r="H31" s="17">
        <v>12333</v>
      </c>
      <c r="I31" s="18"/>
      <c r="J31" s="18"/>
      <c r="K31" s="17">
        <v>653958</v>
      </c>
      <c r="L31" s="17"/>
      <c r="M31" s="17"/>
      <c r="N31" s="17">
        <v>15543</v>
      </c>
      <c r="O31" s="17">
        <v>34986</v>
      </c>
      <c r="P31" s="19"/>
      <c r="Q31" s="19"/>
      <c r="R31" s="19"/>
      <c r="S31" s="18"/>
    </row>
    <row r="32" spans="1:19" x14ac:dyDescent="0.25">
      <c r="A32" s="1" t="s">
        <v>2</v>
      </c>
      <c r="B32" s="18"/>
      <c r="C32" s="18"/>
      <c r="D32" s="18"/>
      <c r="E32" s="18"/>
      <c r="F32" s="17"/>
      <c r="G32" s="18"/>
      <c r="H32" s="17"/>
      <c r="I32" s="18"/>
      <c r="J32" s="18"/>
      <c r="K32" s="17"/>
      <c r="L32" s="17"/>
      <c r="M32" s="17"/>
      <c r="N32" s="17"/>
      <c r="O32" s="17"/>
      <c r="P32" s="19"/>
      <c r="Q32" s="19"/>
      <c r="R32" s="19"/>
      <c r="S32" s="18"/>
    </row>
    <row r="33" spans="1:19" x14ac:dyDescent="0.25">
      <c r="A33" s="1" t="s">
        <v>89</v>
      </c>
      <c r="B33" s="18"/>
      <c r="C33" s="18"/>
      <c r="D33" s="18"/>
      <c r="E33" s="18"/>
      <c r="F33" s="17"/>
      <c r="G33" s="18"/>
      <c r="H33" s="17">
        <v>12215</v>
      </c>
      <c r="I33" s="18"/>
      <c r="J33" s="18"/>
      <c r="K33" s="17">
        <v>283188</v>
      </c>
      <c r="L33" s="17"/>
      <c r="M33" s="17"/>
      <c r="N33" s="17"/>
      <c r="O33" s="17">
        <v>21387</v>
      </c>
      <c r="P33" s="19"/>
      <c r="Q33" s="19"/>
      <c r="R33" s="19"/>
      <c r="S33" s="18"/>
    </row>
    <row r="34" spans="1:19" x14ac:dyDescent="0.25">
      <c r="A34" s="1" t="s">
        <v>90</v>
      </c>
      <c r="B34" s="18"/>
      <c r="C34" s="18"/>
      <c r="D34" s="18"/>
      <c r="E34" s="18"/>
      <c r="F34" s="17"/>
      <c r="G34" s="18"/>
      <c r="H34" s="17">
        <v>18761</v>
      </c>
      <c r="I34" s="18"/>
      <c r="J34" s="18"/>
      <c r="K34" s="17">
        <v>316282</v>
      </c>
      <c r="L34" s="17"/>
      <c r="M34" s="17"/>
      <c r="N34" s="17"/>
      <c r="O34" s="17">
        <v>11517</v>
      </c>
      <c r="P34" s="19"/>
      <c r="Q34" s="19"/>
      <c r="R34" s="19"/>
      <c r="S34" s="18"/>
    </row>
    <row r="35" spans="1:19" x14ac:dyDescent="0.25">
      <c r="A35" s="1" t="s">
        <v>91</v>
      </c>
      <c r="B35" s="18"/>
      <c r="C35" s="18"/>
      <c r="D35" s="18"/>
      <c r="E35" s="18"/>
      <c r="F35" s="17"/>
      <c r="G35" s="18"/>
      <c r="H35" s="17">
        <v>10380</v>
      </c>
      <c r="I35" s="18"/>
      <c r="J35" s="18"/>
      <c r="K35" s="17">
        <v>438791</v>
      </c>
      <c r="L35" s="17"/>
      <c r="M35" s="17"/>
      <c r="N35" s="17"/>
      <c r="O35" s="17">
        <v>30801</v>
      </c>
      <c r="P35" s="19"/>
      <c r="Q35" s="19"/>
      <c r="R35" s="19"/>
      <c r="S35" s="18"/>
    </row>
    <row r="36" spans="1:19" x14ac:dyDescent="0.25">
      <c r="A36" s="1" t="s">
        <v>2</v>
      </c>
      <c r="B36" s="18"/>
      <c r="C36" s="18"/>
      <c r="D36" s="18"/>
      <c r="E36" s="18"/>
      <c r="F36" s="17"/>
      <c r="G36" s="18"/>
      <c r="H36" s="17"/>
      <c r="I36" s="18"/>
      <c r="J36" s="18"/>
      <c r="K36" s="17"/>
      <c r="L36" s="17"/>
      <c r="M36" s="17"/>
      <c r="N36" s="17"/>
      <c r="O36" s="17"/>
      <c r="P36" s="19"/>
      <c r="Q36" s="19"/>
      <c r="R36" s="19"/>
      <c r="S36" s="18"/>
    </row>
    <row r="37" spans="1:19" x14ac:dyDescent="0.25">
      <c r="A37" s="1" t="s">
        <v>92</v>
      </c>
      <c r="B37" s="18"/>
      <c r="C37" s="18"/>
      <c r="D37" s="18"/>
      <c r="E37" s="18"/>
      <c r="F37" s="17"/>
      <c r="G37" s="18"/>
      <c r="H37" s="17">
        <v>1140</v>
      </c>
      <c r="I37" s="18"/>
      <c r="J37" s="18"/>
      <c r="K37" s="17">
        <v>863363</v>
      </c>
      <c r="L37" s="17"/>
      <c r="M37" s="17"/>
      <c r="N37" s="17"/>
      <c r="O37" s="17">
        <v>319200</v>
      </c>
      <c r="P37" s="19"/>
      <c r="Q37" s="19"/>
      <c r="R37" s="19"/>
      <c r="S37" s="18"/>
    </row>
    <row r="38" spans="1:19" x14ac:dyDescent="0.25">
      <c r="A38" s="1" t="s">
        <v>93</v>
      </c>
      <c r="B38" s="18"/>
      <c r="C38" s="18"/>
      <c r="D38" s="18"/>
      <c r="E38" s="18"/>
      <c r="F38" s="17"/>
      <c r="G38" s="18"/>
      <c r="H38" s="17">
        <v>5513</v>
      </c>
      <c r="I38" s="18"/>
      <c r="J38" s="18"/>
      <c r="K38" s="17">
        <v>1314635</v>
      </c>
      <c r="L38" s="17"/>
      <c r="M38" s="17"/>
      <c r="N38" s="17"/>
      <c r="O38" s="17">
        <v>233465</v>
      </c>
      <c r="P38" s="19"/>
      <c r="Q38" s="19"/>
      <c r="R38" s="19"/>
      <c r="S38" s="18"/>
    </row>
    <row r="39" spans="1:19" x14ac:dyDescent="0.25">
      <c r="A39" s="1" t="s">
        <v>94</v>
      </c>
      <c r="B39" s="18"/>
      <c r="C39" s="18"/>
      <c r="D39" s="18"/>
      <c r="E39" s="18"/>
      <c r="F39" s="17"/>
      <c r="G39" s="18"/>
      <c r="H39" s="17">
        <v>18369</v>
      </c>
      <c r="I39" s="18"/>
      <c r="J39" s="18"/>
      <c r="K39" s="17">
        <v>942758</v>
      </c>
      <c r="L39" s="17"/>
      <c r="M39" s="17"/>
      <c r="N39" s="17"/>
      <c r="O39" s="17">
        <v>102090</v>
      </c>
      <c r="P39" s="19"/>
      <c r="Q39" s="19"/>
      <c r="R39" s="19"/>
      <c r="S39" s="18"/>
    </row>
    <row r="40" spans="1:19" x14ac:dyDescent="0.25">
      <c r="A40" s="1" t="s">
        <v>2</v>
      </c>
      <c r="B40" s="18"/>
      <c r="C40" s="18"/>
      <c r="D40" s="18"/>
      <c r="E40" s="18"/>
      <c r="F40" s="17"/>
      <c r="G40" s="18"/>
      <c r="H40" s="17"/>
      <c r="I40" s="18"/>
      <c r="J40" s="18"/>
      <c r="K40" s="17"/>
      <c r="L40" s="17"/>
      <c r="M40" s="17"/>
      <c r="N40" s="17"/>
      <c r="O40" s="17"/>
      <c r="P40" s="19"/>
      <c r="Q40" s="19"/>
      <c r="R40" s="19"/>
      <c r="S40" s="18"/>
    </row>
    <row r="41" spans="1:19" x14ac:dyDescent="0.25">
      <c r="A41" s="1" t="s">
        <v>95</v>
      </c>
      <c r="B41" s="18"/>
      <c r="C41" s="18"/>
      <c r="D41" s="18"/>
      <c r="E41" s="18"/>
      <c r="F41" s="17"/>
      <c r="G41" s="18"/>
      <c r="H41" s="17">
        <v>5573</v>
      </c>
      <c r="I41" s="18"/>
      <c r="J41" s="18"/>
      <c r="K41" s="17">
        <v>562590</v>
      </c>
      <c r="L41" s="17"/>
      <c r="M41" s="17"/>
      <c r="N41" s="17">
        <v>12656</v>
      </c>
      <c r="O41" s="17">
        <v>226669</v>
      </c>
      <c r="P41" s="19"/>
      <c r="Q41" s="19"/>
      <c r="R41" s="19"/>
      <c r="S41" s="18"/>
    </row>
    <row r="42" spans="1:19" x14ac:dyDescent="0.25">
      <c r="A42" s="1" t="s">
        <v>96</v>
      </c>
      <c r="B42" s="18"/>
      <c r="C42" s="18"/>
      <c r="D42" s="18"/>
      <c r="E42" s="18"/>
      <c r="F42" s="17"/>
      <c r="G42" s="18"/>
      <c r="H42" s="17">
        <v>5276</v>
      </c>
      <c r="I42" s="18"/>
      <c r="J42" s="18"/>
      <c r="K42" s="17">
        <v>779063</v>
      </c>
      <c r="L42" s="17"/>
      <c r="M42" s="17"/>
      <c r="N42" s="17">
        <v>16054</v>
      </c>
      <c r="O42" s="17">
        <v>398199</v>
      </c>
      <c r="P42" s="19"/>
      <c r="Q42" s="19"/>
      <c r="R42" s="19"/>
      <c r="S42" s="18"/>
    </row>
    <row r="43" spans="1:19" x14ac:dyDescent="0.25">
      <c r="A43" s="1" t="s">
        <v>97</v>
      </c>
      <c r="B43" s="18"/>
      <c r="C43" s="18"/>
      <c r="D43" s="18"/>
      <c r="E43" s="18"/>
      <c r="F43" s="17"/>
      <c r="G43" s="18"/>
      <c r="H43" s="17">
        <v>10511</v>
      </c>
      <c r="I43" s="18"/>
      <c r="J43" s="18"/>
      <c r="K43" s="17">
        <v>891777</v>
      </c>
      <c r="L43" s="17"/>
      <c r="M43" s="17"/>
      <c r="N43" s="17"/>
      <c r="O43" s="17">
        <v>265467</v>
      </c>
      <c r="P43" s="19"/>
      <c r="Q43" s="19"/>
      <c r="R43" s="19"/>
      <c r="S43" s="18"/>
    </row>
    <row r="44" spans="1:19" x14ac:dyDescent="0.25">
      <c r="A44" s="1" t="s">
        <v>2</v>
      </c>
      <c r="B44" s="18"/>
      <c r="C44" s="18"/>
      <c r="D44" s="18"/>
      <c r="E44" s="18"/>
      <c r="F44" s="17"/>
      <c r="G44" s="18"/>
      <c r="H44" s="17"/>
      <c r="I44" s="18"/>
      <c r="J44" s="18"/>
      <c r="K44" s="17"/>
      <c r="L44" s="17"/>
      <c r="M44" s="17"/>
      <c r="N44" s="17"/>
      <c r="O44" s="17"/>
      <c r="P44" s="19"/>
      <c r="Q44" s="19"/>
      <c r="R44" s="19"/>
      <c r="S44" s="18"/>
    </row>
    <row r="45" spans="1:19" x14ac:dyDescent="0.25">
      <c r="A45" s="1" t="s">
        <v>98</v>
      </c>
      <c r="B45" s="18"/>
      <c r="C45" s="18"/>
      <c r="D45" s="18"/>
      <c r="E45" s="18"/>
      <c r="F45" s="17"/>
      <c r="G45" s="18"/>
      <c r="H45" s="17">
        <v>12299</v>
      </c>
      <c r="I45" s="18"/>
      <c r="J45" s="18"/>
      <c r="K45" s="17">
        <v>655467</v>
      </c>
      <c r="L45" s="17"/>
      <c r="M45" s="17"/>
      <c r="N45" s="17"/>
      <c r="O45" s="17">
        <v>22864</v>
      </c>
      <c r="P45" s="19"/>
      <c r="Q45" s="19"/>
      <c r="R45" s="19"/>
      <c r="S45" s="18"/>
    </row>
    <row r="46" spans="1:19" x14ac:dyDescent="0.25">
      <c r="A46" s="1" t="s">
        <v>99</v>
      </c>
      <c r="B46" s="18"/>
      <c r="C46" s="18"/>
      <c r="D46" s="18"/>
      <c r="E46" s="18"/>
      <c r="F46" s="17"/>
      <c r="G46" s="18"/>
      <c r="H46" s="17">
        <v>8839</v>
      </c>
      <c r="I46" s="18"/>
      <c r="J46" s="18"/>
      <c r="K46" s="17">
        <v>269528</v>
      </c>
      <c r="L46" s="17"/>
      <c r="M46" s="17"/>
      <c r="N46" s="17"/>
      <c r="O46" s="17">
        <v>27817</v>
      </c>
      <c r="P46" s="19"/>
      <c r="Q46" s="19"/>
      <c r="R46" s="19"/>
      <c r="S46" s="18"/>
    </row>
    <row r="47" spans="1:19" x14ac:dyDescent="0.25">
      <c r="A47" s="1" t="s">
        <v>100</v>
      </c>
      <c r="B47" s="18"/>
      <c r="C47" s="18"/>
      <c r="D47" s="18"/>
      <c r="E47" s="18"/>
      <c r="F47" s="17"/>
      <c r="G47" s="18"/>
      <c r="H47" s="17">
        <v>2308</v>
      </c>
      <c r="I47" s="18"/>
      <c r="J47" s="18"/>
      <c r="K47" s="17">
        <v>670893</v>
      </c>
      <c r="L47" s="17"/>
      <c r="M47" s="17"/>
      <c r="N47" s="17"/>
      <c r="O47" s="17">
        <v>26999</v>
      </c>
      <c r="P47" s="19"/>
      <c r="Q47" s="19"/>
      <c r="R47" s="19"/>
      <c r="S47" s="18"/>
    </row>
    <row r="48" spans="1:19" x14ac:dyDescent="0.25">
      <c r="A48" s="1" t="s">
        <v>2</v>
      </c>
      <c r="B48" s="18"/>
      <c r="C48" s="18"/>
      <c r="D48" s="18"/>
      <c r="E48" s="18"/>
      <c r="F48" s="17"/>
      <c r="G48" s="18"/>
      <c r="H48" s="17"/>
      <c r="I48" s="18"/>
      <c r="J48" s="18"/>
      <c r="K48" s="17"/>
      <c r="L48" s="17"/>
      <c r="M48" s="17"/>
      <c r="N48" s="17"/>
      <c r="O48" s="17"/>
      <c r="P48" s="19"/>
      <c r="Q48" s="19"/>
      <c r="R48" s="19"/>
      <c r="S48" s="18"/>
    </row>
    <row r="49" spans="1:19" x14ac:dyDescent="0.25">
      <c r="A49" s="1" t="s">
        <v>101</v>
      </c>
      <c r="B49" s="18"/>
      <c r="C49" s="18"/>
      <c r="D49" s="18"/>
      <c r="E49" s="18"/>
      <c r="F49" s="17"/>
      <c r="G49" s="18"/>
      <c r="H49" s="17">
        <v>7171</v>
      </c>
      <c r="I49" s="18"/>
      <c r="J49" s="18"/>
      <c r="K49" s="17">
        <v>319237</v>
      </c>
      <c r="L49" s="17"/>
      <c r="M49" s="17"/>
      <c r="N49" s="17"/>
      <c r="O49" s="17">
        <v>25956</v>
      </c>
      <c r="P49" s="19"/>
      <c r="Q49" s="19"/>
      <c r="R49" s="19"/>
      <c r="S49" s="18"/>
    </row>
    <row r="50" spans="1:19" x14ac:dyDescent="0.25">
      <c r="A50" s="1" t="s">
        <v>102</v>
      </c>
      <c r="B50" s="18"/>
      <c r="C50" s="18"/>
      <c r="D50" s="18"/>
      <c r="E50" s="18"/>
      <c r="F50" s="17"/>
      <c r="G50" s="18"/>
      <c r="H50" s="17">
        <v>6745</v>
      </c>
      <c r="I50" s="18"/>
      <c r="J50" s="18"/>
      <c r="K50" s="17">
        <v>410155</v>
      </c>
      <c r="L50" s="17"/>
      <c r="M50" s="17"/>
      <c r="N50" s="17"/>
      <c r="O50" s="17">
        <v>30466</v>
      </c>
      <c r="P50" s="19"/>
      <c r="Q50" s="19"/>
      <c r="R50" s="19"/>
      <c r="S50" s="18"/>
    </row>
    <row r="51" spans="1:19" x14ac:dyDescent="0.25">
      <c r="A51" s="1" t="s">
        <v>103</v>
      </c>
      <c r="B51" s="18"/>
      <c r="C51" s="18"/>
      <c r="D51" s="18"/>
      <c r="E51" s="18"/>
      <c r="F51" s="17"/>
      <c r="G51" s="18"/>
      <c r="H51" s="17">
        <v>8873</v>
      </c>
      <c r="I51" s="18"/>
      <c r="J51" s="18"/>
      <c r="K51" s="17">
        <v>410080</v>
      </c>
      <c r="L51" s="17"/>
      <c r="M51" s="17"/>
      <c r="N51" s="17"/>
      <c r="O51" s="17">
        <v>33191</v>
      </c>
      <c r="P51" s="19"/>
      <c r="Q51" s="19"/>
      <c r="R51" s="19"/>
      <c r="S51" s="18"/>
    </row>
    <row r="52" spans="1:19" x14ac:dyDescent="0.25">
      <c r="A52" s="1" t="s">
        <v>2</v>
      </c>
      <c r="B52" s="18"/>
      <c r="C52" s="18"/>
      <c r="D52" s="18"/>
      <c r="E52" s="18"/>
      <c r="F52" s="17"/>
      <c r="G52" s="18"/>
      <c r="H52" s="17"/>
      <c r="I52" s="18"/>
      <c r="J52" s="18"/>
      <c r="K52" s="17"/>
      <c r="L52" s="17"/>
      <c r="M52" s="17"/>
      <c r="N52" s="17"/>
      <c r="O52" s="17"/>
      <c r="P52" s="19"/>
      <c r="Q52" s="19"/>
      <c r="R52" s="19"/>
      <c r="S52" s="1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151B3-F24E-4274-A62D-C9C5C41A05F3}">
  <dimension ref="A1:S18"/>
  <sheetViews>
    <sheetView workbookViewId="0">
      <selection activeCell="B2" sqref="B2"/>
    </sheetView>
  </sheetViews>
  <sheetFormatPr defaultRowHeight="15" x14ac:dyDescent="0.25"/>
  <cols>
    <col min="1" max="1" width="18.5703125" customWidth="1"/>
  </cols>
  <sheetData>
    <row r="1" spans="1:19" x14ac:dyDescent="0.25">
      <c r="A1" s="1" t="s">
        <v>105</v>
      </c>
      <c r="B1" s="4" t="s">
        <v>40</v>
      </c>
      <c r="C1" s="4" t="s">
        <v>41</v>
      </c>
      <c r="D1" s="4" t="s">
        <v>42</v>
      </c>
      <c r="E1" s="4" t="s">
        <v>43</v>
      </c>
      <c r="F1" s="4" t="s">
        <v>44</v>
      </c>
      <c r="G1" s="4" t="s">
        <v>45</v>
      </c>
      <c r="H1" s="4" t="s">
        <v>46</v>
      </c>
      <c r="I1" s="4" t="s">
        <v>47</v>
      </c>
      <c r="J1" s="4" t="s">
        <v>48</v>
      </c>
      <c r="K1" s="4" t="s">
        <v>49</v>
      </c>
      <c r="L1" s="4" t="s">
        <v>50</v>
      </c>
      <c r="M1" s="4" t="s">
        <v>51</v>
      </c>
      <c r="N1" s="4" t="s">
        <v>52</v>
      </c>
      <c r="O1" s="4" t="s">
        <v>53</v>
      </c>
      <c r="P1" s="4" t="s">
        <v>54</v>
      </c>
      <c r="Q1" s="4" t="s">
        <v>55</v>
      </c>
      <c r="R1" s="4" t="s">
        <v>56</v>
      </c>
      <c r="S1" s="4" t="s">
        <v>57</v>
      </c>
    </row>
    <row r="2" spans="1:19" x14ac:dyDescent="0.25">
      <c r="A2" s="1" t="s">
        <v>60</v>
      </c>
      <c r="B2" s="23" t="e">
        <f>AVERAGE(Neg!B5:B7)</f>
        <v>#DIV/0!</v>
      </c>
      <c r="C2" s="23" t="e">
        <f>AVERAGE(Neg!C5:C7)</f>
        <v>#DIV/0!</v>
      </c>
      <c r="D2" s="23" t="e">
        <f>AVERAGE(Neg!D5:D7)</f>
        <v>#DIV/0!</v>
      </c>
      <c r="E2" s="23" t="e">
        <f>AVERAGE(Neg!E5:E7)</f>
        <v>#DIV/0!</v>
      </c>
      <c r="F2" s="23" t="e">
        <f>AVERAGE(Neg!F5:F7)</f>
        <v>#DIV/0!</v>
      </c>
      <c r="G2" s="23" t="e">
        <f>AVERAGE(Neg!G5:G7)</f>
        <v>#DIV/0!</v>
      </c>
      <c r="H2" s="23">
        <f>AVERAGE(Neg!H5:H7)</f>
        <v>6294.333333333333</v>
      </c>
      <c r="I2" s="23" t="e">
        <f>AVERAGE(Neg!I5:I7)</f>
        <v>#DIV/0!</v>
      </c>
      <c r="J2" s="23" t="e">
        <f>AVERAGE(Neg!J5:J7)</f>
        <v>#DIV/0!</v>
      </c>
      <c r="K2" s="23">
        <f>AVERAGE(Neg!K5:K7)</f>
        <v>386704.33333333331</v>
      </c>
      <c r="L2" s="23" t="e">
        <f>AVERAGE(Neg!L5:L7)</f>
        <v>#DIV/0!</v>
      </c>
      <c r="M2" s="23" t="e">
        <f>AVERAGE(Neg!M5:M7)</f>
        <v>#DIV/0!</v>
      </c>
      <c r="N2" s="23" t="e">
        <f>AVERAGE(Neg!N5:N7)</f>
        <v>#DIV/0!</v>
      </c>
      <c r="O2" s="23">
        <f>AVERAGE(Neg!O5:O7)</f>
        <v>190634.33333333334</v>
      </c>
      <c r="P2" s="23" t="e">
        <f>AVERAGE(Neg!P5:P7)</f>
        <v>#DIV/0!</v>
      </c>
      <c r="Q2" s="23" t="e">
        <f>AVERAGE(Neg!Q5:Q7)</f>
        <v>#DIV/0!</v>
      </c>
      <c r="R2" s="23" t="e">
        <f>AVERAGE(Neg!R5:R7)</f>
        <v>#DIV/0!</v>
      </c>
      <c r="S2" s="23" t="e">
        <f>AVERAGE(Neg!S5:S7)</f>
        <v>#DIV/0!</v>
      </c>
    </row>
    <row r="3" spans="1:19" x14ac:dyDescent="0.25">
      <c r="A3" s="1" t="s">
        <v>67</v>
      </c>
      <c r="B3" s="23" t="e">
        <f>AVERAGE(Neg!B9:B11)</f>
        <v>#DIV/0!</v>
      </c>
      <c r="C3" s="23" t="e">
        <f>AVERAGE(Neg!C9:C11)</f>
        <v>#DIV/0!</v>
      </c>
      <c r="D3" s="23" t="e">
        <f>AVERAGE(Neg!D9:D11)</f>
        <v>#DIV/0!</v>
      </c>
      <c r="E3" s="23" t="e">
        <f>AVERAGE(Neg!E9:E11)</f>
        <v>#DIV/0!</v>
      </c>
      <c r="F3" s="23" t="e">
        <f>AVERAGE(Neg!F9:F11)</f>
        <v>#DIV/0!</v>
      </c>
      <c r="G3" s="23" t="e">
        <f>AVERAGE(Neg!G9:G11)</f>
        <v>#DIV/0!</v>
      </c>
      <c r="H3" s="23">
        <f>AVERAGE(Neg!H9:H11)</f>
        <v>7464</v>
      </c>
      <c r="I3" s="23" t="e">
        <f>AVERAGE(Neg!I9:I11)</f>
        <v>#DIV/0!</v>
      </c>
      <c r="J3" s="23" t="e">
        <f>AVERAGE(Neg!J9:J11)</f>
        <v>#DIV/0!</v>
      </c>
      <c r="K3" s="23">
        <f>AVERAGE(Neg!K9:K11)</f>
        <v>730444.33333333337</v>
      </c>
      <c r="L3" s="23" t="e">
        <f>AVERAGE(Neg!L9:L11)</f>
        <v>#DIV/0!</v>
      </c>
      <c r="M3" s="23" t="e">
        <f>AVERAGE(Neg!M9:M11)</f>
        <v>#DIV/0!</v>
      </c>
      <c r="N3" s="23">
        <f>AVERAGE(Neg!N9:N11)</f>
        <v>8465</v>
      </c>
      <c r="O3" s="23">
        <f>AVERAGE(Neg!O9:O11)</f>
        <v>235383</v>
      </c>
      <c r="P3" s="23" t="e">
        <f>AVERAGE(Neg!P9:P11)</f>
        <v>#DIV/0!</v>
      </c>
      <c r="Q3" s="23" t="e">
        <f>AVERAGE(Neg!Q9:Q11)</f>
        <v>#DIV/0!</v>
      </c>
      <c r="R3" s="23" t="e">
        <f>AVERAGE(Neg!R9:R11)</f>
        <v>#DIV/0!</v>
      </c>
      <c r="S3" s="23" t="e">
        <f>AVERAGE(Neg!S9:S11)</f>
        <v>#DIV/0!</v>
      </c>
    </row>
    <row r="4" spans="1:19" x14ac:dyDescent="0.25">
      <c r="A4" s="1" t="s">
        <v>68</v>
      </c>
      <c r="B4" s="23" t="e">
        <f>AVERAGE(Neg!B13:B15)</f>
        <v>#DIV/0!</v>
      </c>
      <c r="C4" s="23" t="e">
        <f>AVERAGE(Neg!C13:C15)</f>
        <v>#DIV/0!</v>
      </c>
      <c r="D4" s="23" t="e">
        <f>AVERAGE(Neg!D13:D15)</f>
        <v>#DIV/0!</v>
      </c>
      <c r="E4" s="23" t="e">
        <f>AVERAGE(Neg!E13:E15)</f>
        <v>#DIV/0!</v>
      </c>
      <c r="F4" s="23" t="e">
        <f>AVERAGE(Neg!F13:F15)</f>
        <v>#DIV/0!</v>
      </c>
      <c r="G4" s="23" t="e">
        <f>AVERAGE(Neg!G13:G15)</f>
        <v>#DIV/0!</v>
      </c>
      <c r="H4" s="23">
        <f>AVERAGE(Neg!H13:H15)</f>
        <v>3987</v>
      </c>
      <c r="I4" s="23" t="e">
        <f>AVERAGE(Neg!I13:I15)</f>
        <v>#DIV/0!</v>
      </c>
      <c r="J4" s="23" t="e">
        <f>AVERAGE(Neg!J13:J15)</f>
        <v>#DIV/0!</v>
      </c>
      <c r="K4" s="23">
        <f>AVERAGE(Neg!K13:K15)</f>
        <v>510025.66666666669</v>
      </c>
      <c r="L4" s="23" t="e">
        <f>AVERAGE(Neg!L13:L15)</f>
        <v>#DIV/0!</v>
      </c>
      <c r="M4" s="23" t="e">
        <f>AVERAGE(Neg!M13:M15)</f>
        <v>#DIV/0!</v>
      </c>
      <c r="N4" s="23" t="e">
        <f>AVERAGE(Neg!N13:N15)</f>
        <v>#DIV/0!</v>
      </c>
      <c r="O4" s="23">
        <f>AVERAGE(Neg!O13:O15)</f>
        <v>176143</v>
      </c>
      <c r="P4" s="23" t="e">
        <f>AVERAGE(Neg!P13:P15)</f>
        <v>#DIV/0!</v>
      </c>
      <c r="Q4" s="23" t="e">
        <f>AVERAGE(Neg!Q13:Q15)</f>
        <v>#DIV/0!</v>
      </c>
      <c r="R4" s="23" t="e">
        <f>AVERAGE(Neg!R13:R15)</f>
        <v>#DIV/0!</v>
      </c>
      <c r="S4" s="23" t="e">
        <f>AVERAGE(Neg!S13:S15)</f>
        <v>#DIV/0!</v>
      </c>
    </row>
    <row r="5" spans="1:19" x14ac:dyDescent="0.25">
      <c r="A5" s="1" t="s">
        <v>69</v>
      </c>
      <c r="B5" s="23" t="e">
        <f>AVERAGE(Neg!B17:B19)</f>
        <v>#DIV/0!</v>
      </c>
      <c r="C5" s="23" t="e">
        <f>AVERAGE(Neg!C17:C19)</f>
        <v>#DIV/0!</v>
      </c>
      <c r="D5" s="23" t="e">
        <f>AVERAGE(Neg!D17:D19)</f>
        <v>#DIV/0!</v>
      </c>
      <c r="E5" s="23" t="e">
        <f>AVERAGE(Neg!E17:E19)</f>
        <v>#DIV/0!</v>
      </c>
      <c r="F5" s="23" t="e">
        <f>AVERAGE(Neg!F17:F19)</f>
        <v>#DIV/0!</v>
      </c>
      <c r="G5" s="23" t="e">
        <f>AVERAGE(Neg!G17:G19)</f>
        <v>#DIV/0!</v>
      </c>
      <c r="H5" s="23">
        <f>AVERAGE(Neg!H17:H19)</f>
        <v>3997.3333333333335</v>
      </c>
      <c r="I5" s="23" t="e">
        <f>AVERAGE(Neg!I17:I19)</f>
        <v>#DIV/0!</v>
      </c>
      <c r="J5" s="23" t="e">
        <f>AVERAGE(Neg!J17:J19)</f>
        <v>#DIV/0!</v>
      </c>
      <c r="K5" s="23">
        <f>AVERAGE(Neg!K17:K19)</f>
        <v>392727</v>
      </c>
      <c r="L5" s="23" t="e">
        <f>AVERAGE(Neg!L17:L19)</f>
        <v>#DIV/0!</v>
      </c>
      <c r="M5" s="23" t="e">
        <f>AVERAGE(Neg!M17:M19)</f>
        <v>#DIV/0!</v>
      </c>
      <c r="N5" s="23" t="e">
        <f>AVERAGE(Neg!N17:N19)</f>
        <v>#DIV/0!</v>
      </c>
      <c r="O5" s="23">
        <f>AVERAGE(Neg!O17:O19)</f>
        <v>42794</v>
      </c>
      <c r="P5" s="23" t="e">
        <f>AVERAGE(Neg!P17:P19)</f>
        <v>#DIV/0!</v>
      </c>
      <c r="Q5" s="23" t="e">
        <f>AVERAGE(Neg!Q17:Q19)</f>
        <v>#DIV/0!</v>
      </c>
      <c r="R5" s="23" t="e">
        <f>AVERAGE(Neg!R17:R19)</f>
        <v>#DIV/0!</v>
      </c>
      <c r="S5" s="23" t="e">
        <f>AVERAGE(Neg!S17:S19)</f>
        <v>#DIV/0!</v>
      </c>
    </row>
    <row r="6" spans="1:19" x14ac:dyDescent="0.25">
      <c r="A6" s="1" t="s">
        <v>58</v>
      </c>
      <c r="B6" s="23" t="e">
        <f>AVERAGE(Neg!B21:B23)</f>
        <v>#DIV/0!</v>
      </c>
      <c r="C6" s="23" t="e">
        <f>AVERAGE(Neg!C21:C23)</f>
        <v>#DIV/0!</v>
      </c>
      <c r="D6" s="23" t="e">
        <f>AVERAGE(Neg!D21:D23)</f>
        <v>#DIV/0!</v>
      </c>
      <c r="E6" s="23" t="e">
        <f>AVERAGE(Neg!E21:E23)</f>
        <v>#DIV/0!</v>
      </c>
      <c r="F6" s="23">
        <f>AVERAGE(Neg!F21:F23)</f>
        <v>2197.3333333333335</v>
      </c>
      <c r="G6" s="23" t="e">
        <f>AVERAGE(Neg!G21:G23)</f>
        <v>#DIV/0!</v>
      </c>
      <c r="H6" s="23">
        <f>AVERAGE(Neg!H21:H23)</f>
        <v>24703</v>
      </c>
      <c r="I6" s="23" t="e">
        <f>AVERAGE(Neg!I21:I23)</f>
        <v>#DIV/0!</v>
      </c>
      <c r="J6" s="23" t="e">
        <f>AVERAGE(Neg!J21:J23)</f>
        <v>#DIV/0!</v>
      </c>
      <c r="K6" s="23">
        <f>AVERAGE(Neg!K21:K23)</f>
        <v>672169</v>
      </c>
      <c r="L6" s="23" t="e">
        <f>AVERAGE(Neg!L21:L23)</f>
        <v>#DIV/0!</v>
      </c>
      <c r="M6" s="23" t="e">
        <f>AVERAGE(Neg!M21:M23)</f>
        <v>#DIV/0!</v>
      </c>
      <c r="N6" s="23" t="e">
        <f>AVERAGE(Neg!N21:N23)</f>
        <v>#DIV/0!</v>
      </c>
      <c r="O6" s="23">
        <f>AVERAGE(Neg!O21:O23)</f>
        <v>267894.33333333331</v>
      </c>
      <c r="P6" s="23" t="e">
        <f>AVERAGE(Neg!P21:P23)</f>
        <v>#DIV/0!</v>
      </c>
      <c r="Q6" s="23" t="e">
        <f>AVERAGE(Neg!Q21:Q23)</f>
        <v>#DIV/0!</v>
      </c>
      <c r="R6" s="23" t="e">
        <f>AVERAGE(Neg!R21:R23)</f>
        <v>#DIV/0!</v>
      </c>
      <c r="S6" s="23" t="e">
        <f>AVERAGE(Neg!S21:S23)</f>
        <v>#DIV/0!</v>
      </c>
    </row>
    <row r="7" spans="1:19" x14ac:dyDescent="0.25">
      <c r="A7" s="1" t="s">
        <v>61</v>
      </c>
      <c r="B7" s="23" t="e">
        <f>AVERAGE(Neg!B25:B27)</f>
        <v>#DIV/0!</v>
      </c>
      <c r="C7" s="23" t="e">
        <f>AVERAGE(Neg!C25:C27)</f>
        <v>#DIV/0!</v>
      </c>
      <c r="D7" s="23" t="e">
        <f>AVERAGE(Neg!D25:D27)</f>
        <v>#DIV/0!</v>
      </c>
      <c r="E7" s="23" t="e">
        <f>AVERAGE(Neg!E25:E27)</f>
        <v>#DIV/0!</v>
      </c>
      <c r="F7" s="23">
        <f>AVERAGE(Neg!F25:F27)</f>
        <v>1866</v>
      </c>
      <c r="G7" s="23" t="e">
        <f>AVERAGE(Neg!G25:G27)</f>
        <v>#DIV/0!</v>
      </c>
      <c r="H7" s="23">
        <f>AVERAGE(Neg!H25:H27)</f>
        <v>29106.333333333332</v>
      </c>
      <c r="I7" s="23" t="e">
        <f>AVERAGE(Neg!I25:I27)</f>
        <v>#DIV/0!</v>
      </c>
      <c r="J7" s="23" t="e">
        <f>AVERAGE(Neg!J25:J27)</f>
        <v>#DIV/0!</v>
      </c>
      <c r="K7" s="23">
        <f>AVERAGE(Neg!K25:K27)</f>
        <v>672764.33333333337</v>
      </c>
      <c r="L7" s="23" t="e">
        <f>AVERAGE(Neg!L25:L27)</f>
        <v>#DIV/0!</v>
      </c>
      <c r="M7" s="23" t="e">
        <f>AVERAGE(Neg!M25:M27)</f>
        <v>#DIV/0!</v>
      </c>
      <c r="N7" s="23">
        <f>AVERAGE(Neg!N25:N27)</f>
        <v>12188</v>
      </c>
      <c r="O7" s="23">
        <f>AVERAGE(Neg!O25:O27)</f>
        <v>176718.33333333334</v>
      </c>
      <c r="P7" s="23" t="e">
        <f>AVERAGE(Neg!P25:P27)</f>
        <v>#DIV/0!</v>
      </c>
      <c r="Q7" s="23" t="e">
        <f>AVERAGE(Neg!Q25:Q27)</f>
        <v>#DIV/0!</v>
      </c>
      <c r="R7" s="23" t="e">
        <f>AVERAGE(Neg!R25:R27)</f>
        <v>#DIV/0!</v>
      </c>
      <c r="S7" s="23" t="e">
        <f>AVERAGE(Neg!S25:S27)</f>
        <v>#DIV/0!</v>
      </c>
    </row>
    <row r="8" spans="1:19" x14ac:dyDescent="0.25">
      <c r="A8" s="1" t="s">
        <v>62</v>
      </c>
      <c r="B8" s="23" t="e">
        <f>AVERAGE(Neg!B29:B31)</f>
        <v>#DIV/0!</v>
      </c>
      <c r="C8" s="23" t="e">
        <f>AVERAGE(Neg!C29:C31)</f>
        <v>#DIV/0!</v>
      </c>
      <c r="D8" s="23" t="e">
        <f>AVERAGE(Neg!D29:D31)</f>
        <v>#DIV/0!</v>
      </c>
      <c r="E8" s="23" t="e">
        <f>AVERAGE(Neg!E29:E31)</f>
        <v>#DIV/0!</v>
      </c>
      <c r="F8" s="23">
        <f>AVERAGE(Neg!F29:F31)</f>
        <v>835</v>
      </c>
      <c r="G8" s="23" t="e">
        <f>AVERAGE(Neg!G29:G31)</f>
        <v>#DIV/0!</v>
      </c>
      <c r="H8" s="23">
        <f>AVERAGE(Neg!H29:H31)</f>
        <v>13755</v>
      </c>
      <c r="I8" s="23" t="e">
        <f>AVERAGE(Neg!I29:I31)</f>
        <v>#DIV/0!</v>
      </c>
      <c r="J8" s="23" t="e">
        <f>AVERAGE(Neg!J29:J31)</f>
        <v>#DIV/0!</v>
      </c>
      <c r="K8" s="23">
        <f>AVERAGE(Neg!K29:K31)</f>
        <v>495543</v>
      </c>
      <c r="L8" s="23" t="e">
        <f>AVERAGE(Neg!L29:L31)</f>
        <v>#DIV/0!</v>
      </c>
      <c r="M8" s="23" t="e">
        <f>AVERAGE(Neg!M29:M31)</f>
        <v>#DIV/0!</v>
      </c>
      <c r="N8" s="23">
        <f>AVERAGE(Neg!N29:N31)</f>
        <v>14402.333333333334</v>
      </c>
      <c r="O8" s="23">
        <f>AVERAGE(Neg!O29:O31)</f>
        <v>131398</v>
      </c>
      <c r="P8" s="23" t="e">
        <f>AVERAGE(Neg!P29:P31)</f>
        <v>#DIV/0!</v>
      </c>
      <c r="Q8" s="23" t="e">
        <f>AVERAGE(Neg!Q29:Q31)</f>
        <v>#DIV/0!</v>
      </c>
      <c r="R8" s="23" t="e">
        <f>AVERAGE(Neg!R29:R31)</f>
        <v>#DIV/0!</v>
      </c>
      <c r="S8" s="23" t="e">
        <f>AVERAGE(Neg!S29:S31)</f>
        <v>#DIV/0!</v>
      </c>
    </row>
    <row r="9" spans="1:19" x14ac:dyDescent="0.25">
      <c r="A9" s="1" t="s">
        <v>63</v>
      </c>
      <c r="B9" s="23" t="e">
        <f>AVERAGE(Neg!B33:B35)</f>
        <v>#DIV/0!</v>
      </c>
      <c r="C9" s="23" t="e">
        <f>AVERAGE(Neg!C33:C35)</f>
        <v>#DIV/0!</v>
      </c>
      <c r="D9" s="23" t="e">
        <f>AVERAGE(Neg!D33:D35)</f>
        <v>#DIV/0!</v>
      </c>
      <c r="E9" s="23" t="e">
        <f>AVERAGE(Neg!E33:E35)</f>
        <v>#DIV/0!</v>
      </c>
      <c r="F9" s="23" t="e">
        <f>AVERAGE(Neg!F33:F35)</f>
        <v>#DIV/0!</v>
      </c>
      <c r="G9" s="23" t="e">
        <f>AVERAGE(Neg!G33:G35)</f>
        <v>#DIV/0!</v>
      </c>
      <c r="H9" s="23">
        <f>AVERAGE(Neg!H33:H35)</f>
        <v>13785.333333333334</v>
      </c>
      <c r="I9" s="23" t="e">
        <f>AVERAGE(Neg!I33:I35)</f>
        <v>#DIV/0!</v>
      </c>
      <c r="J9" s="23" t="e">
        <f>AVERAGE(Neg!J33:J35)</f>
        <v>#DIV/0!</v>
      </c>
      <c r="K9" s="23">
        <f>AVERAGE(Neg!K33:K35)</f>
        <v>346087</v>
      </c>
      <c r="L9" s="23" t="e">
        <f>AVERAGE(Neg!L33:L35)</f>
        <v>#DIV/0!</v>
      </c>
      <c r="M9" s="23" t="e">
        <f>AVERAGE(Neg!M33:M35)</f>
        <v>#DIV/0!</v>
      </c>
      <c r="N9" s="23" t="e">
        <f>AVERAGE(Neg!N33:N35)</f>
        <v>#DIV/0!</v>
      </c>
      <c r="O9" s="23">
        <f>AVERAGE(Neg!O33:O35)</f>
        <v>21235</v>
      </c>
      <c r="P9" s="23" t="e">
        <f>AVERAGE(Neg!P33:P35)</f>
        <v>#DIV/0!</v>
      </c>
      <c r="Q9" s="23" t="e">
        <f>AVERAGE(Neg!Q33:Q35)</f>
        <v>#DIV/0!</v>
      </c>
      <c r="R9" s="23" t="e">
        <f>AVERAGE(Neg!R33:R35)</f>
        <v>#DIV/0!</v>
      </c>
      <c r="S9" s="23" t="e">
        <f>AVERAGE(Neg!S33:S35)</f>
        <v>#DIV/0!</v>
      </c>
    </row>
    <row r="10" spans="1:19" x14ac:dyDescent="0.25">
      <c r="A10" s="1" t="s">
        <v>59</v>
      </c>
      <c r="B10" s="23" t="e">
        <f>AVERAGE(Neg!B37:B39)</f>
        <v>#DIV/0!</v>
      </c>
      <c r="C10" s="23" t="e">
        <f>AVERAGE(Neg!C37:C39)</f>
        <v>#DIV/0!</v>
      </c>
      <c r="D10" s="23" t="e">
        <f>AVERAGE(Neg!D37:D39)</f>
        <v>#DIV/0!</v>
      </c>
      <c r="E10" s="23" t="e">
        <f>AVERAGE(Neg!E37:E39)</f>
        <v>#DIV/0!</v>
      </c>
      <c r="F10" s="23" t="e">
        <f>AVERAGE(Neg!F37:F39)</f>
        <v>#DIV/0!</v>
      </c>
      <c r="G10" s="23" t="e">
        <f>AVERAGE(Neg!G37:G39)</f>
        <v>#DIV/0!</v>
      </c>
      <c r="H10" s="23">
        <f>AVERAGE(Neg!H37:H39)</f>
        <v>8340.6666666666661</v>
      </c>
      <c r="I10" s="23" t="e">
        <f>AVERAGE(Neg!I37:I39)</f>
        <v>#DIV/0!</v>
      </c>
      <c r="J10" s="23" t="e">
        <f>AVERAGE(Neg!J37:J39)</f>
        <v>#DIV/0!</v>
      </c>
      <c r="K10" s="23">
        <f>AVERAGE(Neg!K37:K39)</f>
        <v>1040252</v>
      </c>
      <c r="L10" s="23" t="e">
        <f>AVERAGE(Neg!L37:L39)</f>
        <v>#DIV/0!</v>
      </c>
      <c r="M10" s="23" t="e">
        <f>AVERAGE(Neg!M37:M39)</f>
        <v>#DIV/0!</v>
      </c>
      <c r="N10" s="23" t="e">
        <f>AVERAGE(Neg!N37:N39)</f>
        <v>#DIV/0!</v>
      </c>
      <c r="O10" s="23">
        <f>AVERAGE(Neg!O37:O39)</f>
        <v>218251.66666666666</v>
      </c>
      <c r="P10" s="23" t="e">
        <f>AVERAGE(Neg!P37:P39)</f>
        <v>#DIV/0!</v>
      </c>
      <c r="Q10" s="23" t="e">
        <f>AVERAGE(Neg!Q37:Q39)</f>
        <v>#DIV/0!</v>
      </c>
      <c r="R10" s="23" t="e">
        <f>AVERAGE(Neg!R37:R39)</f>
        <v>#DIV/0!</v>
      </c>
      <c r="S10" s="23" t="e">
        <f>AVERAGE(Neg!S37:S39)</f>
        <v>#DIV/0!</v>
      </c>
    </row>
    <row r="11" spans="1:19" x14ac:dyDescent="0.25">
      <c r="A11" s="1" t="s">
        <v>64</v>
      </c>
      <c r="B11" s="23" t="e">
        <f>AVERAGE(Neg!B41:B43)</f>
        <v>#DIV/0!</v>
      </c>
      <c r="C11" s="23" t="e">
        <f>AVERAGE(Neg!C41:C43)</f>
        <v>#DIV/0!</v>
      </c>
      <c r="D11" s="23" t="e">
        <f>AVERAGE(Neg!D41:D43)</f>
        <v>#DIV/0!</v>
      </c>
      <c r="E11" s="23" t="e">
        <f>AVERAGE(Neg!E41:E43)</f>
        <v>#DIV/0!</v>
      </c>
      <c r="F11" s="23" t="e">
        <f>AVERAGE(Neg!F41:F43)</f>
        <v>#DIV/0!</v>
      </c>
      <c r="G11" s="23" t="e">
        <f>AVERAGE(Neg!G41:G43)</f>
        <v>#DIV/0!</v>
      </c>
      <c r="H11" s="23">
        <f>AVERAGE(Neg!H41:H43)</f>
        <v>7120</v>
      </c>
      <c r="I11" s="23" t="e">
        <f>AVERAGE(Neg!I41:I43)</f>
        <v>#DIV/0!</v>
      </c>
      <c r="J11" s="23" t="e">
        <f>AVERAGE(Neg!J41:J43)</f>
        <v>#DIV/0!</v>
      </c>
      <c r="K11" s="23">
        <f>AVERAGE(Neg!K41:K43)</f>
        <v>744476.66666666663</v>
      </c>
      <c r="L11" s="23" t="e">
        <f>AVERAGE(Neg!L41:L43)</f>
        <v>#DIV/0!</v>
      </c>
      <c r="M11" s="23" t="e">
        <f>AVERAGE(Neg!M41:M43)</f>
        <v>#DIV/0!</v>
      </c>
      <c r="N11" s="23">
        <f>AVERAGE(Neg!N41:N43)</f>
        <v>14355</v>
      </c>
      <c r="O11" s="23">
        <f>AVERAGE(Neg!O41:O43)</f>
        <v>296778.33333333331</v>
      </c>
      <c r="P11" s="23" t="e">
        <f>AVERAGE(Neg!P41:P43)</f>
        <v>#DIV/0!</v>
      </c>
      <c r="Q11" s="23" t="e">
        <f>AVERAGE(Neg!Q41:Q43)</f>
        <v>#DIV/0!</v>
      </c>
      <c r="R11" s="23" t="e">
        <f>AVERAGE(Neg!R41:R43)</f>
        <v>#DIV/0!</v>
      </c>
      <c r="S11" s="23" t="e">
        <f>AVERAGE(Neg!S41:S43)</f>
        <v>#DIV/0!</v>
      </c>
    </row>
    <row r="12" spans="1:19" x14ac:dyDescent="0.25">
      <c r="A12" s="1" t="s">
        <v>65</v>
      </c>
      <c r="B12" s="23" t="e">
        <f>AVERAGE(Neg!B45:B47)</f>
        <v>#DIV/0!</v>
      </c>
      <c r="C12" s="23" t="e">
        <f>AVERAGE(Neg!C45:C47)</f>
        <v>#DIV/0!</v>
      </c>
      <c r="D12" s="23" t="e">
        <f>AVERAGE(Neg!D45:D47)</f>
        <v>#DIV/0!</v>
      </c>
      <c r="E12" s="23" t="e">
        <f>AVERAGE(Neg!E45:E47)</f>
        <v>#DIV/0!</v>
      </c>
      <c r="F12" s="23" t="e">
        <f>AVERAGE(Neg!F45:F47)</f>
        <v>#DIV/0!</v>
      </c>
      <c r="G12" s="23" t="e">
        <f>AVERAGE(Neg!G45:G47)</f>
        <v>#DIV/0!</v>
      </c>
      <c r="H12" s="23">
        <f>AVERAGE(Neg!H45:H47)</f>
        <v>7815.333333333333</v>
      </c>
      <c r="I12" s="23" t="e">
        <f>AVERAGE(Neg!I45:I47)</f>
        <v>#DIV/0!</v>
      </c>
      <c r="J12" s="23" t="e">
        <f>AVERAGE(Neg!J45:J47)</f>
        <v>#DIV/0!</v>
      </c>
      <c r="K12" s="23">
        <f>AVERAGE(Neg!K45:K47)</f>
        <v>531962.66666666663</v>
      </c>
      <c r="L12" s="23" t="e">
        <f>AVERAGE(Neg!L45:L47)</f>
        <v>#DIV/0!</v>
      </c>
      <c r="M12" s="23" t="e">
        <f>AVERAGE(Neg!M45:M47)</f>
        <v>#DIV/0!</v>
      </c>
      <c r="N12" s="23" t="e">
        <f>AVERAGE(Neg!N45:N47)</f>
        <v>#DIV/0!</v>
      </c>
      <c r="O12" s="23">
        <f>AVERAGE(Neg!O45:O47)</f>
        <v>25893.333333333332</v>
      </c>
      <c r="P12" s="23" t="e">
        <f>AVERAGE(Neg!P45:P47)</f>
        <v>#DIV/0!</v>
      </c>
      <c r="Q12" s="23" t="e">
        <f>AVERAGE(Neg!Q45:Q47)</f>
        <v>#DIV/0!</v>
      </c>
      <c r="R12" s="23" t="e">
        <f>AVERAGE(Neg!R45:R47)</f>
        <v>#DIV/0!</v>
      </c>
      <c r="S12" s="23" t="e">
        <f>AVERAGE(Neg!S45:S47)</f>
        <v>#DIV/0!</v>
      </c>
    </row>
    <row r="13" spans="1:19" x14ac:dyDescent="0.25">
      <c r="A13" s="1" t="s">
        <v>66</v>
      </c>
      <c r="B13" s="23" t="e">
        <f>AVERAGE(Neg!B49:B51)</f>
        <v>#DIV/0!</v>
      </c>
      <c r="C13" s="23" t="e">
        <f>AVERAGE(Neg!C49:C51)</f>
        <v>#DIV/0!</v>
      </c>
      <c r="D13" s="23" t="e">
        <f>AVERAGE(Neg!D49:D51)</f>
        <v>#DIV/0!</v>
      </c>
      <c r="E13" s="23" t="e">
        <f>AVERAGE(Neg!E49:E51)</f>
        <v>#DIV/0!</v>
      </c>
      <c r="F13" s="23" t="e">
        <f>AVERAGE(Neg!F49:F51)</f>
        <v>#DIV/0!</v>
      </c>
      <c r="G13" s="23" t="e">
        <f>AVERAGE(Neg!G49:G51)</f>
        <v>#DIV/0!</v>
      </c>
      <c r="H13" s="23">
        <f>AVERAGE(Neg!H49:H51)</f>
        <v>7596.333333333333</v>
      </c>
      <c r="I13" s="23" t="e">
        <f>AVERAGE(Neg!I49:I51)</f>
        <v>#DIV/0!</v>
      </c>
      <c r="J13" s="23" t="e">
        <f>AVERAGE(Neg!J49:J51)</f>
        <v>#DIV/0!</v>
      </c>
      <c r="K13" s="23">
        <f>AVERAGE(Neg!K49:K51)</f>
        <v>379824</v>
      </c>
      <c r="L13" s="23" t="e">
        <f>AVERAGE(Neg!L49:L51)</f>
        <v>#DIV/0!</v>
      </c>
      <c r="M13" s="23" t="e">
        <f>AVERAGE(Neg!M49:M51)</f>
        <v>#DIV/0!</v>
      </c>
      <c r="N13" s="23" t="e">
        <f>AVERAGE(Neg!N49:N51)</f>
        <v>#DIV/0!</v>
      </c>
      <c r="O13" s="23">
        <f>AVERAGE(Neg!O49:O51)</f>
        <v>29871</v>
      </c>
      <c r="P13" s="23" t="e">
        <f>AVERAGE(Neg!P49:P51)</f>
        <v>#DIV/0!</v>
      </c>
      <c r="Q13" s="23" t="e">
        <f>AVERAGE(Neg!Q49:Q51)</f>
        <v>#DIV/0!</v>
      </c>
      <c r="R13" s="23" t="e">
        <f>AVERAGE(Neg!R49:R51)</f>
        <v>#DIV/0!</v>
      </c>
      <c r="S13" s="23" t="e">
        <f>AVERAGE(Neg!S49:S51)</f>
        <v>#DIV/0!</v>
      </c>
    </row>
    <row r="15" spans="1:19" x14ac:dyDescent="0.25">
      <c r="A15" t="s">
        <v>104</v>
      </c>
      <c r="B15" s="13" t="str">
        <f>'Neg-FC'!B1</f>
        <v>4-Nitroaniline</v>
      </c>
      <c r="C15" s="13" t="str">
        <f>'Neg-FC'!C1</f>
        <v>Dapsone</v>
      </c>
      <c r="D15" s="13" t="str">
        <f>'Neg-FC'!D1</f>
        <v>Haloperidol</v>
      </c>
      <c r="E15" s="13" t="str">
        <f>'Neg-FC'!E1</f>
        <v>Benzyl butyl phthalate</v>
      </c>
      <c r="F15" s="13" t="str">
        <f>'Neg-FC'!F1</f>
        <v>Bisphenol A</v>
      </c>
      <c r="G15" s="13" t="str">
        <f>'Neg-FC'!G1</f>
        <v>2Nitroaniline</v>
      </c>
      <c r="H15" s="13" t="str">
        <f>'Neg-FC'!H1</f>
        <v>Zileuton</v>
      </c>
      <c r="I15" s="13" t="str">
        <f>'Neg-FC'!I1</f>
        <v>CP-122721</v>
      </c>
      <c r="J15" s="13" t="str">
        <f>'Neg-FC'!J1</f>
        <v>2-Amino-5-Azotoluene</v>
      </c>
      <c r="K15" s="13" t="str">
        <f>'Neg-FC'!K1</f>
        <v>3,5-Dinitroaniline</v>
      </c>
      <c r="L15" s="13" t="str">
        <f>'Neg-FC'!L1</f>
        <v>Naphthalene</v>
      </c>
      <c r="M15" s="13" t="str">
        <f>'Neg-FC'!M1</f>
        <v>3Nitroaniline</v>
      </c>
      <c r="N15" s="13" t="str">
        <f>'Neg-FC'!N1</f>
        <v>Curcumin</v>
      </c>
      <c r="O15" s="13" t="str">
        <f>'Neg-FC'!O1</f>
        <v>Celecoxib</v>
      </c>
      <c r="P15" s="13" t="str">
        <f>'Neg-FC'!P1</f>
        <v>Methyleugenol</v>
      </c>
      <c r="Q15" s="13" t="str">
        <f>'Neg-FC'!Q1</f>
        <v>BHT</v>
      </c>
      <c r="R15" s="13" t="str">
        <f>'Neg-FC'!R1</f>
        <v>Sulindac</v>
      </c>
      <c r="S15" s="13" t="str">
        <f>'Neg-FC'!S1</f>
        <v>DMSO</v>
      </c>
    </row>
    <row r="16" spans="1:19" x14ac:dyDescent="0.25">
      <c r="A16" t="s">
        <v>106</v>
      </c>
      <c r="B16">
        <f>IF(IFERROR(B3,TRUE)=TRUE,1,IFERROR(B5/B3,0))</f>
        <v>1</v>
      </c>
      <c r="C16">
        <f t="shared" ref="C16:S16" si="0">IF(IFERROR(C3,TRUE)=TRUE,1,IFERROR(C5/C3,0))</f>
        <v>1</v>
      </c>
      <c r="D16">
        <f t="shared" si="0"/>
        <v>1</v>
      </c>
      <c r="E16">
        <f t="shared" si="0"/>
        <v>1</v>
      </c>
      <c r="F16">
        <f t="shared" si="0"/>
        <v>1</v>
      </c>
      <c r="G16">
        <f t="shared" si="0"/>
        <v>1</v>
      </c>
      <c r="H16">
        <f t="shared" si="0"/>
        <v>0.53554841014648091</v>
      </c>
      <c r="I16">
        <f t="shared" si="0"/>
        <v>1</v>
      </c>
      <c r="J16">
        <f t="shared" si="0"/>
        <v>1</v>
      </c>
      <c r="K16">
        <f t="shared" si="0"/>
        <v>0.53765493423409405</v>
      </c>
      <c r="L16">
        <f t="shared" si="0"/>
        <v>1</v>
      </c>
      <c r="M16">
        <f t="shared" si="0"/>
        <v>1</v>
      </c>
      <c r="N16">
        <f t="shared" si="0"/>
        <v>0</v>
      </c>
      <c r="O16">
        <f t="shared" si="0"/>
        <v>0.18180582285041824</v>
      </c>
      <c r="P16">
        <f t="shared" si="0"/>
        <v>1</v>
      </c>
      <c r="Q16">
        <f t="shared" si="0"/>
        <v>1</v>
      </c>
      <c r="R16">
        <f t="shared" si="0"/>
        <v>1</v>
      </c>
      <c r="S16">
        <f t="shared" si="0"/>
        <v>1</v>
      </c>
    </row>
    <row r="17" spans="1:19" x14ac:dyDescent="0.25">
      <c r="A17" t="s">
        <v>107</v>
      </c>
      <c r="B17">
        <f>IF(IFERROR(B7,TRUE)=TRUE,1,IFERROR(B9/B7,0))</f>
        <v>1</v>
      </c>
      <c r="C17">
        <f t="shared" ref="C17:S17" si="1">IF(IFERROR(C7,TRUE)=TRUE,1,IFERROR(C9/C7,0))</f>
        <v>1</v>
      </c>
      <c r="D17">
        <f t="shared" si="1"/>
        <v>1</v>
      </c>
      <c r="E17">
        <f t="shared" si="1"/>
        <v>1</v>
      </c>
      <c r="F17">
        <f t="shared" si="1"/>
        <v>0</v>
      </c>
      <c r="G17">
        <f t="shared" si="1"/>
        <v>1</v>
      </c>
      <c r="H17">
        <f t="shared" si="1"/>
        <v>0.47361971621296628</v>
      </c>
      <c r="I17">
        <f t="shared" si="1"/>
        <v>1</v>
      </c>
      <c r="J17">
        <f t="shared" si="1"/>
        <v>1</v>
      </c>
      <c r="K17">
        <f t="shared" si="1"/>
        <v>0.51442530891203608</v>
      </c>
      <c r="L17">
        <f t="shared" si="1"/>
        <v>1</v>
      </c>
      <c r="M17">
        <f t="shared" si="1"/>
        <v>1</v>
      </c>
      <c r="N17">
        <f t="shared" si="1"/>
        <v>0</v>
      </c>
      <c r="O17">
        <f t="shared" si="1"/>
        <v>0.12016297120653394</v>
      </c>
      <c r="P17">
        <f t="shared" si="1"/>
        <v>1</v>
      </c>
      <c r="Q17">
        <f t="shared" si="1"/>
        <v>1</v>
      </c>
      <c r="R17">
        <f t="shared" si="1"/>
        <v>1</v>
      </c>
      <c r="S17">
        <f t="shared" si="1"/>
        <v>1</v>
      </c>
    </row>
    <row r="18" spans="1:19" x14ac:dyDescent="0.25">
      <c r="A18" t="s">
        <v>108</v>
      </c>
      <c r="B18">
        <f>IF(IFERROR(B11,TRUE)=TRUE, 1, IFERROR(B13/B11,0))</f>
        <v>1</v>
      </c>
      <c r="C18">
        <f t="shared" ref="C18:S18" si="2">IF(IFERROR(C11,TRUE)=TRUE, 1, IFERROR(C13/C11,0))</f>
        <v>1</v>
      </c>
      <c r="D18">
        <f t="shared" si="2"/>
        <v>1</v>
      </c>
      <c r="E18">
        <f t="shared" si="2"/>
        <v>1</v>
      </c>
      <c r="F18">
        <f t="shared" si="2"/>
        <v>1</v>
      </c>
      <c r="G18">
        <f t="shared" si="2"/>
        <v>1</v>
      </c>
      <c r="H18">
        <f t="shared" si="2"/>
        <v>1.0669007490636704</v>
      </c>
      <c r="I18">
        <f t="shared" si="2"/>
        <v>1</v>
      </c>
      <c r="J18">
        <f t="shared" si="2"/>
        <v>1</v>
      </c>
      <c r="K18">
        <f t="shared" si="2"/>
        <v>0.51018926046484558</v>
      </c>
      <c r="L18">
        <f t="shared" si="2"/>
        <v>1</v>
      </c>
      <c r="M18">
        <f t="shared" si="2"/>
        <v>1</v>
      </c>
      <c r="N18">
        <f t="shared" si="2"/>
        <v>0</v>
      </c>
      <c r="O18">
        <f t="shared" si="2"/>
        <v>0.10065087860187458</v>
      </c>
      <c r="P18">
        <f t="shared" si="2"/>
        <v>1</v>
      </c>
      <c r="Q18">
        <f t="shared" si="2"/>
        <v>1</v>
      </c>
      <c r="R18">
        <f t="shared" si="2"/>
        <v>1</v>
      </c>
      <c r="S18">
        <f t="shared" si="2"/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424D8-45A4-4D95-AAFF-20DE8FD0A665}">
  <dimension ref="A1:T11"/>
  <sheetViews>
    <sheetView workbookViewId="0">
      <selection activeCell="F5" sqref="F5"/>
    </sheetView>
  </sheetViews>
  <sheetFormatPr defaultRowHeight="15" x14ac:dyDescent="0.25"/>
  <cols>
    <col min="1" max="1" width="22.140625" bestFit="1" customWidth="1"/>
    <col min="2" max="2" width="9.7109375" customWidth="1"/>
    <col min="6" max="6" width="13.140625" customWidth="1"/>
    <col min="13" max="13" width="12.42578125" customWidth="1"/>
  </cols>
  <sheetData>
    <row r="1" spans="1:20" x14ac:dyDescent="0.25">
      <c r="A1" t="s">
        <v>109</v>
      </c>
    </row>
    <row r="3" spans="1:20" x14ac:dyDescent="0.25">
      <c r="A3" t="s">
        <v>110</v>
      </c>
      <c r="B3" s="13" t="str">
        <f>'Neg-FC'!B15</f>
        <v>4-Nitroaniline</v>
      </c>
      <c r="C3" s="13" t="str">
        <f>'Neg-FC'!C15</f>
        <v>Dapsone</v>
      </c>
      <c r="D3" s="13" t="str">
        <f>'Neg-FC'!D15</f>
        <v>Haloperidol</v>
      </c>
      <c r="E3" s="13" t="str">
        <f>'Neg-FC'!E15</f>
        <v>Benzyl butyl phthalate</v>
      </c>
      <c r="F3" s="13" t="str">
        <f>'Neg-FC'!F15</f>
        <v>Bisphenol A</v>
      </c>
      <c r="G3" s="13" t="str">
        <f>'Neg-FC'!G15</f>
        <v>2Nitroaniline</v>
      </c>
      <c r="H3" s="13" t="str">
        <f>'Neg-FC'!H15</f>
        <v>Zileuton</v>
      </c>
      <c r="I3" s="13" t="str">
        <f>'Neg-FC'!I15</f>
        <v>CP-122721</v>
      </c>
      <c r="J3" s="13" t="str">
        <f>'Neg-FC'!J15</f>
        <v>2-Amino-5-Azotoluene</v>
      </c>
      <c r="K3" s="13" t="str">
        <f>'Neg-FC'!K15</f>
        <v>3,5-Dinitroaniline</v>
      </c>
      <c r="L3" s="13" t="str">
        <f>'Neg-FC'!L15</f>
        <v>Naphthalene</v>
      </c>
      <c r="M3" s="13" t="str">
        <f>'Neg-FC'!M15</f>
        <v>3Nitroaniline</v>
      </c>
      <c r="N3" s="13" t="str">
        <f>'Neg-FC'!N15</f>
        <v>Curcumin</v>
      </c>
      <c r="O3" s="13" t="str">
        <f>'Neg-FC'!O15</f>
        <v>Celecoxib</v>
      </c>
      <c r="P3" s="13" t="str">
        <f>'Neg-FC'!P15</f>
        <v>Methyleugenol</v>
      </c>
      <c r="Q3" s="13" t="str">
        <f>'Neg-FC'!Q15</f>
        <v>BHT</v>
      </c>
      <c r="R3" s="13" t="str">
        <f>'Neg-FC'!R15</f>
        <v>Sulindac</v>
      </c>
      <c r="S3" s="13" t="str">
        <f>'Neg-FC'!S15</f>
        <v>DMSO</v>
      </c>
    </row>
    <row r="4" spans="1:20" x14ac:dyDescent="0.25">
      <c r="A4" t="str">
        <f>'Neg-FC'!A16</f>
        <v>Pellet</v>
      </c>
      <c r="B4">
        <f>'Neg-FC'!B16</f>
        <v>1</v>
      </c>
      <c r="C4">
        <f>'Neg-FC'!C16</f>
        <v>1</v>
      </c>
      <c r="D4">
        <f>'Neg-FC'!D16</f>
        <v>1</v>
      </c>
      <c r="E4">
        <f>'Neg-FC'!E16</f>
        <v>1</v>
      </c>
      <c r="F4">
        <f>'Neg-FC'!F16</f>
        <v>1</v>
      </c>
      <c r="G4">
        <f>'Neg-FC'!G16</f>
        <v>1</v>
      </c>
      <c r="H4">
        <f>'Neg-FC'!H16</f>
        <v>0.53554841014648091</v>
      </c>
      <c r="I4">
        <f>'Neg-FC'!I16</f>
        <v>1</v>
      </c>
      <c r="J4">
        <f>'Neg-FC'!J16</f>
        <v>1</v>
      </c>
      <c r="K4">
        <f>'Neg-FC'!K16</f>
        <v>0.53765493423409405</v>
      </c>
      <c r="L4">
        <f>'Neg-FC'!L16</f>
        <v>1</v>
      </c>
      <c r="M4">
        <f>'Neg-FC'!M16</f>
        <v>1</v>
      </c>
      <c r="N4">
        <f>'Neg-FC'!N16</f>
        <v>0</v>
      </c>
      <c r="O4">
        <f>'Neg-FC'!O16</f>
        <v>0.18180582285041824</v>
      </c>
      <c r="P4">
        <f>'Neg-FC'!P16</f>
        <v>1</v>
      </c>
      <c r="Q4">
        <f>'Neg-FC'!Q16</f>
        <v>1</v>
      </c>
      <c r="R4">
        <f>'Neg-FC'!R16</f>
        <v>1</v>
      </c>
      <c r="S4">
        <f>'Neg-FC'!S16</f>
        <v>1</v>
      </c>
    </row>
    <row r="5" spans="1:20" x14ac:dyDescent="0.25">
      <c r="A5" t="str">
        <f>'Neg-FC'!A17</f>
        <v>Super</v>
      </c>
      <c r="B5">
        <f>'Neg-FC'!B17</f>
        <v>1</v>
      </c>
      <c r="C5">
        <f>'Neg-FC'!C17</f>
        <v>1</v>
      </c>
      <c r="D5">
        <f>'Neg-FC'!D17</f>
        <v>1</v>
      </c>
      <c r="E5">
        <f>'Neg-FC'!E17</f>
        <v>1</v>
      </c>
      <c r="F5">
        <f>'Neg-FC'!F17</f>
        <v>0</v>
      </c>
      <c r="G5">
        <f>'Neg-FC'!G17</f>
        <v>1</v>
      </c>
      <c r="H5">
        <f>'Neg-FC'!H17</f>
        <v>0.47361971621296628</v>
      </c>
      <c r="I5">
        <f>'Neg-FC'!I17</f>
        <v>1</v>
      </c>
      <c r="J5">
        <f>'Neg-FC'!J17</f>
        <v>1</v>
      </c>
      <c r="K5">
        <f>'Neg-FC'!K17</f>
        <v>0.51442530891203608</v>
      </c>
      <c r="L5">
        <f>'Neg-FC'!L17</f>
        <v>1</v>
      </c>
      <c r="M5">
        <f>'Neg-FC'!M17</f>
        <v>1</v>
      </c>
      <c r="N5">
        <f>'Neg-FC'!N17</f>
        <v>0</v>
      </c>
      <c r="O5">
        <f>'Neg-FC'!O17</f>
        <v>0.12016297120653394</v>
      </c>
      <c r="P5">
        <f>'Neg-FC'!P17</f>
        <v>1</v>
      </c>
      <c r="Q5">
        <f>'Neg-FC'!Q17</f>
        <v>1</v>
      </c>
      <c r="R5">
        <f>'Neg-FC'!R17</f>
        <v>1</v>
      </c>
      <c r="S5">
        <f>'Neg-FC'!S17</f>
        <v>1</v>
      </c>
    </row>
    <row r="6" spans="1:20" x14ac:dyDescent="0.25">
      <c r="A6" t="str">
        <f>'Neg-FC'!A18</f>
        <v>Gluc</v>
      </c>
      <c r="B6">
        <f>'Neg-FC'!B18</f>
        <v>1</v>
      </c>
      <c r="C6">
        <f>'Neg-FC'!C18</f>
        <v>1</v>
      </c>
      <c r="D6">
        <f>'Neg-FC'!D18</f>
        <v>1</v>
      </c>
      <c r="E6">
        <f>'Neg-FC'!E18</f>
        <v>1</v>
      </c>
      <c r="F6">
        <f>'Neg-FC'!F18</f>
        <v>1</v>
      </c>
      <c r="G6">
        <f>'Neg-FC'!G18</f>
        <v>1</v>
      </c>
      <c r="H6">
        <f>'Neg-FC'!H18</f>
        <v>1.0669007490636704</v>
      </c>
      <c r="I6">
        <f>'Neg-FC'!I18</f>
        <v>1</v>
      </c>
      <c r="J6">
        <f>'Neg-FC'!J18</f>
        <v>1</v>
      </c>
      <c r="K6">
        <f>'Neg-FC'!K18</f>
        <v>0.51018926046484558</v>
      </c>
      <c r="L6">
        <f>'Neg-FC'!L18</f>
        <v>1</v>
      </c>
      <c r="M6">
        <f>'Neg-FC'!M18</f>
        <v>1</v>
      </c>
      <c r="N6">
        <f>'Neg-FC'!N18</f>
        <v>0</v>
      </c>
      <c r="O6">
        <f>'Neg-FC'!O18</f>
        <v>0.10065087860187458</v>
      </c>
      <c r="P6">
        <f>'Neg-FC'!P18</f>
        <v>1</v>
      </c>
      <c r="Q6">
        <f>'Neg-FC'!Q18</f>
        <v>1</v>
      </c>
      <c r="R6">
        <f>'Neg-FC'!R18</f>
        <v>1</v>
      </c>
      <c r="S6">
        <f>'Neg-FC'!S18</f>
        <v>1</v>
      </c>
    </row>
    <row r="8" spans="1:20" x14ac:dyDescent="0.25">
      <c r="A8" t="s">
        <v>111</v>
      </c>
      <c r="B8" s="13" t="str">
        <f>'Pos-FC'!B15</f>
        <v>4-Nitroaniline</v>
      </c>
      <c r="C8" s="13" t="str">
        <f>'Pos-FC'!C15</f>
        <v>Dapsone</v>
      </c>
      <c r="D8" s="13" t="str">
        <f>'Pos-FC'!D15</f>
        <v>Haloperidol</v>
      </c>
      <c r="E8" s="13" t="str">
        <f>'Pos-FC'!E15</f>
        <v>Benzyl butyl phthalate</v>
      </c>
      <c r="F8" s="13" t="str">
        <f>'Pos-FC'!F15</f>
        <v>Bisphenol A</v>
      </c>
      <c r="G8" s="13" t="str">
        <f>'Pos-FC'!G15</f>
        <v>2Nitroaniline</v>
      </c>
      <c r="H8" s="13" t="str">
        <f>'Pos-FC'!H15</f>
        <v>Zileuton</v>
      </c>
      <c r="I8" s="13" t="str">
        <f>'Pos-FC'!I15</f>
        <v>CP-122721</v>
      </c>
      <c r="J8" s="13" t="str">
        <f>'Pos-FC'!J15</f>
        <v>2-Amino-5-Azotoluene</v>
      </c>
      <c r="K8" s="13" t="str">
        <f>'Pos-FC'!K15</f>
        <v>3,5-Dinitroaniline</v>
      </c>
      <c r="L8" s="13" t="str">
        <f>'Pos-FC'!L15</f>
        <v>Naphthalene</v>
      </c>
      <c r="M8" s="13" t="str">
        <f>'Pos-FC'!M15</f>
        <v>3Nitroaniline</v>
      </c>
      <c r="N8" s="13" t="str">
        <f>'Pos-FC'!N15</f>
        <v>Curcumin</v>
      </c>
      <c r="O8" s="13" t="str">
        <f>'Pos-FC'!O15</f>
        <v>Celecoxib</v>
      </c>
      <c r="P8" s="13" t="str">
        <f>'Pos-FC'!P15</f>
        <v>Methyleugenol</v>
      </c>
      <c r="Q8" s="13" t="str">
        <f>'Pos-FC'!Q15</f>
        <v>BHT</v>
      </c>
      <c r="R8" s="13" t="str">
        <f>'Pos-FC'!R15</f>
        <v>Sulindac</v>
      </c>
      <c r="S8" s="13" t="str">
        <f>'Pos-FC'!S15</f>
        <v>DMSO</v>
      </c>
      <c r="T8" s="13"/>
    </row>
    <row r="9" spans="1:20" x14ac:dyDescent="0.25">
      <c r="A9" t="str">
        <f>'Pos-FC'!A16</f>
        <v>Pellet</v>
      </c>
      <c r="B9" s="14">
        <f>'Pos-FC'!B16</f>
        <v>0</v>
      </c>
      <c r="C9" s="14">
        <f>'Pos-FC'!C16</f>
        <v>1.1000709965009248</v>
      </c>
      <c r="D9" s="14">
        <f>'Pos-FC'!D16</f>
        <v>1.1172517847766832</v>
      </c>
      <c r="E9" s="14">
        <f>'Pos-FC'!E16</f>
        <v>0</v>
      </c>
      <c r="F9" s="14">
        <f>'Pos-FC'!F16</f>
        <v>1</v>
      </c>
      <c r="G9" s="14">
        <f>'Pos-FC'!G16</f>
        <v>1</v>
      </c>
      <c r="H9" s="14">
        <f>'Pos-FC'!H16</f>
        <v>0.57946429519992038</v>
      </c>
      <c r="I9" s="14">
        <f>'Pos-FC'!I16</f>
        <v>0.6699505528412828</v>
      </c>
      <c r="J9" s="14">
        <f>'Pos-FC'!J16</f>
        <v>1.012230240857046</v>
      </c>
      <c r="K9" s="14">
        <f>'Pos-FC'!K16</f>
        <v>1</v>
      </c>
      <c r="L9" s="14">
        <f>'Pos-FC'!L16</f>
        <v>1</v>
      </c>
      <c r="M9" s="14">
        <f>'Pos-FC'!M16</f>
        <v>1</v>
      </c>
      <c r="N9" s="14">
        <f>'Pos-FC'!N16</f>
        <v>0.35826446949237511</v>
      </c>
      <c r="O9" s="14">
        <f>'Pos-FC'!O16</f>
        <v>0.2027239659563114</v>
      </c>
      <c r="P9" s="14">
        <f>'Pos-FC'!P16</f>
        <v>1</v>
      </c>
      <c r="Q9" s="14">
        <f>'Pos-FC'!Q16</f>
        <v>1</v>
      </c>
      <c r="R9" s="14">
        <f>'Pos-FC'!R16</f>
        <v>1.1072041578236722</v>
      </c>
      <c r="S9" s="14">
        <f>'Pos-FC'!S16</f>
        <v>1.2861362065323834</v>
      </c>
    </row>
    <row r="10" spans="1:20" x14ac:dyDescent="0.25">
      <c r="A10" t="str">
        <f>'Pos-FC'!A17</f>
        <v>Super</v>
      </c>
      <c r="B10" s="14">
        <f>'Pos-FC'!B17</f>
        <v>0.282167344318425</v>
      </c>
      <c r="C10" s="14">
        <f>'Pos-FC'!C17</f>
        <v>1.69823465241062</v>
      </c>
      <c r="D10" s="14">
        <f>'Pos-FC'!D17</f>
        <v>0.40348902637605644</v>
      </c>
      <c r="E10" s="14">
        <f>'Pos-FC'!E17</f>
        <v>1</v>
      </c>
      <c r="F10" s="14">
        <f>'Pos-FC'!F17</f>
        <v>1</v>
      </c>
      <c r="G10" s="14">
        <f>'Pos-FC'!G17</f>
        <v>1</v>
      </c>
      <c r="H10" s="14">
        <f>'Pos-FC'!H17</f>
        <v>0.49893728390692099</v>
      </c>
      <c r="I10" s="14">
        <f>'Pos-FC'!I17</f>
        <v>0.96050804160874648</v>
      </c>
      <c r="J10" s="14">
        <f>'Pos-FC'!J17</f>
        <v>2.5868267962169433</v>
      </c>
      <c r="K10" s="14">
        <f>'Pos-FC'!K17</f>
        <v>1</v>
      </c>
      <c r="L10" s="14">
        <f>'Pos-FC'!L17</f>
        <v>1</v>
      </c>
      <c r="M10" s="14">
        <f>'Pos-FC'!M17</f>
        <v>1</v>
      </c>
      <c r="N10" s="14">
        <f>'Pos-FC'!N17</f>
        <v>0.27502257108668277</v>
      </c>
      <c r="O10" s="14">
        <f>'Pos-FC'!O17</f>
        <v>8.1159374732399037E-2</v>
      </c>
      <c r="P10" s="14">
        <f>'Pos-FC'!P17</f>
        <v>1</v>
      </c>
      <c r="Q10" s="14">
        <f>'Pos-FC'!Q17</f>
        <v>1</v>
      </c>
      <c r="R10" s="14">
        <f>'Pos-FC'!R17</f>
        <v>0.93686367696737338</v>
      </c>
      <c r="S10" s="14">
        <f>'Pos-FC'!S17</f>
        <v>1.8624671516237008</v>
      </c>
    </row>
    <row r="11" spans="1:20" x14ac:dyDescent="0.25">
      <c r="A11" t="str">
        <f>'Pos-FC'!A18</f>
        <v>Gluc</v>
      </c>
      <c r="B11" s="14">
        <f>'Pos-FC'!B18</f>
        <v>0.67509502561560075</v>
      </c>
      <c r="C11" s="14">
        <f>'Pos-FC'!C18</f>
        <v>0.68367320276162413</v>
      </c>
      <c r="D11" s="14">
        <f>'Pos-FC'!D18</f>
        <v>0.24981496588840441</v>
      </c>
      <c r="E11" s="14">
        <f>'Pos-FC'!E18</f>
        <v>1</v>
      </c>
      <c r="F11" s="14">
        <f>'Pos-FC'!F18</f>
        <v>1</v>
      </c>
      <c r="G11" s="14">
        <f>'Pos-FC'!G18</f>
        <v>1</v>
      </c>
      <c r="H11" s="14">
        <f>'Pos-FC'!H18</f>
        <v>0.95449908182003684</v>
      </c>
      <c r="I11" s="14">
        <f>'Pos-FC'!I18</f>
        <v>0.45216715356910103</v>
      </c>
      <c r="J11" s="14">
        <f>'Pos-FC'!J18</f>
        <v>2.2458911733088556</v>
      </c>
      <c r="K11" s="14">
        <f>'Pos-FC'!K18</f>
        <v>1</v>
      </c>
      <c r="L11" s="14">
        <f>'Pos-FC'!L18</f>
        <v>1</v>
      </c>
      <c r="M11" s="14">
        <f>'Pos-FC'!M18</f>
        <v>1</v>
      </c>
      <c r="N11" s="14">
        <f>'Pos-FC'!N18</f>
        <v>0.25627117744543226</v>
      </c>
      <c r="O11" s="14">
        <f>'Pos-FC'!O18</f>
        <v>0.14161676984314919</v>
      </c>
      <c r="P11" s="14">
        <f>'Pos-FC'!P18</f>
        <v>1</v>
      </c>
      <c r="Q11" s="14">
        <f>'Pos-FC'!Q18</f>
        <v>1</v>
      </c>
      <c r="R11" s="14">
        <f>'Pos-FC'!R18</f>
        <v>0.66776810586659463</v>
      </c>
      <c r="S11" s="14">
        <f>'Pos-FC'!S18</f>
        <v>0.16675205418420891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CC5B6-3145-4DDD-B379-DF8A8DE0C098}">
  <dimension ref="A1:S4"/>
  <sheetViews>
    <sheetView tabSelected="1" workbookViewId="0"/>
  </sheetViews>
  <sheetFormatPr defaultRowHeight="15" x14ac:dyDescent="0.25"/>
  <sheetData>
    <row r="1" spans="1:19" x14ac:dyDescent="0.25">
      <c r="B1" t="s">
        <v>40</v>
      </c>
      <c r="C1" t="s">
        <v>41</v>
      </c>
      <c r="D1" t="s">
        <v>42</v>
      </c>
      <c r="E1" t="s">
        <v>43</v>
      </c>
      <c r="F1" t="s">
        <v>44</v>
      </c>
      <c r="G1" t="s">
        <v>112</v>
      </c>
      <c r="H1" t="s">
        <v>46</v>
      </c>
      <c r="I1" t="s">
        <v>47</v>
      </c>
      <c r="J1" t="s">
        <v>48</v>
      </c>
      <c r="K1" t="s">
        <v>49</v>
      </c>
      <c r="L1" t="s">
        <v>50</v>
      </c>
      <c r="M1" t="s">
        <v>113</v>
      </c>
      <c r="N1" t="s">
        <v>52</v>
      </c>
      <c r="O1" t="s">
        <v>53</v>
      </c>
      <c r="P1" t="s">
        <v>54</v>
      </c>
      <c r="Q1" t="s">
        <v>55</v>
      </c>
      <c r="R1" t="s">
        <v>56</v>
      </c>
      <c r="S1" t="s">
        <v>57</v>
      </c>
    </row>
    <row r="2" spans="1:19" x14ac:dyDescent="0.25">
      <c r="A2" t="s">
        <v>106</v>
      </c>
      <c r="B2" s="14">
        <f>MIN(FC_Aggregate!B4,FC_Aggregate!B9)</f>
        <v>0</v>
      </c>
      <c r="C2" s="14">
        <f>MIN(FC_Aggregate!C4,FC_Aggregate!C9)</f>
        <v>1</v>
      </c>
      <c r="D2" s="14">
        <f>MIN(FC_Aggregate!D4,FC_Aggregate!D9)</f>
        <v>1</v>
      </c>
      <c r="E2" s="14">
        <f>MIN(FC_Aggregate!E4,FC_Aggregate!E9)</f>
        <v>0</v>
      </c>
      <c r="F2" s="14">
        <f>MIN(FC_Aggregate!F4,FC_Aggregate!F9)</f>
        <v>1</v>
      </c>
      <c r="G2" s="14">
        <f>MIN(FC_Aggregate!G4,FC_Aggregate!G9)</f>
        <v>1</v>
      </c>
      <c r="H2" s="14">
        <f>MIN(FC_Aggregate!H4,FC_Aggregate!H9)</f>
        <v>0.53554841014648091</v>
      </c>
      <c r="I2" s="14">
        <f>MIN(FC_Aggregate!I4,FC_Aggregate!I9)</f>
        <v>0.6699505528412828</v>
      </c>
      <c r="J2" s="14">
        <f>MIN(FC_Aggregate!J4,FC_Aggregate!J9)</f>
        <v>1</v>
      </c>
      <c r="K2" s="14">
        <f>MIN(FC_Aggregate!K4,FC_Aggregate!K9)</f>
        <v>0.53765493423409405</v>
      </c>
      <c r="L2" s="14">
        <f>MIN(FC_Aggregate!L4,FC_Aggregate!L9)</f>
        <v>1</v>
      </c>
      <c r="M2" s="14">
        <f>MIN(FC_Aggregate!M4,FC_Aggregate!M9)</f>
        <v>1</v>
      </c>
      <c r="N2" s="14">
        <f>MIN(FC_Aggregate!N4,FC_Aggregate!N9)</f>
        <v>0</v>
      </c>
      <c r="O2" s="14">
        <f>MIN(FC_Aggregate!O4,FC_Aggregate!O9)</f>
        <v>0.18180582285041824</v>
      </c>
      <c r="P2" s="14">
        <f>MIN(FC_Aggregate!P4,FC_Aggregate!P9)</f>
        <v>1</v>
      </c>
      <c r="Q2" s="14">
        <f>MIN(FC_Aggregate!Q4,FC_Aggregate!Q9)</f>
        <v>1</v>
      </c>
      <c r="R2" s="14">
        <f>MIN(FC_Aggregate!R4,FC_Aggregate!R9)</f>
        <v>1</v>
      </c>
      <c r="S2" s="14">
        <f>MIN(FC_Aggregate!S4,FC_Aggregate!S9)</f>
        <v>1</v>
      </c>
    </row>
    <row r="3" spans="1:19" x14ac:dyDescent="0.25">
      <c r="A3" t="s">
        <v>107</v>
      </c>
      <c r="B3" s="14">
        <f>MIN(FC_Aggregate!B5,FC_Aggregate!B10)</f>
        <v>0.282167344318425</v>
      </c>
      <c r="C3" s="14">
        <f>MIN(FC_Aggregate!C5,FC_Aggregate!C10)</f>
        <v>1</v>
      </c>
      <c r="D3" s="14">
        <f>MIN(FC_Aggregate!D5,FC_Aggregate!D10)</f>
        <v>0.40348902637605644</v>
      </c>
      <c r="E3" s="14">
        <f>MIN(FC_Aggregate!E5,FC_Aggregate!E10)</f>
        <v>1</v>
      </c>
      <c r="F3" s="14">
        <f>MIN(FC_Aggregate!F5,FC_Aggregate!F10)</f>
        <v>0</v>
      </c>
      <c r="G3" s="14">
        <f>MIN(FC_Aggregate!G5,FC_Aggregate!G10)</f>
        <v>1</v>
      </c>
      <c r="H3" s="14">
        <f>MIN(FC_Aggregate!H5,FC_Aggregate!H10)</f>
        <v>0.47361971621296628</v>
      </c>
      <c r="I3" s="14">
        <f>MIN(FC_Aggregate!I5,FC_Aggregate!I10)</f>
        <v>0.96050804160874648</v>
      </c>
      <c r="J3" s="14">
        <f>MIN(FC_Aggregate!J5,FC_Aggregate!J10)</f>
        <v>1</v>
      </c>
      <c r="K3" s="14">
        <f>MIN(FC_Aggregate!K5,FC_Aggregate!K10)</f>
        <v>0.51442530891203608</v>
      </c>
      <c r="L3" s="14">
        <f>MIN(FC_Aggregate!L5,FC_Aggregate!L10)</f>
        <v>1</v>
      </c>
      <c r="M3" s="14">
        <f>MIN(FC_Aggregate!M5,FC_Aggregate!M10)</f>
        <v>1</v>
      </c>
      <c r="N3" s="14">
        <f>MIN(FC_Aggregate!N5,FC_Aggregate!N10)</f>
        <v>0</v>
      </c>
      <c r="O3" s="14">
        <f>MIN(FC_Aggregate!O5,FC_Aggregate!O10)</f>
        <v>8.1159374732399037E-2</v>
      </c>
      <c r="P3" s="14">
        <f>MIN(FC_Aggregate!P5,FC_Aggregate!P10)</f>
        <v>1</v>
      </c>
      <c r="Q3" s="14">
        <f>MIN(FC_Aggregate!Q5,FC_Aggregate!Q10)</f>
        <v>1</v>
      </c>
      <c r="R3" s="14">
        <f>MIN(FC_Aggregate!R5,FC_Aggregate!R10)</f>
        <v>0.93686367696737338</v>
      </c>
      <c r="S3" s="14">
        <f>MIN(FC_Aggregate!S5,FC_Aggregate!S10)</f>
        <v>1</v>
      </c>
    </row>
    <row r="4" spans="1:19" x14ac:dyDescent="0.25">
      <c r="A4" t="s">
        <v>108</v>
      </c>
      <c r="B4" s="14">
        <f>MIN(FC_Aggregate!B6,FC_Aggregate!B11)</f>
        <v>0.67509502561560075</v>
      </c>
      <c r="C4" s="14">
        <f>MIN(FC_Aggregate!C6,FC_Aggregate!C11)</f>
        <v>0.68367320276162413</v>
      </c>
      <c r="D4" s="14">
        <f>MIN(FC_Aggregate!D6,FC_Aggregate!D11)</f>
        <v>0.24981496588840441</v>
      </c>
      <c r="E4" s="14">
        <f>MIN(FC_Aggregate!E6,FC_Aggregate!E11)</f>
        <v>1</v>
      </c>
      <c r="F4" s="14">
        <f>MIN(FC_Aggregate!F6,FC_Aggregate!F11)</f>
        <v>1</v>
      </c>
      <c r="G4" s="14">
        <f>MIN(FC_Aggregate!G6,FC_Aggregate!G11)</f>
        <v>1</v>
      </c>
      <c r="H4" s="14">
        <f>MIN(FC_Aggregate!H6,FC_Aggregate!H11)</f>
        <v>0.95449908182003684</v>
      </c>
      <c r="I4" s="14">
        <f>MIN(FC_Aggregate!I6,FC_Aggregate!I11)</f>
        <v>0.45216715356910103</v>
      </c>
      <c r="J4" s="14">
        <f>MIN(FC_Aggregate!J6,FC_Aggregate!J11)</f>
        <v>1</v>
      </c>
      <c r="K4" s="14">
        <f>MIN(FC_Aggregate!K6,FC_Aggregate!K11)</f>
        <v>0.51018926046484558</v>
      </c>
      <c r="L4" s="14">
        <f>MIN(FC_Aggregate!L6,FC_Aggregate!L11)</f>
        <v>1</v>
      </c>
      <c r="M4" s="14">
        <f>MIN(FC_Aggregate!M6,FC_Aggregate!M11)</f>
        <v>1</v>
      </c>
      <c r="N4" s="14">
        <f>MIN(FC_Aggregate!N6,FC_Aggregate!N11)</f>
        <v>0</v>
      </c>
      <c r="O4" s="14">
        <f>MIN(FC_Aggregate!O6,FC_Aggregate!O11)</f>
        <v>0.10065087860187458</v>
      </c>
      <c r="P4" s="14">
        <f>MIN(FC_Aggregate!P6,FC_Aggregate!P11)</f>
        <v>1</v>
      </c>
      <c r="Q4" s="14">
        <f>MIN(FC_Aggregate!Q6,FC_Aggregate!Q11)</f>
        <v>1</v>
      </c>
      <c r="R4" s="14">
        <f>MIN(FC_Aggregate!R6,FC_Aggregate!R11)</f>
        <v>0.66776810586659463</v>
      </c>
      <c r="S4" s="14">
        <f>MIN(FC_Aggregate!S6,FC_Aggregate!S11)</f>
        <v>0.16675205418420891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All</vt:lpstr>
      <vt:lpstr>Pos</vt:lpstr>
      <vt:lpstr>Pos-FC</vt:lpstr>
      <vt:lpstr>Neg</vt:lpstr>
      <vt:lpstr>Neg-FC</vt:lpstr>
      <vt:lpstr>FC_Aggregate</vt:lpstr>
      <vt:lpstr>FC_Final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Boyce, Matthew</dc:creator>
  <cp:lastModifiedBy>Boyce, Matthew</cp:lastModifiedBy>
  <dcterms:created xsi:type="dcterms:W3CDTF">2021-08-05T17:13:23Z</dcterms:created>
  <dcterms:modified xsi:type="dcterms:W3CDTF">2021-08-05T21:40:28Z</dcterms:modified>
</cp:coreProperties>
</file>