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H45" i="1"/>
  <c r="I46" i="1"/>
  <c r="I48" i="1"/>
  <c r="I49" i="1"/>
  <c r="I50" i="1"/>
  <c r="I51" i="1"/>
  <c r="I47" i="1"/>
  <c r="H47" i="1"/>
  <c r="H46" i="1"/>
  <c r="G35" i="1"/>
  <c r="D38" i="1" l="1"/>
  <c r="J25" i="1"/>
  <c r="C38" i="1"/>
  <c r="G26" i="1"/>
  <c r="E38" i="1"/>
  <c r="F38" i="1" s="1"/>
  <c r="J18" i="1" l="1"/>
  <c r="J17" i="1"/>
  <c r="I18" i="1"/>
  <c r="I17" i="1"/>
  <c r="I16" i="1"/>
  <c r="G16" i="1"/>
  <c r="H4" i="1"/>
  <c r="G4" i="1"/>
  <c r="D4" i="1"/>
  <c r="C4" i="1"/>
  <c r="D26" i="1"/>
  <c r="H18" i="1"/>
  <c r="J10" i="1"/>
  <c r="J5" i="1"/>
  <c r="J4" i="1"/>
  <c r="G9" i="1"/>
  <c r="H9" i="1"/>
  <c r="H5" i="1"/>
  <c r="H10" i="1"/>
  <c r="G5" i="1"/>
  <c r="D9" i="1"/>
  <c r="C9" i="1"/>
  <c r="D6" i="1"/>
  <c r="D5" i="1"/>
  <c r="C5" i="1"/>
  <c r="G10" i="1" l="1"/>
  <c r="G18" i="1" s="1"/>
  <c r="C7" i="1"/>
  <c r="C10" i="1" s="1"/>
  <c r="G17" i="1" s="1"/>
  <c r="D7" i="1"/>
  <c r="D10" i="1" s="1"/>
  <c r="H17" i="1" s="1"/>
</calcChain>
</file>

<file path=xl/sharedStrings.xml><?xml version="1.0" encoding="utf-8"?>
<sst xmlns="http://schemas.openxmlformats.org/spreadsheetml/2006/main" count="115" uniqueCount="53">
  <si>
    <t>Plan A</t>
  </si>
  <si>
    <t>Plan B</t>
  </si>
  <si>
    <t>meeting room</t>
  </si>
  <si>
    <t>鹿嘴</t>
  </si>
  <si>
    <t>西丽度假村</t>
  </si>
  <si>
    <t>PlanB</t>
  </si>
  <si>
    <t>鹿嘴山庄</t>
  </si>
  <si>
    <t xml:space="preserve">Yado, Qian Ping, Ivy, Roamer </t>
  </si>
  <si>
    <t>Clement,Dennis,Ken</t>
  </si>
  <si>
    <t>Jack,Prince,Melissa</t>
  </si>
  <si>
    <t>check in:06-11; check out: 06-15</t>
  </si>
  <si>
    <t>check in:06-12 ; check out:  06-15</t>
  </si>
  <si>
    <t>Hotel </t>
  </si>
  <si>
    <t>Meeting Room</t>
  </si>
  <si>
    <t>Double Room</t>
  </si>
  <si>
    <t>皇轩酒店</t>
  </si>
  <si>
    <t>--</t>
  </si>
  <si>
    <t>西丽湖度假村</t>
  </si>
  <si>
    <t>Beijing-Shenzhen</t>
  </si>
  <si>
    <t>Wuhan-Shenzhen</t>
  </si>
  <si>
    <t>Shanghai-Shenzhen</t>
  </si>
  <si>
    <t>Round-trip tickets</t>
  </si>
  <si>
    <t>Total air tickets fee</t>
  </si>
  <si>
    <t>Air tickets fee</t>
  </si>
  <si>
    <t>Total hotel cost</t>
  </si>
  <si>
    <t>hotel</t>
  </si>
  <si>
    <t>珠海度假村</t>
  </si>
  <si>
    <t>Quad Room</t>
  </si>
  <si>
    <t>Beijing-Zhuhai</t>
  </si>
  <si>
    <t>Wuhan-Zhuhai</t>
  </si>
  <si>
    <t>Shanghai-Zhuhai</t>
  </si>
  <si>
    <t>Air tickets</t>
  </si>
  <si>
    <t>Ferry tickets</t>
  </si>
  <si>
    <t>hk-zhuhai</t>
  </si>
  <si>
    <t>sz-zhuhai</t>
  </si>
  <si>
    <t>Hotel cost</t>
  </si>
  <si>
    <t>Single</t>
  </si>
  <si>
    <t>Total cost</t>
  </si>
  <si>
    <t xml:space="preserve">Total </t>
  </si>
  <si>
    <r>
      <t>大梅沙湾游艇度假酒店</t>
    </r>
    <r>
      <rPr>
        <sz val="11"/>
        <color rgb="FF000000"/>
        <rFont val="Calibri"/>
        <family val="2"/>
      </rPr>
      <t xml:space="preserve"> </t>
    </r>
  </si>
  <si>
    <t>雅兰酒店</t>
  </si>
  <si>
    <t>深圳大梅沙海景酒店</t>
  </si>
  <si>
    <t>大梅沙中兴和泰酒店</t>
  </si>
  <si>
    <t>468+1480</t>
  </si>
  <si>
    <t>Plan C</t>
  </si>
  <si>
    <t>Plan  C</t>
  </si>
  <si>
    <t>Ivy,Melissa</t>
  </si>
  <si>
    <t>Dennis,Kent,Yado, Qian Ping</t>
  </si>
  <si>
    <t>Clement, Roamer ,Jack,Prince</t>
  </si>
  <si>
    <t>check in:06-12; check out: 06-15</t>
  </si>
  <si>
    <t>Plan A , no share room</t>
  </si>
  <si>
    <t>Plan B , no share room</t>
  </si>
  <si>
    <t>Plan C,share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</si>
</sst>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4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abSelected="1" topLeftCell="C37" zoomScale="115" zoomScaleNormal="115" workbookViewId="0">
      <selection activeCell="C52" sqref="A52:XFD52"/>
    </sheetView>
  </sheetViews>
  <sheetFormatPr defaultRowHeight="15" x14ac:dyDescent="0.25"/>
  <cols>
    <col min="2" max="2" width="13.5703125" customWidth="1"/>
    <col min="3" max="3" width="26.5703125" customWidth="1"/>
    <col min="4" max="4" width="14" customWidth="1"/>
    <col min="5" max="5" width="12.42578125" customWidth="1"/>
    <col min="6" max="6" width="12.85546875" customWidth="1"/>
    <col min="7" max="7" width="12.28515625" customWidth="1"/>
    <col min="9" max="9" width="10.85546875" customWidth="1"/>
    <col min="10" max="10" width="11.7109375" customWidth="1"/>
    <col min="11" max="11" width="27.42578125" customWidth="1"/>
    <col min="12" max="12" width="31.85546875" customWidth="1"/>
    <col min="13" max="13" width="9.140625" customWidth="1"/>
  </cols>
  <sheetData>
    <row r="2" spans="2:12" x14ac:dyDescent="0.25">
      <c r="C2" t="s">
        <v>3</v>
      </c>
      <c r="G2" t="s">
        <v>4</v>
      </c>
    </row>
    <row r="3" spans="2:12" x14ac:dyDescent="0.25">
      <c r="C3" t="s">
        <v>0</v>
      </c>
      <c r="D3" t="s">
        <v>1</v>
      </c>
      <c r="G3" t="s">
        <v>0</v>
      </c>
      <c r="H3" t="s">
        <v>5</v>
      </c>
    </row>
    <row r="4" spans="2:12" x14ac:dyDescent="0.25">
      <c r="C4">
        <f>538*4*3</f>
        <v>6456</v>
      </c>
      <c r="D4">
        <f>440*4*3</f>
        <v>5280</v>
      </c>
      <c r="G4">
        <f>280*4*3</f>
        <v>3360</v>
      </c>
      <c r="H4">
        <f>280*4*3</f>
        <v>3360</v>
      </c>
      <c r="J4">
        <f>638*4*4</f>
        <v>10208</v>
      </c>
      <c r="K4" s="29" t="s">
        <v>50</v>
      </c>
      <c r="L4" s="30"/>
    </row>
    <row r="5" spans="2:12" x14ac:dyDescent="0.25">
      <c r="C5">
        <f>538*3*3</f>
        <v>4842</v>
      </c>
      <c r="D5">
        <f>440*3*3</f>
        <v>3960</v>
      </c>
      <c r="G5">
        <f>280*3*3</f>
        <v>2520</v>
      </c>
      <c r="H5">
        <f>280*6*3</f>
        <v>5040</v>
      </c>
      <c r="J5">
        <f>638*3*3</f>
        <v>5742</v>
      </c>
      <c r="K5" s="2" t="s">
        <v>7</v>
      </c>
      <c r="L5" s="3" t="s">
        <v>10</v>
      </c>
    </row>
    <row r="6" spans="2:12" x14ac:dyDescent="0.25">
      <c r="D6">
        <f>440*3*3</f>
        <v>3960</v>
      </c>
      <c r="K6" s="4" t="s">
        <v>8</v>
      </c>
      <c r="L6" s="5" t="s">
        <v>11</v>
      </c>
    </row>
    <row r="7" spans="2:12" x14ac:dyDescent="0.25">
      <c r="C7">
        <f>SUM(C4:C6)</f>
        <v>11298</v>
      </c>
      <c r="D7">
        <f>SUM(D4:D6)</f>
        <v>13200</v>
      </c>
      <c r="K7" s="29" t="s">
        <v>51</v>
      </c>
      <c r="L7" s="30"/>
    </row>
    <row r="8" spans="2:12" x14ac:dyDescent="0.25">
      <c r="K8" s="2" t="s">
        <v>7</v>
      </c>
      <c r="L8" s="3" t="s">
        <v>10</v>
      </c>
    </row>
    <row r="9" spans="2:12" x14ac:dyDescent="0.25">
      <c r="B9" t="s">
        <v>2</v>
      </c>
      <c r="C9">
        <f>2500*4</f>
        <v>10000</v>
      </c>
      <c r="D9">
        <f>2500*4</f>
        <v>10000</v>
      </c>
      <c r="G9">
        <f>1200*4</f>
        <v>4800</v>
      </c>
      <c r="H9">
        <f>1200*4</f>
        <v>4800</v>
      </c>
      <c r="K9" s="2" t="s">
        <v>8</v>
      </c>
      <c r="L9" s="3" t="s">
        <v>11</v>
      </c>
    </row>
    <row r="10" spans="2:12" x14ac:dyDescent="0.25">
      <c r="C10">
        <f>C7+C9</f>
        <v>21298</v>
      </c>
      <c r="D10">
        <f>D7+D9</f>
        <v>23200</v>
      </c>
      <c r="G10">
        <f>SUM(G4:G9)</f>
        <v>10680</v>
      </c>
      <c r="H10">
        <f>SUM(H4:H9)</f>
        <v>13200</v>
      </c>
      <c r="J10">
        <f>SUM(J4:J5)</f>
        <v>15950</v>
      </c>
      <c r="K10" s="2" t="s">
        <v>9</v>
      </c>
      <c r="L10" s="3" t="s">
        <v>11</v>
      </c>
    </row>
    <row r="11" spans="2:12" x14ac:dyDescent="0.25">
      <c r="K11" s="29" t="s">
        <v>52</v>
      </c>
      <c r="L11" s="30"/>
    </row>
    <row r="12" spans="2:12" x14ac:dyDescent="0.25">
      <c r="K12" s="27" t="s">
        <v>46</v>
      </c>
      <c r="L12" s="3" t="s">
        <v>49</v>
      </c>
    </row>
    <row r="13" spans="2:12" x14ac:dyDescent="0.25">
      <c r="K13" s="27" t="s">
        <v>47</v>
      </c>
      <c r="L13" s="3" t="s">
        <v>49</v>
      </c>
    </row>
    <row r="14" spans="2:12" x14ac:dyDescent="0.25">
      <c r="C14" s="11" t="s">
        <v>12</v>
      </c>
      <c r="D14" s="10" t="s">
        <v>13</v>
      </c>
      <c r="E14" s="31" t="s">
        <v>14</v>
      </c>
      <c r="F14" s="32"/>
      <c r="G14" s="31" t="s">
        <v>24</v>
      </c>
      <c r="H14" s="32"/>
      <c r="K14" s="4" t="s">
        <v>48</v>
      </c>
      <c r="L14" s="5" t="s">
        <v>49</v>
      </c>
    </row>
    <row r="15" spans="2:12" x14ac:dyDescent="0.25">
      <c r="C15" s="12"/>
      <c r="D15" s="6"/>
      <c r="E15" s="6" t="s">
        <v>0</v>
      </c>
      <c r="F15" s="6" t="s">
        <v>1</v>
      </c>
      <c r="G15" s="6" t="s">
        <v>0</v>
      </c>
      <c r="H15" s="6" t="s">
        <v>1</v>
      </c>
    </row>
    <row r="16" spans="2:12" ht="16.5" x14ac:dyDescent="0.25">
      <c r="C16" s="13" t="s">
        <v>15</v>
      </c>
      <c r="D16" s="6" t="s">
        <v>16</v>
      </c>
      <c r="E16" s="6">
        <v>638</v>
      </c>
      <c r="F16" s="7" t="s">
        <v>16</v>
      </c>
      <c r="G16" s="7">
        <f>J10</f>
        <v>15950</v>
      </c>
      <c r="H16" s="7" t="s">
        <v>16</v>
      </c>
      <c r="I16">
        <f>G16+D26</f>
        <v>22330</v>
      </c>
    </row>
    <row r="17" spans="3:10" ht="16.5" x14ac:dyDescent="0.25">
      <c r="C17" s="13" t="s">
        <v>6</v>
      </c>
      <c r="D17" s="6">
        <v>2500</v>
      </c>
      <c r="E17" s="6">
        <v>538</v>
      </c>
      <c r="F17" s="6">
        <v>440</v>
      </c>
      <c r="G17" s="8">
        <f>C10</f>
        <v>21298</v>
      </c>
      <c r="H17" s="8">
        <f>D10</f>
        <v>23200</v>
      </c>
      <c r="I17">
        <f>G17+D26</f>
        <v>27678</v>
      </c>
      <c r="J17">
        <f>H17+D26</f>
        <v>29580</v>
      </c>
    </row>
    <row r="18" spans="3:10" ht="16.5" x14ac:dyDescent="0.25">
      <c r="C18" s="14" t="s">
        <v>17</v>
      </c>
      <c r="D18" s="6">
        <v>1200</v>
      </c>
      <c r="E18" s="6">
        <v>280</v>
      </c>
      <c r="F18" s="6">
        <v>280</v>
      </c>
      <c r="G18" s="8">
        <f>G10</f>
        <v>10680</v>
      </c>
      <c r="H18" s="8">
        <f>H10</f>
        <v>13200</v>
      </c>
      <c r="I18">
        <f>G18+D26</f>
        <v>17060</v>
      </c>
      <c r="J18">
        <f>H18+D26</f>
        <v>19580</v>
      </c>
    </row>
    <row r="22" spans="3:10" x14ac:dyDescent="0.25">
      <c r="C22" s="9" t="s">
        <v>23</v>
      </c>
      <c r="D22" s="10" t="s">
        <v>21</v>
      </c>
      <c r="F22" s="9" t="s">
        <v>23</v>
      </c>
      <c r="G22" s="18" t="s">
        <v>21</v>
      </c>
      <c r="I22" s="15" t="s">
        <v>32</v>
      </c>
      <c r="J22" s="16" t="s">
        <v>36</v>
      </c>
    </row>
    <row r="23" spans="3:10" x14ac:dyDescent="0.25">
      <c r="C23" s="1" t="s">
        <v>18</v>
      </c>
      <c r="D23" s="1">
        <v>1800</v>
      </c>
      <c r="F23" s="1" t="s">
        <v>28</v>
      </c>
      <c r="G23" s="17">
        <v>1364</v>
      </c>
      <c r="I23" s="1" t="s">
        <v>33</v>
      </c>
      <c r="J23" s="17">
        <v>175</v>
      </c>
    </row>
    <row r="24" spans="3:10" x14ac:dyDescent="0.25">
      <c r="C24" s="1" t="s">
        <v>19</v>
      </c>
      <c r="D24" s="1">
        <v>1180</v>
      </c>
      <c r="F24" s="1" t="s">
        <v>29</v>
      </c>
      <c r="G24" s="17">
        <v>1060</v>
      </c>
      <c r="I24" s="1" t="s">
        <v>34</v>
      </c>
      <c r="J24" s="17">
        <v>120</v>
      </c>
    </row>
    <row r="25" spans="3:10" x14ac:dyDescent="0.25">
      <c r="C25" s="1" t="s">
        <v>20</v>
      </c>
      <c r="D25" s="1">
        <v>1700</v>
      </c>
      <c r="F25" s="1" t="s">
        <v>30</v>
      </c>
      <c r="G25" s="17">
        <v>1640</v>
      </c>
      <c r="I25" s="1" t="s">
        <v>38</v>
      </c>
      <c r="J25" s="17">
        <f>J23*3*2+J24*3*2</f>
        <v>1770</v>
      </c>
    </row>
    <row r="26" spans="3:10" x14ac:dyDescent="0.25">
      <c r="C26" s="1" t="s">
        <v>22</v>
      </c>
      <c r="D26" s="1">
        <f>D23+D24+D25*2</f>
        <v>6380</v>
      </c>
      <c r="F26" s="1" t="s">
        <v>38</v>
      </c>
      <c r="G26" s="17">
        <f>G23+G24+G25*2</f>
        <v>5704</v>
      </c>
    </row>
    <row r="34" spans="3:10" x14ac:dyDescent="0.25">
      <c r="C34" s="19" t="s">
        <v>25</v>
      </c>
      <c r="D34" s="18" t="s">
        <v>13</v>
      </c>
      <c r="E34" s="19" t="s">
        <v>14</v>
      </c>
      <c r="F34" s="18" t="s">
        <v>27</v>
      </c>
      <c r="G34" s="19" t="s">
        <v>24</v>
      </c>
    </row>
    <row r="35" spans="3:10" x14ac:dyDescent="0.25">
      <c r="C35" s="17" t="s">
        <v>26</v>
      </c>
      <c r="D35" s="17">
        <v>2500</v>
      </c>
      <c r="E35" s="17">
        <v>468</v>
      </c>
      <c r="F35" s="17">
        <v>1480</v>
      </c>
      <c r="G35" s="17">
        <f>E35*2+F35*2+D35*4</f>
        <v>13896</v>
      </c>
    </row>
    <row r="37" spans="3:10" x14ac:dyDescent="0.25">
      <c r="C37" s="16" t="s">
        <v>31</v>
      </c>
      <c r="D37" s="16" t="s">
        <v>32</v>
      </c>
      <c r="E37" s="16" t="s">
        <v>35</v>
      </c>
      <c r="F37" s="16" t="s">
        <v>37</v>
      </c>
    </row>
    <row r="38" spans="3:10" x14ac:dyDescent="0.25">
      <c r="C38" s="17">
        <f>G26</f>
        <v>5704</v>
      </c>
      <c r="D38" s="17">
        <f>J25</f>
        <v>1770</v>
      </c>
      <c r="E38" s="17">
        <f>G35</f>
        <v>13896</v>
      </c>
      <c r="F38" s="17">
        <f>C38+D38+E38</f>
        <v>21370</v>
      </c>
    </row>
    <row r="43" spans="3:10" x14ac:dyDescent="0.25">
      <c r="C43" s="22" t="s">
        <v>12</v>
      </c>
      <c r="D43" s="15" t="s">
        <v>13</v>
      </c>
      <c r="E43" s="28" t="s">
        <v>14</v>
      </c>
      <c r="F43" s="28"/>
      <c r="G43" s="28"/>
      <c r="H43" s="28" t="s">
        <v>24</v>
      </c>
      <c r="I43" s="28"/>
      <c r="J43" s="28"/>
    </row>
    <row r="44" spans="3:10" x14ac:dyDescent="0.25">
      <c r="C44" s="23"/>
      <c r="D44" s="6"/>
      <c r="E44" s="6" t="s">
        <v>0</v>
      </c>
      <c r="F44" s="6" t="s">
        <v>1</v>
      </c>
      <c r="G44" s="17" t="s">
        <v>44</v>
      </c>
      <c r="H44" s="6" t="s">
        <v>0</v>
      </c>
      <c r="I44" s="6" t="s">
        <v>1</v>
      </c>
      <c r="J44" s="20" t="s">
        <v>45</v>
      </c>
    </row>
    <row r="45" spans="3:10" ht="16.5" x14ac:dyDescent="0.25">
      <c r="C45" s="24" t="s">
        <v>15</v>
      </c>
      <c r="D45" s="6" t="s">
        <v>16</v>
      </c>
      <c r="E45" s="6">
        <v>638</v>
      </c>
      <c r="F45" s="7" t="s">
        <v>16</v>
      </c>
      <c r="G45" s="17" t="s">
        <v>16</v>
      </c>
      <c r="H45" s="7">
        <f>638*7*3</f>
        <v>13398</v>
      </c>
      <c r="I45" s="7" t="s">
        <v>16</v>
      </c>
      <c r="J45" s="8" t="s">
        <v>16</v>
      </c>
    </row>
    <row r="46" spans="3:10" ht="16.5" x14ac:dyDescent="0.25">
      <c r="C46" s="24" t="s">
        <v>6</v>
      </c>
      <c r="D46" s="6">
        <v>2500</v>
      </c>
      <c r="E46" s="6">
        <v>538</v>
      </c>
      <c r="F46" s="6">
        <v>440</v>
      </c>
      <c r="G46" s="17" t="s">
        <v>16</v>
      </c>
      <c r="H46" s="8">
        <f>D46*4+E46*7*3</f>
        <v>21298</v>
      </c>
      <c r="I46" s="8">
        <f>D46*4+F46*10*3</f>
        <v>23200</v>
      </c>
      <c r="J46" s="8" t="s">
        <v>16</v>
      </c>
    </row>
    <row r="47" spans="3:10" ht="16.5" hidden="1" x14ac:dyDescent="0.25">
      <c r="C47" s="25" t="s">
        <v>17</v>
      </c>
      <c r="D47" s="6">
        <v>1200</v>
      </c>
      <c r="E47" s="6">
        <v>280</v>
      </c>
      <c r="F47" s="6">
        <v>280</v>
      </c>
      <c r="G47" s="17" t="s">
        <v>16</v>
      </c>
      <c r="H47" s="8">
        <f>D47*4+E47*7*3</f>
        <v>10680</v>
      </c>
      <c r="I47" s="8">
        <f>D47*4+F47*10*3</f>
        <v>13200</v>
      </c>
      <c r="J47" s="8" t="s">
        <v>16</v>
      </c>
    </row>
    <row r="48" spans="3:10" ht="16.5" hidden="1" x14ac:dyDescent="0.25">
      <c r="C48" s="24" t="s">
        <v>39</v>
      </c>
      <c r="D48" s="6">
        <v>5000</v>
      </c>
      <c r="E48" s="17" t="s">
        <v>16</v>
      </c>
      <c r="F48" s="6">
        <v>650</v>
      </c>
      <c r="G48" s="17" t="s">
        <v>16</v>
      </c>
      <c r="H48" s="17" t="s">
        <v>16</v>
      </c>
      <c r="I48" s="8">
        <f t="shared" ref="I48:I51" si="0">D48*4+F48*10*3</f>
        <v>39500</v>
      </c>
      <c r="J48" s="8" t="s">
        <v>16</v>
      </c>
    </row>
    <row r="49" spans="3:10" ht="16.5" x14ac:dyDescent="0.25">
      <c r="C49" s="24" t="s">
        <v>40</v>
      </c>
      <c r="D49" s="6">
        <v>3000</v>
      </c>
      <c r="E49" s="17" t="s">
        <v>16</v>
      </c>
      <c r="F49" s="6">
        <v>480</v>
      </c>
      <c r="G49" s="17" t="s">
        <v>16</v>
      </c>
      <c r="H49" s="17" t="s">
        <v>16</v>
      </c>
      <c r="I49" s="8">
        <f t="shared" si="0"/>
        <v>26400</v>
      </c>
      <c r="J49" s="8" t="s">
        <v>16</v>
      </c>
    </row>
    <row r="50" spans="3:10" ht="18.75" customHeight="1" x14ac:dyDescent="0.25">
      <c r="C50" s="25" t="s">
        <v>41</v>
      </c>
      <c r="D50" s="6">
        <v>2500</v>
      </c>
      <c r="E50" s="17" t="s">
        <v>16</v>
      </c>
      <c r="F50" s="6">
        <v>480</v>
      </c>
      <c r="G50" s="26" t="s">
        <v>16</v>
      </c>
      <c r="H50" s="17" t="s">
        <v>16</v>
      </c>
      <c r="I50" s="8">
        <f t="shared" si="0"/>
        <v>24400</v>
      </c>
      <c r="J50" s="8" t="s">
        <v>16</v>
      </c>
    </row>
    <row r="51" spans="3:10" ht="16.5" x14ac:dyDescent="0.25">
      <c r="C51" s="24" t="s">
        <v>42</v>
      </c>
      <c r="D51" s="6">
        <v>2000</v>
      </c>
      <c r="E51" s="17" t="s">
        <v>16</v>
      </c>
      <c r="F51" s="6">
        <v>420</v>
      </c>
      <c r="G51" s="17" t="s">
        <v>16</v>
      </c>
      <c r="H51" s="17" t="s">
        <v>16</v>
      </c>
      <c r="I51" s="8">
        <f t="shared" si="0"/>
        <v>20600</v>
      </c>
      <c r="J51" s="8" t="s">
        <v>16</v>
      </c>
    </row>
    <row r="52" spans="3:10" x14ac:dyDescent="0.25">
      <c r="C52" s="21" t="s">
        <v>26</v>
      </c>
      <c r="D52" s="20">
        <v>2500</v>
      </c>
      <c r="E52" s="8" t="s">
        <v>16</v>
      </c>
      <c r="F52" s="8" t="s">
        <v>16</v>
      </c>
      <c r="G52" s="17" t="s">
        <v>43</v>
      </c>
      <c r="H52" s="8" t="s">
        <v>16</v>
      </c>
      <c r="I52" s="8" t="s">
        <v>16</v>
      </c>
      <c r="J52" s="8">
        <f>D52*4+(468+1480)*2*3</f>
        <v>21688</v>
      </c>
    </row>
  </sheetData>
  <mergeCells count="7">
    <mergeCell ref="E43:G43"/>
    <mergeCell ref="K7:L7"/>
    <mergeCell ref="K4:L4"/>
    <mergeCell ref="E14:F14"/>
    <mergeCell ref="G14:H14"/>
    <mergeCell ref="H43:J43"/>
    <mergeCell ref="K11:L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Datacard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2017-05-09T08:37:18Z</dcterms:created>
  <dcterms:modified xsi:type="dcterms:W3CDTF">2017-05-11T08:10:01Z</dcterms:modified>
</cp:coreProperties>
</file>