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5\"/>
    </mc:Choice>
  </mc:AlternateContent>
  <bookViews>
    <workbookView xWindow="0" yWindow="0" windowWidth="14388" windowHeight="3960" firstSheet="6" activeTab="10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D25" i="1"/>
  <c r="B28" i="4" l="1"/>
  <c r="E12" i="4" s="1"/>
  <c r="G23" i="4"/>
  <c r="E23" i="4"/>
  <c r="E22" i="4"/>
  <c r="G22" i="4" s="1"/>
  <c r="H20" i="2"/>
  <c r="D19" i="2"/>
  <c r="D20" i="2"/>
  <c r="H22" i="1"/>
  <c r="H23" i="1"/>
  <c r="G23" i="1"/>
  <c r="D21" i="1"/>
  <c r="G19" i="1"/>
  <c r="E17" i="9"/>
  <c r="E11" i="4" l="1"/>
  <c r="B27" i="4"/>
  <c r="H18" i="2"/>
  <c r="H21" i="2"/>
  <c r="H18" i="1"/>
  <c r="H21" i="1"/>
  <c r="H22" i="2" l="1"/>
  <c r="H19" i="2"/>
  <c r="E18" i="4"/>
  <c r="I27" i="11"/>
  <c r="G18" i="3"/>
  <c r="H20" i="1"/>
  <c r="H19" i="1"/>
  <c r="G18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<sst xmlns="http://schemas.openxmlformats.org/spreadsheetml/2006/main" count="853" uniqueCount="382">
  <si>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</si>
  <si>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</si>
  <si>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</si>
  <si>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</si>
  <si>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</si>
  <si>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</si>
  <si>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</si>
  <si>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</si>
  <si>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</si>
  <si>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</si>
  <si>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</si>
  <si>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</si>
  <si>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</si>
  <si>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</si>
  <si>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</si>
  <si>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</si>
  <si>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</si>
  <si>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</si>
  <si>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</si>
  <si>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</si>
  <si>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</si>
  <si>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</si>
  <si>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</si>
  <si>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</si>
  <si>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</si>
  <si>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</si>
  <si>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</si>
  <si>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</si>
  <si>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</si>
  <si>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</si>
  <si>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</si>
  <si>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</si>
  <si>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</si>
  <si>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</si>
  <si>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</si>
  <si>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</si>
  <si>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</si>
  <si>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</si>
  <si>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</si>
  <si>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</si>
  <si>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</si>
  <si>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</si>
  <si>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</si>
  <si>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</si>
  <si>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</si>
  <si>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</si>
  <si>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</si>
  <si>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</si>
  <si>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</si>
  <si>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</si>
  <si>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</si>
  <si>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</si>
  <si>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</si>
  <si>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</si>
  <si>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</si>
  <si>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</si>
  <si>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</si>
  <si>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</si>
  <si>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</si>
  <si>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</si>
  <si>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</si>
  <si>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</si>
  <si>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</si>
  <si>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</si>
  <si>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</si>
  <si>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</si>
  <si>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</si>
  <si>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</si>
  <si>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</si>
  <si>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</si>
  <si>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</si>
  <si>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</si>
  <si>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</si>
  <si>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</si>
  <si>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</si>
  <si>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</si>
  <si>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</si>
  <si>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</si>
  <si>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</si>
  <si>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</si>
  <si>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</si>
  <si>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</si>
  <si>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</si>
  <si>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</si>
  <si>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</si>
  <si>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</si>
  <si>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</si>
  <si>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</si>
  <si>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</si>
  <si>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</si>
  <si>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</si>
  <si>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</si>
  <si>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</si>
  <si>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</si>
  <si>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</si>
  <si>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</si>
  <si>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</si>
  <si>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</si>
  <si>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</si>
  <si>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</si>
  <si>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</si>
  <si>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</si>
  <si>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</si>
  <si>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</si>
  <si>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</si>
  <si>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</si>
  <si>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</si>
  <si>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</si>
  <si>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</si>
  <si>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</si>
  <si>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</si>
  <si>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</si>
  <si>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</si>
  <si>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</si>
  <si>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</si>
  <si>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</si>
  <si>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</si>
  <si>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</si>
  <si>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</si>
  <si>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</si>
  <si>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</si>
  <si>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</si>
  <si>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</si>
  <si>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</si>
  <si>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</si>
  <si>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</si>
  <si>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</si>
  <si>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</si>
  <si>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</si>
  <si>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</si>
  <si>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</si>
  <si>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</si>
  <si>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</si>
  <si>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</si>
  <si>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</si>
  <si>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</si>
  <si>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</si>
  <si>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</si>
  <si>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</si>
  <si>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</si>
  <si>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</si>
  <si>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</si>
  <si>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</si>
  <si>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</si>
  <si>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</si>
  <si>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</si>
  <si>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</si>
  <si>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</si>
  <si>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</si>
  <si>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</si>
  <si>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</si>
  <si>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</si>
  <si>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</si>
  <si>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</si>
  <si>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</si>
  <si>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</si>
  <si>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</si>
  <si>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</si>
  <si>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</si>
  <si>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</si>
  <si>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</si>
  <si>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</si>
  <si>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</si>
  <si>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</si>
  <si>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</si>
  <si>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</si>
  <si>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</si>
  <si>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</si>
  <si>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</si>
  <si>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</si>
  <si>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</si>
  <si>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</si>
  <si>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</si>
  <si>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</si>
  <si>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</si>
  <si>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</si>
  <si>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</si>
  <si>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</si>
  <si>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</si>
  <si>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</si>
  <si>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</si>
  <si>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</si>
  <si>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</si>
  <si>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</si>
  <si>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</si>
  <si>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</si>
  <si>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</si>
  <si>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</si>
  <si>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</si>
  <si>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</si>
  <si>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</si>
  <si>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</si>
  <si>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</si>
  <si>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</si>
  <si>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</si>
  <si>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</si>
  <si>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</si>
  <si>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</si>
  <si>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</si>
  <si>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</si>
  <si>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</si>
  <si>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</si>
  <si>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</si>
  <si>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</si>
  <si>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</si>
  <si>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</si>
  <si>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</si>
  <si>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</si>
  <si>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</si>
  <si>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</si>
  <si>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</si>
  <si>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</si>
  <si>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</si>
  <si>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</si>
  <si>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</si>
  <si>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</si>
  <si>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</si>
  <si>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</si>
  <si>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</si>
  <si>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</si>
  <si>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</si>
  <si>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</si>
  <si>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</si>
  <si>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</si>
  <si>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</si>
  <si>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</si>
  <si>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</si>
  <si>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</si>
  <si>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</si>
  <si>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</si>
  <si>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</si>
  <si>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</si>
  <si>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</si>
  <si>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</si>
  <si>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</si>
  <si>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</si>
  <si>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</si>
  <si>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</si>
  <si>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</si>
  <si>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</si>
  <si>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</si>
  <si>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</si>
  <si>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</si>
  <si>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</si>
  <si>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</si>
  <si>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</si>
  <si>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</si>
  <si>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</si>
  <si>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</si>
  <si>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</si>
  <si>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</si>
  <si>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</si>
  <si>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</si>
  <si>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</si>
  <si>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</si>
  <si>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</si>
  <si>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</si>
  <si>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</si>
  <si>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</si>
  <si>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</si>
  <si>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$ Pu cylinder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</si>
  <si>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</si>
  <si>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</si>
  <si>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</si>
  <si>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</si>
  <si>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</si>
  <si>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</si>
  <si>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</si>
  <si>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</si>
  <si>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</si>
  <si>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</si>
  <si>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</si>
  <si>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</si>
  <si>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</si>
  <si>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</si>
  <si>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-1 2 -3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</si>
  <si>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</si>
  <si>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</si>
  <si>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</si>
  <si>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</si>
  <si>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</si>
  <si>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</si>
  <si>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</si>
  <si>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</si>
  <si>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</si>
  <si>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</si>
  <si>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</si>
  <si>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</si>
  <si>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</si>
  <si>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</si>
  <si>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</si>
  <si>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</si>
  <si>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</si>
  <si>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</si>
  <si>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</si>
  <si>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</si>
  <si>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</si>
  <si>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</si>
  <si>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</si>
  <si>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</si>
  <si>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</si>
  <si>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</si>
  <si>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</si>
  <si>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</si>
  <si>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</si>
  <si>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</si>
  <si>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</si>
  <si>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</si>
  <si>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</si>
  <si>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</si>
  <si>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</si>
  <si>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</si>
  <si>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</si>
  <si>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</si>
  <si>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</si>
  <si>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</si>
  <si>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</si>
  <si>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</si>
  <si>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</si>
  <si>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</si>
  <si>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</si>
  <si>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</si>
  <si>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</si>
  <si>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</si>
  <si>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</si>
  <si>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</si>
  <si>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</si>
  <si>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</si>
  <si>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Pu Cylinder</t>
  </si>
  <si>
    <t>cx</t>
  </si>
  <si>
    <t>$ Radial U reflector</t>
  </si>
  <si>
    <t>U Reflector</t>
  </si>
  <si>
    <t>m2</t>
  </si>
  <si>
    <t>Description: Material 1 - U Reflector</t>
  </si>
  <si>
    <t>Description: Material 1 - Pu Cylinder</t>
  </si>
  <si>
    <t>238</t>
  </si>
  <si>
    <t>U-238</t>
  </si>
  <si>
    <t>U-235</t>
  </si>
  <si>
    <t>235</t>
  </si>
  <si>
    <t>$ U Reflector</t>
  </si>
  <si>
    <t>$ Pu Cylinder Material</t>
  </si>
  <si>
    <t>px</t>
  </si>
  <si>
    <t>A Pu metal cylinder with U-reflector</t>
  </si>
  <si>
    <t>Notes: MCNP6 Primer Ex 2-5 (v0-1)</t>
  </si>
  <si>
    <t>$ Pu Cylinder</t>
  </si>
  <si>
    <t>$ U Reflector bottom</t>
  </si>
  <si>
    <t>$ U Reflector top</t>
  </si>
  <si>
    <t>$ Bottom of Pu cylinder</t>
  </si>
  <si>
    <t>$ Top of Pu cylinder</t>
  </si>
  <si>
    <t>-4 5 -6 #1</t>
  </si>
  <si>
    <t>4:-5:6</t>
  </si>
  <si>
    <t>$ 1 point source @ (3.5,0,0)</t>
  </si>
  <si>
    <t>Side View</t>
  </si>
  <si>
    <t>Top View</t>
  </si>
  <si>
    <t>Ex2-5:</t>
  </si>
  <si>
    <t>A</t>
  </si>
  <si>
    <t>metal</t>
  </si>
  <si>
    <t>cylinder</t>
  </si>
  <si>
    <t>U-reflector</t>
  </si>
  <si>
    <t>#2</t>
  </si>
  <si>
    <t>0.98730,</t>
  </si>
  <si>
    <t>0.98799,</t>
  </si>
  <si>
    <t>0.98521-0.98799</t>
  </si>
  <si>
    <t>0.98476-0.98844</t>
  </si>
  <si>
    <t>0.98513-0.98808</t>
  </si>
  <si>
    <t>0.98465-0.98857</t>
  </si>
  <si>
    <t>0.98513-0.98824</t>
  </si>
  <si>
    <t>0.98461-0.98877</t>
  </si>
  <si>
    <t>0.98527-0.98828</t>
  </si>
  <si>
    <t>0.98475-0.98879</t>
  </si>
  <si>
    <t>0.98481-0.98839</t>
  </si>
  <si>
    <t>0.98417-0.98903</t>
  </si>
  <si>
    <t>0.98474-0.98838</t>
  </si>
  <si>
    <t>0.98407-0.98906</t>
  </si>
  <si>
    <t>0.98372-0.98893</t>
  </si>
  <si>
    <t>0.98247-0.99017</t>
  </si>
  <si>
    <t>0.98319-0.98937</t>
  </si>
  <si>
    <t>0.98144-0.99112</t>
  </si>
  <si>
    <t>0.98349-0.98926</t>
  </si>
  <si>
    <t>0.97972-0.99303</t>
  </si>
  <si>
    <t>0.97218-1.00676</t>
  </si>
  <si>
    <t>0.90288-1.07606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</si>
</sst>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</xdr:colOff>
      <xdr:row>10</xdr:row>
      <xdr:rowOff>26671</xdr:rowOff>
    </xdr:from>
    <xdr:to>
      <xdr:col>1</xdr:col>
      <xdr:colOff>334741</xdr:colOff>
      <xdr:row>17</xdr:row>
      <xdr:rowOff>80011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" y="1855471"/>
          <a:ext cx="2167351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57150</xdr:rowOff>
    </xdr:from>
    <xdr:to>
      <xdr:col>1</xdr:col>
      <xdr:colOff>179236</xdr:colOff>
      <xdr:row>23</xdr:row>
      <xdr:rowOff>76281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3348990"/>
          <a:ext cx="1912786" cy="933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42121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</xdr:col>
      <xdr:colOff>220837</xdr:colOff>
      <xdr:row>22</xdr:row>
      <xdr:rowOff>179071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1"/>
          <a:ext cx="3421237" cy="347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19572</xdr:colOff>
      <xdr:row>4</xdr:row>
      <xdr:rowOff>7620</xdr:rowOff>
    </xdr:from>
    <xdr:to>
      <xdr:col>11</xdr:col>
      <xdr:colOff>422253</xdr:colOff>
      <xdr:row>22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052" y="739140"/>
          <a:ext cx="3603081" cy="3459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343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4.4"/>
  <sheetData>
    <row r="1" spans="1:7">
      <c r="A1" s="1" t="s">
        <v>110</v>
      </c>
    </row>
    <row r="2" spans="1:7">
      <c r="A2" s="2" t="s">
        <v>0</v>
      </c>
    </row>
    <row r="4" spans="1:7">
      <c r="A4" t="s">
        <v>352</v>
      </c>
      <c r="G4" t="s">
        <v>353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J34" workbookViewId="0">
      <selection activeCell="J43" sqref="J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354</v>
      </c>
      <c r="E10" t="s">
        <v>355</v>
      </c>
      <c r="F10" t="s">
        <v>95</v>
      </c>
      <c r="G10" t="s">
        <v>356</v>
      </c>
      <c r="H10" t="s">
        <v>357</v>
      </c>
      <c r="I10" t="s">
        <v>140</v>
      </c>
      <c r="J10" t="s">
        <v>358</v>
      </c>
      <c r="K10" t="s">
        <v>359</v>
      </c>
      <c r="L10" t="s">
        <v>114</v>
      </c>
      <c r="M10" s="15" t="s">
        <v>115</v>
      </c>
      <c r="N10" s="15">
        <v>40012</v>
      </c>
      <c r="O10" s="16">
        <v>0.9140625</v>
      </c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250412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1000162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1250574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4.2</v>
      </c>
      <c r="E24" t="s">
        <v>140</v>
      </c>
      <c r="F24" t="s">
        <v>172</v>
      </c>
      <c r="G24" t="s">
        <v>173</v>
      </c>
      <c r="H24" s="9">
        <v>3.2399999999999998E-2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3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0.98660000000000003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6.9999999999999999E-4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0.9859</v>
      </c>
      <c r="O45" t="s">
        <v>133</v>
      </c>
      <c r="P45" t="s">
        <v>360</v>
      </c>
      <c r="Q45">
        <v>0.98521000000000003</v>
      </c>
      <c r="R45" t="s">
        <v>133</v>
      </c>
      <c r="S45" t="s">
        <v>361</v>
      </c>
      <c r="T45" t="s">
        <v>136</v>
      </c>
      <c r="U45">
        <v>0.98475999999999997</v>
      </c>
      <c r="V45" t="s">
        <v>133</v>
      </c>
      <c r="W45">
        <v>0.98843999999999999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1.3289000000000001E-8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1.6176000000000001E-11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1.9106000000000001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1.1914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2.92E-2</v>
      </c>
      <c r="L53" t="s">
        <v>253</v>
      </c>
      <c r="M53" t="s">
        <v>252</v>
      </c>
      <c r="N53" s="17">
        <v>0.9708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2.6074999999999999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2.6074999999999999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3.0609999999999999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276</v>
      </c>
      <c r="F63" t="s">
        <v>277</v>
      </c>
      <c r="G63" t="s">
        <v>221</v>
      </c>
      <c r="H63" t="s">
        <v>278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279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280</v>
      </c>
    </row>
    <row r="67" spans="2:25">
      <c r="B67" t="s">
        <v>281</v>
      </c>
      <c r="C67">
        <v>0.98636000000000001</v>
      </c>
      <c r="D67">
        <v>8.7000000000000001E-4</v>
      </c>
      <c r="E67">
        <v>0.98548999999999998</v>
      </c>
      <c r="F67" t="s">
        <v>133</v>
      </c>
      <c r="G67">
        <v>0.98724000000000001</v>
      </c>
      <c r="H67">
        <v>0.98463000000000001</v>
      </c>
      <c r="I67" t="s">
        <v>133</v>
      </c>
      <c r="J67">
        <v>0.98809999999999998</v>
      </c>
      <c r="K67">
        <v>0.98406000000000005</v>
      </c>
      <c r="L67" t="s">
        <v>133</v>
      </c>
      <c r="M67">
        <v>0.98867000000000005</v>
      </c>
    </row>
    <row r="68" spans="2:25">
      <c r="B68" t="s">
        <v>282</v>
      </c>
      <c r="C68">
        <v>0.98631999999999997</v>
      </c>
      <c r="D68">
        <v>8.7000000000000001E-4</v>
      </c>
      <c r="E68">
        <v>0.98543999999999998</v>
      </c>
      <c r="F68" t="s">
        <v>133</v>
      </c>
      <c r="G68">
        <v>0.98719000000000001</v>
      </c>
      <c r="H68">
        <v>0.98458000000000001</v>
      </c>
      <c r="I68" t="s">
        <v>133</v>
      </c>
      <c r="J68">
        <v>0.98806000000000005</v>
      </c>
      <c r="K68">
        <v>0.98401000000000005</v>
      </c>
      <c r="L68" t="s">
        <v>133</v>
      </c>
      <c r="M68">
        <v>0.98863000000000001</v>
      </c>
    </row>
    <row r="69" spans="2:25">
      <c r="B69" t="s">
        <v>283</v>
      </c>
      <c r="C69" t="s">
        <v>284</v>
      </c>
      <c r="D69">
        <v>0.98668999999999996</v>
      </c>
      <c r="E69">
        <v>7.2000000000000005E-4</v>
      </c>
      <c r="F69">
        <v>0.98597000000000001</v>
      </c>
      <c r="G69" t="s">
        <v>133</v>
      </c>
      <c r="H69">
        <v>0.98741999999999996</v>
      </c>
      <c r="I69">
        <v>0.98524999999999996</v>
      </c>
      <c r="J69" t="s">
        <v>133</v>
      </c>
      <c r="K69">
        <v>0.98812999999999995</v>
      </c>
      <c r="L69">
        <v>0.98477999999999999</v>
      </c>
      <c r="M69" t="s">
        <v>133</v>
      </c>
      <c r="N69">
        <v>0.98860000000000003</v>
      </c>
    </row>
    <row r="70" spans="2:25">
      <c r="B70" t="s">
        <v>285</v>
      </c>
      <c r="C70">
        <v>0.98638000000000003</v>
      </c>
      <c r="D70">
        <v>8.8000000000000003E-4</v>
      </c>
      <c r="E70">
        <v>0.98550000000000004</v>
      </c>
      <c r="F70" t="s">
        <v>133</v>
      </c>
      <c r="G70">
        <v>0.98726000000000003</v>
      </c>
      <c r="H70">
        <v>0.98463999999999996</v>
      </c>
      <c r="I70" t="s">
        <v>133</v>
      </c>
      <c r="J70">
        <v>0.98812999999999995</v>
      </c>
      <c r="K70">
        <v>0.98407</v>
      </c>
      <c r="L70" t="s">
        <v>133</v>
      </c>
      <c r="M70">
        <v>0.98870000000000002</v>
      </c>
      <c r="N70">
        <v>0.99870000000000003</v>
      </c>
    </row>
    <row r="71" spans="2:25">
      <c r="B71" t="s">
        <v>286</v>
      </c>
      <c r="C71" t="s">
        <v>287</v>
      </c>
      <c r="D71">
        <v>0.98658999999999997</v>
      </c>
      <c r="E71">
        <v>6.8999999999999997E-4</v>
      </c>
      <c r="F71">
        <v>0.98589000000000004</v>
      </c>
      <c r="G71" t="s">
        <v>133</v>
      </c>
      <c r="H71">
        <v>0.98728000000000005</v>
      </c>
      <c r="I71">
        <v>0.98521000000000003</v>
      </c>
      <c r="J71" t="s">
        <v>133</v>
      </c>
      <c r="K71">
        <v>0.98797000000000001</v>
      </c>
      <c r="L71">
        <v>0.98475000000000001</v>
      </c>
      <c r="M71" t="s">
        <v>133</v>
      </c>
      <c r="N71">
        <v>0.98841999999999997</v>
      </c>
      <c r="O71">
        <v>0.58169999999999999</v>
      </c>
    </row>
    <row r="72" spans="2:25">
      <c r="B72" t="s">
        <v>288</v>
      </c>
      <c r="C72" t="s">
        <v>287</v>
      </c>
      <c r="D72">
        <v>0.98660000000000003</v>
      </c>
      <c r="E72">
        <v>6.8999999999999997E-4</v>
      </c>
      <c r="F72">
        <v>0.98590999999999995</v>
      </c>
      <c r="G72" t="s">
        <v>133</v>
      </c>
      <c r="H72">
        <v>0.98729</v>
      </c>
      <c r="I72">
        <v>0.98521999999999998</v>
      </c>
      <c r="J72" t="s">
        <v>133</v>
      </c>
      <c r="K72">
        <v>0.98797999999999997</v>
      </c>
      <c r="L72">
        <v>0.98477000000000003</v>
      </c>
      <c r="M72" t="s">
        <v>133</v>
      </c>
      <c r="N72">
        <v>0.98843000000000003</v>
      </c>
      <c r="O72">
        <v>0.5837</v>
      </c>
    </row>
    <row r="73" spans="2:25">
      <c r="B73" t="s">
        <v>289</v>
      </c>
      <c r="C73" t="s">
        <v>287</v>
      </c>
      <c r="D73">
        <v>0.98660000000000003</v>
      </c>
      <c r="E73">
        <v>6.9999999999999999E-4</v>
      </c>
      <c r="F73">
        <v>0.9859</v>
      </c>
      <c r="G73" t="s">
        <v>133</v>
      </c>
      <c r="H73">
        <v>0.98729999999999996</v>
      </c>
      <c r="I73">
        <v>0.98521000000000003</v>
      </c>
      <c r="J73" t="s">
        <v>133</v>
      </c>
      <c r="K73">
        <v>0.98799000000000003</v>
      </c>
      <c r="L73">
        <v>0.98475999999999997</v>
      </c>
      <c r="M73" t="s">
        <v>133</v>
      </c>
      <c r="N73">
        <v>0.98843999999999999</v>
      </c>
    </row>
    <row r="76" spans="2:25">
      <c r="B76" t="s">
        <v>290</v>
      </c>
      <c r="C76" t="s">
        <v>116</v>
      </c>
      <c r="D76" t="s">
        <v>291</v>
      </c>
      <c r="E76" t="s">
        <v>139</v>
      </c>
      <c r="F76" t="s">
        <v>292</v>
      </c>
      <c r="G76" t="s">
        <v>111</v>
      </c>
      <c r="H76" t="s">
        <v>293</v>
      </c>
      <c r="I76" t="s">
        <v>127</v>
      </c>
      <c r="J76" t="s">
        <v>116</v>
      </c>
      <c r="K76" t="s">
        <v>294</v>
      </c>
      <c r="L76" t="s">
        <v>295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296</v>
      </c>
      <c r="Y76" t="s">
        <v>297</v>
      </c>
    </row>
    <row r="78" spans="2:25">
      <c r="B78" t="s">
        <v>111</v>
      </c>
      <c r="C78" t="s">
        <v>279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80" spans="2:25">
      <c r="B80" t="s">
        <v>281</v>
      </c>
      <c r="C80">
        <v>0.98650000000000004</v>
      </c>
      <c r="D80">
        <v>8.8000000000000003E-4</v>
      </c>
      <c r="E80">
        <v>0.98563000000000001</v>
      </c>
      <c r="F80" t="s">
        <v>133</v>
      </c>
      <c r="G80">
        <v>0.98738000000000004</v>
      </c>
      <c r="H80">
        <v>0.98475000000000001</v>
      </c>
      <c r="I80" t="s">
        <v>133</v>
      </c>
      <c r="J80">
        <v>0.98826000000000003</v>
      </c>
      <c r="K80">
        <v>0.98418000000000005</v>
      </c>
      <c r="L80" t="s">
        <v>133</v>
      </c>
      <c r="M80">
        <v>0.98882999999999999</v>
      </c>
    </row>
    <row r="81" spans="2:20">
      <c r="B81" t="s">
        <v>282</v>
      </c>
      <c r="C81">
        <v>0.98646</v>
      </c>
      <c r="D81">
        <v>8.8000000000000003E-4</v>
      </c>
      <c r="E81">
        <v>0.98558000000000001</v>
      </c>
      <c r="F81" t="s">
        <v>133</v>
      </c>
      <c r="G81">
        <v>0.98734</v>
      </c>
      <c r="H81">
        <v>0.98470999999999997</v>
      </c>
      <c r="I81" t="s">
        <v>133</v>
      </c>
      <c r="J81">
        <v>0.98821999999999999</v>
      </c>
      <c r="K81">
        <v>0.98412999999999995</v>
      </c>
      <c r="L81" t="s">
        <v>133</v>
      </c>
      <c r="M81">
        <v>0.98878999999999995</v>
      </c>
    </row>
    <row r="82" spans="2:20">
      <c r="B82" t="s">
        <v>283</v>
      </c>
      <c r="C82" t="s">
        <v>284</v>
      </c>
      <c r="D82">
        <v>0.98682000000000003</v>
      </c>
      <c r="E82">
        <v>7.2999999999999996E-4</v>
      </c>
      <c r="F82">
        <v>0.98609000000000002</v>
      </c>
      <c r="G82" t="s">
        <v>133</v>
      </c>
      <c r="H82">
        <v>0.98755000000000004</v>
      </c>
      <c r="I82">
        <v>0.98536999999999997</v>
      </c>
      <c r="J82" t="s">
        <v>133</v>
      </c>
      <c r="K82">
        <v>0.98828000000000005</v>
      </c>
      <c r="L82">
        <v>0.98489000000000004</v>
      </c>
      <c r="M82" t="s">
        <v>133</v>
      </c>
      <c r="N82">
        <v>0.98875000000000002</v>
      </c>
    </row>
    <row r="83" spans="2:20">
      <c r="B83" t="s">
        <v>289</v>
      </c>
      <c r="C83" t="s">
        <v>287</v>
      </c>
      <c r="D83">
        <v>0.98673</v>
      </c>
      <c r="E83">
        <v>7.1000000000000002E-4</v>
      </c>
      <c r="F83">
        <v>0.98602999999999996</v>
      </c>
      <c r="G83" t="s">
        <v>133</v>
      </c>
      <c r="H83">
        <v>0.98743999999999998</v>
      </c>
      <c r="I83">
        <v>0.98533000000000004</v>
      </c>
      <c r="J83" t="s">
        <v>133</v>
      </c>
      <c r="K83">
        <v>0.98814000000000002</v>
      </c>
      <c r="L83">
        <v>0.98487000000000002</v>
      </c>
      <c r="M83" t="s">
        <v>133</v>
      </c>
      <c r="N83">
        <v>0.98860000000000003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298</v>
      </c>
      <c r="H86" t="s">
        <v>277</v>
      </c>
      <c r="I86" t="s">
        <v>221</v>
      </c>
      <c r="J86" t="s">
        <v>278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299</v>
      </c>
    </row>
    <row r="88" spans="2:20">
      <c r="B88" t="s">
        <v>279</v>
      </c>
      <c r="C88" t="s">
        <v>231</v>
      </c>
      <c r="D88" t="s">
        <v>300</v>
      </c>
      <c r="E88" t="s">
        <v>301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280</v>
      </c>
    </row>
    <row r="90" spans="2:20">
      <c r="B90" t="s">
        <v>281</v>
      </c>
      <c r="C90" s="9">
        <v>1.3230900000000001E-8</v>
      </c>
      <c r="D90" s="9">
        <v>1.6141499999999999E-11</v>
      </c>
      <c r="E90" s="9">
        <v>1.3215E-8</v>
      </c>
      <c r="F90" t="s">
        <v>133</v>
      </c>
      <c r="G90" s="9">
        <v>1.3246999999999999E-8</v>
      </c>
      <c r="H90" s="9">
        <v>1.3199E-8</v>
      </c>
      <c r="I90" t="s">
        <v>133</v>
      </c>
      <c r="J90" s="9">
        <v>1.3262999999999999E-8</v>
      </c>
      <c r="K90" s="9">
        <v>1.3188E-8</v>
      </c>
      <c r="L90" t="s">
        <v>133</v>
      </c>
      <c r="M90" s="9">
        <v>1.3274E-8</v>
      </c>
    </row>
    <row r="91" spans="2:20">
      <c r="B91" t="s">
        <v>282</v>
      </c>
      <c r="C91" s="9">
        <v>1.3231699999999999E-8</v>
      </c>
      <c r="D91" s="9">
        <v>1.6075500000000001E-11</v>
      </c>
      <c r="E91" s="9">
        <v>1.3216000000000001E-8</v>
      </c>
      <c r="F91" t="s">
        <v>133</v>
      </c>
      <c r="G91" s="9">
        <v>1.3248000000000001E-8</v>
      </c>
      <c r="H91" s="9">
        <v>1.3200000000000001E-8</v>
      </c>
      <c r="I91" t="s">
        <v>133</v>
      </c>
      <c r="J91" s="9">
        <v>1.3264000000000001E-8</v>
      </c>
      <c r="K91" s="9">
        <v>1.3189E-8</v>
      </c>
      <c r="L91" t="s">
        <v>133</v>
      </c>
      <c r="M91" s="9">
        <v>1.3274E-8</v>
      </c>
    </row>
    <row r="92" spans="2:20">
      <c r="B92" t="s">
        <v>283</v>
      </c>
      <c r="C92" t="s">
        <v>284</v>
      </c>
      <c r="D92" s="9">
        <v>1.3270700000000001E-8</v>
      </c>
      <c r="E92" s="9">
        <v>1.44027E-11</v>
      </c>
      <c r="F92" s="9">
        <v>1.3256E-8</v>
      </c>
      <c r="G92" t="s">
        <v>133</v>
      </c>
      <c r="H92" s="9">
        <v>1.3285E-8</v>
      </c>
      <c r="I92" s="9">
        <v>1.3242E-8</v>
      </c>
      <c r="J92" t="s">
        <v>133</v>
      </c>
      <c r="K92" s="9">
        <v>1.3299000000000001E-8</v>
      </c>
      <c r="L92" s="9">
        <v>1.3233E-8</v>
      </c>
      <c r="M92" t="s">
        <v>133</v>
      </c>
      <c r="N92" s="9">
        <v>1.3309E-8</v>
      </c>
    </row>
    <row r="93" spans="2:20">
      <c r="B93" t="s">
        <v>285</v>
      </c>
      <c r="C93" s="9">
        <v>1.3234E-8</v>
      </c>
      <c r="D93" s="9">
        <v>1.6105699999999999E-11</v>
      </c>
      <c r="E93" s="9">
        <v>1.3218E-8</v>
      </c>
      <c r="F93" t="s">
        <v>133</v>
      </c>
      <c r="G93" s="9">
        <v>1.325E-8</v>
      </c>
      <c r="H93" s="9">
        <v>1.3202E-8</v>
      </c>
      <c r="I93" t="s">
        <v>133</v>
      </c>
      <c r="J93" s="9">
        <v>1.3265999999999999E-8</v>
      </c>
      <c r="K93" s="9">
        <v>1.3191E-8</v>
      </c>
      <c r="L93" t="s">
        <v>133</v>
      </c>
      <c r="M93" s="9">
        <v>1.3277E-8</v>
      </c>
      <c r="N93">
        <v>0.99939999999999996</v>
      </c>
    </row>
    <row r="94" spans="2:20">
      <c r="B94" t="s">
        <v>286</v>
      </c>
      <c r="C94" t="s">
        <v>287</v>
      </c>
      <c r="D94" s="9">
        <v>1.32885E-8</v>
      </c>
      <c r="E94" s="9">
        <v>1.6159899999999999E-11</v>
      </c>
      <c r="F94" s="9">
        <v>1.3272E-8</v>
      </c>
      <c r="G94" t="s">
        <v>133</v>
      </c>
      <c r="H94" s="9">
        <v>1.3305000000000001E-8</v>
      </c>
      <c r="I94" s="9">
        <v>1.3256E-8</v>
      </c>
      <c r="J94" t="s">
        <v>133</v>
      </c>
      <c r="K94" s="9">
        <v>1.3321000000000001E-8</v>
      </c>
      <c r="L94" s="9">
        <v>1.3246E-8</v>
      </c>
      <c r="M94" t="s">
        <v>133</v>
      </c>
      <c r="N94" s="9">
        <v>1.3331E-8</v>
      </c>
      <c r="O94">
        <v>0.94840000000000002</v>
      </c>
    </row>
    <row r="95" spans="2:20">
      <c r="B95" t="s">
        <v>288</v>
      </c>
      <c r="C95" t="s">
        <v>287</v>
      </c>
      <c r="D95" s="9">
        <v>1.32892E-8</v>
      </c>
      <c r="E95" s="9">
        <v>1.6158100000000001E-11</v>
      </c>
      <c r="F95" s="9">
        <v>1.3273000000000001E-8</v>
      </c>
      <c r="G95" t="s">
        <v>133</v>
      </c>
      <c r="H95" s="9">
        <v>1.3305000000000001E-8</v>
      </c>
      <c r="I95" s="9">
        <v>1.3256999999999999E-8</v>
      </c>
      <c r="J95" t="s">
        <v>133</v>
      </c>
      <c r="K95" s="9">
        <v>1.3321000000000001E-8</v>
      </c>
      <c r="L95" s="9">
        <v>1.3246999999999999E-8</v>
      </c>
      <c r="M95" t="s">
        <v>133</v>
      </c>
      <c r="N95" s="9">
        <v>1.3332E-8</v>
      </c>
      <c r="O95">
        <v>0.94740000000000002</v>
      </c>
    </row>
    <row r="96" spans="2:20">
      <c r="B96" t="s">
        <v>289</v>
      </c>
      <c r="C96" t="s">
        <v>287</v>
      </c>
      <c r="D96" s="9">
        <v>1.32892E-8</v>
      </c>
      <c r="E96" s="9">
        <v>1.6176500000000002E-11</v>
      </c>
      <c r="F96" s="9">
        <v>1.3273000000000001E-8</v>
      </c>
      <c r="G96" t="s">
        <v>133</v>
      </c>
      <c r="H96" s="9">
        <v>1.3305000000000001E-8</v>
      </c>
      <c r="I96" s="9">
        <v>1.3256999999999999E-8</v>
      </c>
      <c r="J96" t="s">
        <v>133</v>
      </c>
      <c r="K96" s="9">
        <v>1.3321000000000001E-8</v>
      </c>
      <c r="L96" s="9">
        <v>1.3246E-8</v>
      </c>
      <c r="M96" t="s">
        <v>133</v>
      </c>
      <c r="N96" s="9">
        <v>1.3332E-8</v>
      </c>
    </row>
    <row r="98" spans="1:22">
      <c r="B98" t="s">
        <v>282</v>
      </c>
      <c r="C98" t="s">
        <v>302</v>
      </c>
      <c r="D98" t="s">
        <v>139</v>
      </c>
      <c r="E98" t="s">
        <v>229</v>
      </c>
      <c r="F98" t="s">
        <v>303</v>
      </c>
      <c r="G98" t="s">
        <v>299</v>
      </c>
    </row>
    <row r="100" spans="1:22">
      <c r="B100" t="s">
        <v>304</v>
      </c>
      <c r="C100" t="s">
        <v>305</v>
      </c>
      <c r="D100" t="s">
        <v>118</v>
      </c>
      <c r="E100" t="s">
        <v>230</v>
      </c>
    </row>
    <row r="102" spans="1:22">
      <c r="B102" t="s">
        <v>88</v>
      </c>
      <c r="C102" s="9">
        <v>0.62302800000000003</v>
      </c>
      <c r="D102" s="9">
        <v>5.5873100000000002E-2</v>
      </c>
      <c r="E102" s="9">
        <v>0.32109900000000002</v>
      </c>
      <c r="F102" s="9">
        <v>1</v>
      </c>
    </row>
    <row r="103" spans="1:22">
      <c r="B103" t="s">
        <v>306</v>
      </c>
      <c r="C103" s="9">
        <v>2.1237700000000002E-8</v>
      </c>
      <c r="D103" s="9">
        <v>2.3681599999999999E-7</v>
      </c>
      <c r="E103" s="9">
        <v>4.1207400000000001E-8</v>
      </c>
      <c r="F103" s="9">
        <v>1.3231699999999999E-8</v>
      </c>
    </row>
    <row r="104" spans="1:22">
      <c r="B104" t="s">
        <v>307</v>
      </c>
      <c r="C104" s="9">
        <v>2.133E-8</v>
      </c>
      <c r="D104" s="9">
        <v>2.37846E-7</v>
      </c>
      <c r="E104" s="9">
        <v>4.1386499999999998E-8</v>
      </c>
      <c r="F104" s="9">
        <v>1.32892E-8</v>
      </c>
    </row>
    <row r="106" spans="1:22">
      <c r="A106" t="s">
        <v>308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309</v>
      </c>
      <c r="K106" t="s">
        <v>310</v>
      </c>
      <c r="L106" t="s">
        <v>311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312</v>
      </c>
      <c r="I108" t="s">
        <v>136</v>
      </c>
      <c r="J108" t="s">
        <v>313</v>
      </c>
      <c r="K108" t="s">
        <v>194</v>
      </c>
      <c r="L108" t="s">
        <v>181</v>
      </c>
      <c r="M108" t="s">
        <v>314</v>
      </c>
      <c r="N108" t="s">
        <v>314</v>
      </c>
      <c r="O108" t="s">
        <v>209</v>
      </c>
      <c r="P108" t="s">
        <v>226</v>
      </c>
    </row>
    <row r="109" spans="1:22">
      <c r="B109" t="s">
        <v>111</v>
      </c>
      <c r="C109" t="s">
        <v>310</v>
      </c>
      <c r="D109" t="s">
        <v>315</v>
      </c>
      <c r="E109" t="s">
        <v>316</v>
      </c>
      <c r="F109" t="s">
        <v>317</v>
      </c>
      <c r="G109" t="s">
        <v>318</v>
      </c>
      <c r="H109" t="s">
        <v>319</v>
      </c>
      <c r="I109" t="s">
        <v>320</v>
      </c>
      <c r="J109" t="s">
        <v>318</v>
      </c>
      <c r="K109" t="s">
        <v>319</v>
      </c>
      <c r="L109" t="s">
        <v>321</v>
      </c>
      <c r="M109" t="s">
        <v>318</v>
      </c>
      <c r="N109" t="s">
        <v>319</v>
      </c>
      <c r="O109" t="s">
        <v>322</v>
      </c>
      <c r="P109" t="s">
        <v>314</v>
      </c>
      <c r="Q109" t="s">
        <v>318</v>
      </c>
      <c r="R109" t="s">
        <v>319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0.98640000000000005</v>
      </c>
      <c r="F111">
        <v>8.9999999999999998E-4</v>
      </c>
      <c r="G111">
        <v>0.98629999999999995</v>
      </c>
      <c r="H111">
        <v>8.9999999999999998E-4</v>
      </c>
      <c r="I111">
        <v>0.98670000000000002</v>
      </c>
      <c r="J111">
        <v>6.9999999999999999E-4</v>
      </c>
      <c r="K111" t="s">
        <v>323</v>
      </c>
      <c r="L111">
        <v>0.98660000000000003</v>
      </c>
      <c r="M111">
        <v>6.9999999999999999E-4</v>
      </c>
      <c r="N111" t="s">
        <v>362</v>
      </c>
      <c r="O111" t="s">
        <v>363</v>
      </c>
    </row>
    <row r="112" spans="1:22">
      <c r="B112">
        <v>2</v>
      </c>
      <c r="C112">
        <v>100</v>
      </c>
      <c r="D112" t="s">
        <v>215</v>
      </c>
      <c r="E112">
        <v>0.98640000000000005</v>
      </c>
      <c r="F112">
        <v>8.9999999999999998E-4</v>
      </c>
      <c r="G112">
        <v>0.98629999999999995</v>
      </c>
      <c r="H112">
        <v>8.9999999999999998E-4</v>
      </c>
      <c r="I112">
        <v>0.98670000000000002</v>
      </c>
      <c r="J112">
        <v>6.9999999999999999E-4</v>
      </c>
      <c r="K112" t="s">
        <v>323</v>
      </c>
      <c r="L112">
        <v>0.98660999999999999</v>
      </c>
      <c r="M112">
        <v>7.3999999999999999E-4</v>
      </c>
      <c r="N112" t="s">
        <v>364</v>
      </c>
      <c r="O112" t="s">
        <v>365</v>
      </c>
    </row>
    <row r="113" spans="2:15">
      <c r="B113">
        <v>4</v>
      </c>
      <c r="C113">
        <v>50</v>
      </c>
      <c r="D113" t="s">
        <v>215</v>
      </c>
      <c r="E113">
        <v>0.98640000000000005</v>
      </c>
      <c r="F113">
        <v>1E-3</v>
      </c>
      <c r="G113">
        <v>0.98629999999999995</v>
      </c>
      <c r="H113">
        <v>1E-3</v>
      </c>
      <c r="I113">
        <v>0.98670000000000002</v>
      </c>
      <c r="J113">
        <v>6.9999999999999999E-4</v>
      </c>
      <c r="K113" t="s">
        <v>323</v>
      </c>
      <c r="L113">
        <v>0.98668999999999996</v>
      </c>
      <c r="M113">
        <v>7.6999999999999996E-4</v>
      </c>
      <c r="N113" t="s">
        <v>366</v>
      </c>
      <c r="O113" t="s">
        <v>367</v>
      </c>
    </row>
    <row r="114" spans="2:15">
      <c r="B114">
        <v>5</v>
      </c>
      <c r="C114">
        <v>40</v>
      </c>
      <c r="D114" t="s">
        <v>215</v>
      </c>
      <c r="E114">
        <v>0.98640000000000005</v>
      </c>
      <c r="F114">
        <v>1E-3</v>
      </c>
      <c r="G114">
        <v>0.98629999999999995</v>
      </c>
      <c r="H114">
        <v>1E-3</v>
      </c>
      <c r="I114">
        <v>0.98670000000000002</v>
      </c>
      <c r="J114">
        <v>6.9999999999999999E-4</v>
      </c>
      <c r="K114" t="s">
        <v>323</v>
      </c>
      <c r="L114">
        <v>0.98677000000000004</v>
      </c>
      <c r="M114">
        <v>7.3999999999999999E-4</v>
      </c>
      <c r="N114" t="s">
        <v>368</v>
      </c>
      <c r="O114" t="s">
        <v>369</v>
      </c>
    </row>
    <row r="115" spans="2:15">
      <c r="B115">
        <v>8</v>
      </c>
      <c r="C115">
        <v>25</v>
      </c>
      <c r="D115" t="s">
        <v>215</v>
      </c>
      <c r="E115">
        <v>0.98640000000000005</v>
      </c>
      <c r="F115">
        <v>1.1000000000000001E-3</v>
      </c>
      <c r="G115">
        <v>0.98629999999999995</v>
      </c>
      <c r="H115">
        <v>1.1000000000000001E-3</v>
      </c>
      <c r="I115">
        <v>0.98670000000000002</v>
      </c>
      <c r="J115">
        <v>8.0000000000000004E-4</v>
      </c>
      <c r="K115" t="s">
        <v>323</v>
      </c>
      <c r="L115">
        <v>0.98660000000000003</v>
      </c>
      <c r="M115">
        <v>8.5999999999999998E-4</v>
      </c>
      <c r="N115" t="s">
        <v>370</v>
      </c>
      <c r="O115" t="s">
        <v>371</v>
      </c>
    </row>
    <row r="116" spans="2:15">
      <c r="B116">
        <v>10</v>
      </c>
      <c r="C116">
        <v>20</v>
      </c>
      <c r="D116" t="s">
        <v>215</v>
      </c>
      <c r="E116">
        <v>0.98640000000000005</v>
      </c>
      <c r="F116">
        <v>1.1000000000000001E-3</v>
      </c>
      <c r="G116">
        <v>0.98629999999999995</v>
      </c>
      <c r="H116">
        <v>1.1000000000000001E-3</v>
      </c>
      <c r="I116">
        <v>0.98670000000000002</v>
      </c>
      <c r="J116">
        <v>8.0000000000000004E-4</v>
      </c>
      <c r="K116" t="s">
        <v>323</v>
      </c>
      <c r="L116">
        <v>0.98655999999999999</v>
      </c>
      <c r="M116">
        <v>8.5999999999999998E-4</v>
      </c>
      <c r="N116" t="s">
        <v>372</v>
      </c>
      <c r="O116" t="s">
        <v>373</v>
      </c>
    </row>
    <row r="117" spans="2:15">
      <c r="B117">
        <v>20</v>
      </c>
      <c r="C117">
        <v>10</v>
      </c>
      <c r="D117" t="s">
        <v>215</v>
      </c>
      <c r="E117">
        <v>0.98640000000000005</v>
      </c>
      <c r="F117">
        <v>1E-3</v>
      </c>
      <c r="G117">
        <v>0.98629999999999995</v>
      </c>
      <c r="H117">
        <v>1E-3</v>
      </c>
      <c r="I117">
        <v>0.98670000000000002</v>
      </c>
      <c r="J117">
        <v>1E-3</v>
      </c>
      <c r="K117" t="s">
        <v>323</v>
      </c>
      <c r="L117">
        <v>0.98631999999999997</v>
      </c>
      <c r="M117">
        <v>1.1000000000000001E-3</v>
      </c>
      <c r="N117" t="s">
        <v>374</v>
      </c>
      <c r="O117" t="s">
        <v>375</v>
      </c>
    </row>
    <row r="118" spans="2:15">
      <c r="B118">
        <v>25</v>
      </c>
      <c r="C118">
        <v>8</v>
      </c>
      <c r="D118" t="s">
        <v>215</v>
      </c>
      <c r="E118">
        <v>0.98640000000000005</v>
      </c>
      <c r="F118">
        <v>1.1000000000000001E-3</v>
      </c>
      <c r="G118">
        <v>0.98629999999999995</v>
      </c>
      <c r="H118">
        <v>1.1000000000000001E-3</v>
      </c>
      <c r="I118">
        <v>0.98670000000000002</v>
      </c>
      <c r="J118">
        <v>1E-3</v>
      </c>
      <c r="K118" t="s">
        <v>323</v>
      </c>
      <c r="L118">
        <v>0.98628000000000005</v>
      </c>
      <c r="M118">
        <v>1.1999999999999999E-3</v>
      </c>
      <c r="N118" t="s">
        <v>376</v>
      </c>
      <c r="O118" t="s">
        <v>377</v>
      </c>
    </row>
    <row r="119" spans="2:15">
      <c r="B119">
        <v>40</v>
      </c>
      <c r="C119">
        <v>5</v>
      </c>
      <c r="D119" t="s">
        <v>215</v>
      </c>
      <c r="E119">
        <v>0.98640000000000005</v>
      </c>
      <c r="F119">
        <v>5.0000000000000001E-4</v>
      </c>
      <c r="G119">
        <v>0.98629999999999995</v>
      </c>
      <c r="H119">
        <v>5.0000000000000001E-4</v>
      </c>
      <c r="I119">
        <v>0.98670000000000002</v>
      </c>
      <c r="J119">
        <v>8.9999999999999998E-4</v>
      </c>
      <c r="K119" t="s">
        <v>323</v>
      </c>
      <c r="L119">
        <v>0.98638000000000003</v>
      </c>
      <c r="M119">
        <v>6.7000000000000002E-4</v>
      </c>
      <c r="N119" t="s">
        <v>378</v>
      </c>
      <c r="O119" t="s">
        <v>379</v>
      </c>
    </row>
    <row r="120" spans="2:15">
      <c r="B120">
        <v>50</v>
      </c>
      <c r="C120">
        <v>4</v>
      </c>
      <c r="D120" t="s">
        <v>215</v>
      </c>
      <c r="E120">
        <v>0.98640000000000005</v>
      </c>
      <c r="F120">
        <v>1E-3</v>
      </c>
      <c r="G120">
        <v>0.98629999999999995</v>
      </c>
      <c r="H120">
        <v>1E-3</v>
      </c>
      <c r="I120">
        <v>0.98670000000000002</v>
      </c>
      <c r="J120">
        <v>1.1999999999999999E-3</v>
      </c>
      <c r="K120" t="s">
        <v>323</v>
      </c>
      <c r="L120">
        <v>0.98946999999999996</v>
      </c>
      <c r="M120">
        <v>1.3600000000000001E-3</v>
      </c>
      <c r="N120" t="s">
        <v>380</v>
      </c>
      <c r="O120" t="s">
        <v>381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D10" sqref="D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342</v>
      </c>
    </row>
    <row r="12" spans="1:6">
      <c r="B12" s="9"/>
      <c r="C12" t="s">
        <v>270</v>
      </c>
      <c r="D12" t="s">
        <v>267</v>
      </c>
      <c r="E12" t="s">
        <v>268</v>
      </c>
      <c r="F12" t="s">
        <v>264</v>
      </c>
    </row>
    <row r="13" spans="1:6">
      <c r="B13" s="9"/>
      <c r="C13" t="s">
        <v>331</v>
      </c>
      <c r="D13" t="s">
        <v>269</v>
      </c>
      <c r="E13">
        <v>18.8</v>
      </c>
      <c r="F13" t="s">
        <v>265</v>
      </c>
    </row>
    <row r="14" spans="1:6">
      <c r="B14" s="9"/>
      <c r="C14" t="s">
        <v>266</v>
      </c>
      <c r="D14" t="s">
        <v>269</v>
      </c>
      <c r="E14" s="23">
        <v>15</v>
      </c>
      <c r="F14" t="s">
        <v>265</v>
      </c>
    </row>
    <row r="15" spans="1:6">
      <c r="B15" s="9"/>
      <c r="C15" t="s">
        <v>272</v>
      </c>
      <c r="D15" t="s">
        <v>271</v>
      </c>
      <c r="E15" s="14" t="s">
        <v>324</v>
      </c>
      <c r="F15" t="s">
        <v>273</v>
      </c>
    </row>
    <row r="16" spans="1:6">
      <c r="C16" t="s">
        <v>272</v>
      </c>
      <c r="D16" t="s">
        <v>274</v>
      </c>
      <c r="E16" s="14" t="s">
        <v>325</v>
      </c>
      <c r="F16" t="s">
        <v>273</v>
      </c>
    </row>
    <row r="17" spans="2:6">
      <c r="B17" s="9"/>
      <c r="C17" t="s">
        <v>326</v>
      </c>
      <c r="D17" t="s">
        <v>327</v>
      </c>
      <c r="E17" s="14">
        <f>E15+5</f>
        <v>9.9349999999999987</v>
      </c>
      <c r="F17" t="s">
        <v>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0" zoomScaleNormal="70" workbookViewId="0">
      <selection activeCell="B22" sqref="B22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261</v>
      </c>
      <c r="B18" s="19" t="s">
        <v>328</v>
      </c>
      <c r="C18" s="19"/>
      <c r="D18" s="19"/>
      <c r="E18" s="19"/>
      <c r="F18" s="19"/>
      <c r="G18" s="19"/>
      <c r="H18" s="19" t="str">
        <f>A18&amp;" "&amp;C18&amp;" "&amp;D18&amp;" "&amp;E18&amp;" "&amp;F18&amp;" "&amp;G18&amp;" "&amp;B18</f>
        <v>c      Pu Cylinder</v>
      </c>
    </row>
    <row r="19" spans="1:8">
      <c r="A19" s="19">
        <v>1</v>
      </c>
      <c r="B19" s="19" t="s">
        <v>344</v>
      </c>
      <c r="C19" s="19" t="s">
        <v>329</v>
      </c>
      <c r="D19" s="19"/>
      <c r="E19" s="19"/>
      <c r="F19" s="19"/>
      <c r="G19" s="21" t="str">
        <f>General!E15</f>
        <v>4.935</v>
      </c>
      <c r="H19" s="19" t="str">
        <f>A19&amp;" "&amp;C19&amp;" "&amp;D19&amp;" "&amp;E19&amp;" "&amp;F19&amp;" "&amp;G19&amp;" "&amp;B19</f>
        <v>1 cx    4.935 $ Pu Cylinder</v>
      </c>
    </row>
    <row r="20" spans="1:8">
      <c r="A20" s="19">
        <v>2</v>
      </c>
      <c r="B20" s="19" t="s">
        <v>347</v>
      </c>
      <c r="C20" s="19" t="s">
        <v>341</v>
      </c>
      <c r="D20" s="19">
        <v>0</v>
      </c>
      <c r="E20" s="19"/>
      <c r="F20" s="19"/>
      <c r="G20" s="19"/>
      <c r="H20" s="19" t="str">
        <f>A20&amp;" "&amp;C20&amp;" "&amp;D20&amp;" "&amp;E20&amp;" "&amp;F20&amp;" "&amp;G20&amp;" "&amp;B20</f>
        <v>2 px 0    $ Bottom of Pu cylinder</v>
      </c>
    </row>
    <row r="21" spans="1:8">
      <c r="A21" s="19">
        <v>3</v>
      </c>
      <c r="B21" s="19" t="s">
        <v>348</v>
      </c>
      <c r="C21" s="19" t="s">
        <v>341</v>
      </c>
      <c r="D21" s="21" t="str">
        <f>General!E16</f>
        <v>6.909</v>
      </c>
      <c r="E21" s="19"/>
      <c r="F21" s="19"/>
      <c r="G21" s="19"/>
      <c r="H21" s="19" t="str">
        <f>A21&amp;" "&amp;C21&amp;" "&amp;D21&amp;" "&amp;E21&amp;" "&amp;F21&amp;" "&amp;G21&amp;" "&amp;B21</f>
        <v>3 px 6.909    $ Top of Pu cylinder</v>
      </c>
    </row>
    <row r="22" spans="1:8">
      <c r="A22" t="s">
        <v>261</v>
      </c>
      <c r="B22" s="22" t="s">
        <v>331</v>
      </c>
      <c r="H22" s="19" t="str">
        <f t="shared" ref="H22:H25" si="0">A22&amp;" "&amp;C22&amp;" "&amp;D22&amp;" "&amp;E22&amp;" "&amp;F22&amp;" "&amp;G22&amp;" "&amp;B22</f>
        <v>c      U Reflector</v>
      </c>
    </row>
    <row r="23" spans="1:8">
      <c r="A23" s="19">
        <v>4</v>
      </c>
      <c r="B23" s="22" t="s">
        <v>330</v>
      </c>
      <c r="C23" s="19" t="s">
        <v>329</v>
      </c>
      <c r="G23" s="13">
        <f>General!E17</f>
        <v>9.9349999999999987</v>
      </c>
      <c r="H23" s="19" t="str">
        <f t="shared" si="0"/>
        <v>4 cx    9.935 $ Radial U reflector</v>
      </c>
    </row>
    <row r="24" spans="1:8">
      <c r="A24" s="19">
        <v>5</v>
      </c>
      <c r="B24" s="22" t="s">
        <v>345</v>
      </c>
      <c r="C24" s="19" t="s">
        <v>341</v>
      </c>
      <c r="D24">
        <v>-5</v>
      </c>
      <c r="H24" s="19" t="str">
        <f t="shared" si="0"/>
        <v>5 px -5    $ U Reflector bottom</v>
      </c>
    </row>
    <row r="25" spans="1:8">
      <c r="A25" s="19">
        <v>6</v>
      </c>
      <c r="B25" s="22" t="s">
        <v>346</v>
      </c>
      <c r="C25" s="19" t="s">
        <v>341</v>
      </c>
      <c r="D25" s="13">
        <f>D21+5</f>
        <v>11.908999999999999</v>
      </c>
      <c r="H25" s="19" t="str">
        <f t="shared" si="0"/>
        <v>6 px 11.909    $ U Reflector top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A22" sqref="A22"/>
    </sheetView>
  </sheetViews>
  <sheetFormatPr defaultRowHeight="14.4"/>
  <cols>
    <col min="2" max="2" width="15.8398437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34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106</v>
      </c>
      <c r="H17" s="6" t="s">
        <v>107</v>
      </c>
    </row>
    <row r="18" spans="1:8">
      <c r="A18" t="s">
        <v>261</v>
      </c>
      <c r="B18" t="s">
        <v>262</v>
      </c>
      <c r="H18" t="str">
        <f>A18&amp;" "&amp;C18&amp;" "&amp;D18&amp;" "&amp;E18&amp;" "&amp;F18&amp;" "&amp;G18&amp;" "&amp;B18</f>
        <v>c      Cylinder</v>
      </c>
    </row>
    <row r="19" spans="1:8">
      <c r="A19">
        <v>1</v>
      </c>
      <c r="B19" t="s">
        <v>260</v>
      </c>
      <c r="C19">
        <v>1</v>
      </c>
      <c r="D19" s="23">
        <f>-General!E14</f>
        <v>-15</v>
      </c>
      <c r="E19" s="13" t="s">
        <v>275</v>
      </c>
      <c r="G19" t="s">
        <v>108</v>
      </c>
      <c r="H19" t="str">
        <f>A19&amp;" "&amp;C19&amp;" "&amp;D19&amp;" "&amp;E19&amp;" "&amp;F19&amp;" "&amp;G19&amp;" "&amp;B19</f>
        <v>1 1 -15 -1 2 -3  imp:n=1 $ Pu cylinder</v>
      </c>
    </row>
    <row r="20" spans="1:8">
      <c r="A20">
        <v>2</v>
      </c>
      <c r="B20" t="s">
        <v>330</v>
      </c>
      <c r="C20">
        <v>2</v>
      </c>
      <c r="D20">
        <f>-General!E13</f>
        <v>-18.8</v>
      </c>
      <c r="E20" s="13" t="s">
        <v>349</v>
      </c>
      <c r="G20" t="s">
        <v>108</v>
      </c>
      <c r="H20" t="str">
        <f>A20&amp;" "&amp;C20&amp;" "&amp;D20&amp;" "&amp;E20&amp;" "&amp;F20&amp;" "&amp;G20&amp;" "&amp;B20</f>
        <v>2 2 -18.8 -4 5 -6 #1  imp:n=1 $ Radial U reflector</v>
      </c>
    </row>
    <row r="21" spans="1:8">
      <c r="A21" t="s">
        <v>261</v>
      </c>
      <c r="B21" t="s">
        <v>263</v>
      </c>
      <c r="D21" s="9"/>
      <c r="E21" s="13"/>
      <c r="H21" t="str">
        <f t="shared" ref="H21:H22" si="0">A21&amp;" "&amp;C21&amp;" "&amp;D21&amp;" "&amp;E21&amp;" "&amp;F21&amp;" "&amp;G21&amp;" "&amp;B21</f>
        <v>c      Universe</v>
      </c>
    </row>
    <row r="22" spans="1:8">
      <c r="A22">
        <v>999</v>
      </c>
      <c r="B22" t="s">
        <v>105</v>
      </c>
      <c r="C22">
        <v>0</v>
      </c>
      <c r="E22" s="13" t="s">
        <v>350</v>
      </c>
      <c r="G22" t="s">
        <v>109</v>
      </c>
      <c r="H22" t="str">
        <f t="shared" si="0"/>
        <v>999 0  4:-5:6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F19" workbookViewId="0">
      <selection activeCell="J28" sqref="J28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351</v>
      </c>
      <c r="C27">
        <v>3.5</v>
      </c>
      <c r="D27">
        <v>0</v>
      </c>
      <c r="E27">
        <v>0</v>
      </c>
      <c r="I27" t="str">
        <f>A27&amp;" "&amp;C27&amp;" "&amp;D27&amp;" "&amp;E27&amp;" "&amp;B27</f>
        <v>ksrc 3.5 0 0 $ 1 point source @ (3.5,0,0)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opLeftCell="A16" zoomScale="70" zoomScaleNormal="70" workbookViewId="0">
      <selection activeCell="G11" sqref="G11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51</v>
      </c>
      <c r="E1" t="s">
        <v>84</v>
      </c>
    </row>
    <row r="2" spans="1:6">
      <c r="A2" s="2" t="s">
        <v>0</v>
      </c>
      <c r="E2" s="2" t="s">
        <v>91</v>
      </c>
    </row>
    <row r="3" spans="1:6">
      <c r="A3" t="s">
        <v>10</v>
      </c>
      <c r="E3" s="2" t="s">
        <v>104</v>
      </c>
    </row>
    <row r="10" spans="1:6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6">
      <c r="A11" t="s">
        <v>90</v>
      </c>
      <c r="B11" t="s">
        <v>340</v>
      </c>
      <c r="D11">
        <v>1</v>
      </c>
      <c r="E11" t="str">
        <f>A11&amp;" "&amp;B27&amp;" "&amp;D11&amp;" "&amp;B11</f>
        <v>m1 94239.66c  1 $ Pu Cylinder Material</v>
      </c>
    </row>
    <row r="12" spans="1:6">
      <c r="A12" t="s">
        <v>332</v>
      </c>
      <c r="B12" t="s">
        <v>339</v>
      </c>
      <c r="E12" t="str">
        <f>A12&amp;" "&amp;B28&amp;" "&amp;D12&amp;" "&amp;B12</f>
        <v>m2 92238.66c 0.992745 92235.66c 0.0072  $ U Reflector</v>
      </c>
    </row>
    <row r="16" spans="1:6">
      <c r="A16" t="s">
        <v>90</v>
      </c>
      <c r="B16" s="1" t="s">
        <v>334</v>
      </c>
      <c r="E16" t="s">
        <v>100</v>
      </c>
      <c r="F16" t="s">
        <v>101</v>
      </c>
    </row>
    <row r="17" spans="1:7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97</v>
      </c>
      <c r="F17" s="11" t="s">
        <v>99</v>
      </c>
      <c r="G17" s="12" t="s">
        <v>102</v>
      </c>
    </row>
    <row r="18" spans="1:7">
      <c r="A18">
        <v>1</v>
      </c>
      <c r="B18" t="s">
        <v>95</v>
      </c>
      <c r="C18">
        <v>94</v>
      </c>
      <c r="D18" s="14">
        <v>239</v>
      </c>
      <c r="E18" t="str">
        <f>C18&amp;D18&amp;$F$16</f>
        <v>94239.66c</v>
      </c>
      <c r="F18" s="10"/>
      <c r="G18" t="str">
        <f>E18&amp;" "&amp;F18</f>
        <v xml:space="preserve">94239.66c </v>
      </c>
    </row>
    <row r="19" spans="1:7">
      <c r="D19" s="14"/>
      <c r="F19" s="10"/>
    </row>
    <row r="20" spans="1:7">
      <c r="A20" t="s">
        <v>332</v>
      </c>
      <c r="B20" s="1" t="s">
        <v>333</v>
      </c>
      <c r="E20" t="s">
        <v>100</v>
      </c>
      <c r="F20" t="s">
        <v>101</v>
      </c>
    </row>
    <row r="21" spans="1:7">
      <c r="A21" s="6" t="s">
        <v>94</v>
      </c>
      <c r="B21" s="6" t="s">
        <v>93</v>
      </c>
      <c r="C21" s="6" t="s">
        <v>92</v>
      </c>
      <c r="D21" s="6" t="s">
        <v>96</v>
      </c>
      <c r="E21" s="6" t="s">
        <v>97</v>
      </c>
      <c r="F21" s="11" t="s">
        <v>99</v>
      </c>
      <c r="G21" s="12" t="s">
        <v>102</v>
      </c>
    </row>
    <row r="22" spans="1:7">
      <c r="A22">
        <v>1</v>
      </c>
      <c r="B22" t="s">
        <v>336</v>
      </c>
      <c r="C22">
        <v>92</v>
      </c>
      <c r="D22" s="14" t="s">
        <v>335</v>
      </c>
      <c r="E22" t="str">
        <f>C22&amp;D22&amp;$F$16</f>
        <v>92238.66c</v>
      </c>
      <c r="F22" s="10">
        <v>0.99274499999999999</v>
      </c>
      <c r="G22" t="str">
        <f>E22&amp;" "&amp;F22</f>
        <v>92238.66c 0.992745</v>
      </c>
    </row>
    <row r="23" spans="1:7">
      <c r="B23" t="s">
        <v>337</v>
      </c>
      <c r="C23">
        <v>92</v>
      </c>
      <c r="D23" s="14" t="s">
        <v>338</v>
      </c>
      <c r="E23" t="str">
        <f>C23&amp;D23&amp;$F$16</f>
        <v>92235.66c</v>
      </c>
      <c r="F23" s="10">
        <v>7.1999999999999998E-3</v>
      </c>
      <c r="G23" t="str">
        <f>E23&amp;" "&amp;F23</f>
        <v>92235.66c 0.0072</v>
      </c>
    </row>
    <row r="26" spans="1:7">
      <c r="A26" s="6" t="s">
        <v>103</v>
      </c>
      <c r="B26" s="6"/>
      <c r="C26" s="6"/>
      <c r="D26" s="6"/>
      <c r="E26" s="6"/>
      <c r="F26" s="6"/>
      <c r="G26" s="6"/>
    </row>
    <row r="27" spans="1:7">
      <c r="A27" t="s">
        <v>90</v>
      </c>
      <c r="B27" t="str">
        <f>E18&amp;" "&amp;F18</f>
        <v xml:space="preserve">94239.66c </v>
      </c>
    </row>
    <row r="28" spans="1:7">
      <c r="A28" t="s">
        <v>332</v>
      </c>
      <c r="B28" t="str">
        <f>G22&amp;" "&amp;G23</f>
        <v>92238.66c 0.992745 92235.66c 0.0072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2018-09-08T02:02:36Z</dcterms:modified>
</cp:coreProperties>
</file>