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Google Drive\MCNP\MCNP6-Criticality-Primer\MCNP Example Runs\Ex2-3\"/>
    </mc:Choice>
  </mc:AlternateContent>
  <bookViews>
    <workbookView xWindow="0" yWindow="0" windowWidth="14388" windowHeight="3960" firstSheet="1" activeTab="3"/>
  </bookViews>
  <sheets>
    <sheet name="Index" sheetId="6" r:id="rId1"/>
    <sheet name="General" sheetId="9" r:id="rId2"/>
    <sheet name="Surface Cards" sheetId="1" r:id="rId3"/>
    <sheet name="Cell Cards" sheetId="2" r:id="rId4"/>
    <sheet name="Data Cards" sheetId="7" r:id="rId5"/>
    <sheet name="Criticality Control" sheetId="3" r:id="rId6"/>
    <sheet name="Source" sheetId="11" r:id="rId7"/>
    <sheet name="Materials" sheetId="4" r:id="rId8"/>
    <sheet name="Tally" sheetId="10" r:id="rId9"/>
    <sheet name="Vised" sheetId="12" r:id="rId10"/>
    <sheet name="Output" sheetId="5" r:id="rId11"/>
    <sheet name="Data" sheetId="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B21" i="4"/>
  <c r="H18" i="2"/>
  <c r="H20" i="2"/>
  <c r="H18" i="1"/>
  <c r="H21" i="1"/>
  <c r="H21" i="2" l="1"/>
  <c r="H19" i="2"/>
  <c r="E18" i="4"/>
  <c r="I27" i="11"/>
  <c r="G18" i="3"/>
  <c r="H20" i="1"/>
  <c r="H19" i="1"/>
  <c r="G18" i="4" l="1"/>
</calcChain>
</file>

<file path=xl/comments1.xml><?xml version="1.0" encoding="utf-8"?>
<comments xmlns="http://schemas.openxmlformats.org/spreadsheetml/2006/main">
  <authors>
    <author>Patrick Dolloso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Cell number, starting in columns 1-5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material number (0 if cell is void)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Patrick Dolloso:
</t>
        </r>
        <r>
          <rPr>
            <sz val="9"/>
            <color indexed="81"/>
            <rFont val="Tahoma"/>
            <family val="2"/>
          </rPr>
          <t>cell material density
* No entry if cell is void
* (+) = atom density [atoms/b-cm]
* (-) = mass density [g/cc]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The blanks between the surface numbers, - 1 2 - 3, define intersections of the space inside the cylinder and above the lower plane below the upper plane.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The union operator is what we use to define the "rest of the world" in configuration 1. Therefore, the sense of the surfaces in cell 2 is opposite to those defining cell 1 and the Boolean intersection operator is replaced by the union, 1: -2 : 3.</t>
        </r>
      </text>
    </comment>
  </commentList>
</comments>
</file>

<file path=xl/comments2.xml><?xml version="1.0" encoding="utf-8"?>
<comments xmlns="http://schemas.openxmlformats.org/spreadsheetml/2006/main">
  <authors>
    <author>Patrick Dolloso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This is done by estimating mean # of fission neutrons produced in 1 generation wrt previous generation.
A generation is the lifetime of a neutron from birth to death by escape, capture, absorption leading to fission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The kcode card defines the nominal number of source histories, N per cycle, an initial guess for k_eff, the </t>
        </r>
      </text>
    </comment>
  </commentList>
</comments>
</file>

<file path=xl/comments3.xml><?xml version="1.0" encoding="utf-8"?>
<comments xmlns="http://schemas.openxmlformats.org/spreadsheetml/2006/main">
  <authors>
    <author>Patrick Dolloso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Criticality problems often use a ksrc card to specify the initial spatial fission
distribution.</t>
        </r>
      </text>
    </comment>
  </commentList>
</comments>
</file>

<file path=xl/comments4.xml><?xml version="1.0" encoding="utf-8"?>
<comments xmlns="http://schemas.openxmlformats.org/spreadsheetml/2006/main">
  <authors>
    <author>Patrick Dolloso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put 000 if naturally occuring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Patrick Dolloso:</t>
        </r>
        <r>
          <rPr>
            <sz val="9"/>
            <color indexed="81"/>
            <rFont val="Tahoma"/>
            <family val="2"/>
          </rPr>
          <t xml:space="preserve">
Material density
* (+) = atom density [atoms/b-cm]
* (-) = mass density [g/cc]</t>
        </r>
      </text>
    </comment>
  </commentList>
</comments>
</file>

<file path=xl/sharedStrings.xml><?xml version="1.0" encoding="utf-8"?>
<sst xmlns="http://schemas.openxmlformats.org/spreadsheetml/2006/main" count="556" uniqueCount="297">
  <si>
    <t>Index</t>
  </si>
  <si>
    <t>Table of Contents</t>
  </si>
  <si>
    <t>Patrick Dolloso</t>
  </si>
  <si>
    <t>Prepared By</t>
  </si>
  <si>
    <t>Title (version)</t>
  </si>
  <si>
    <t>Surface Cards</t>
  </si>
  <si>
    <t>Cell Cards</t>
  </si>
  <si>
    <t>Source</t>
  </si>
  <si>
    <t>Materials</t>
  </si>
  <si>
    <t>Output</t>
  </si>
  <si>
    <t>Format</t>
  </si>
  <si>
    <t>Format (From MCNP Criticality Primer III, p.12)</t>
  </si>
  <si>
    <t>j</t>
  </si>
  <si>
    <t>a</t>
  </si>
  <si>
    <t>Source Cards</t>
  </si>
  <si>
    <t>General Input File Format</t>
  </si>
  <si>
    <t>Data Cards</t>
  </si>
  <si>
    <t>Version Control</t>
  </si>
  <si>
    <t>Version</t>
  </si>
  <si>
    <t>Date</t>
  </si>
  <si>
    <t>Person</t>
  </si>
  <si>
    <t>Comments</t>
  </si>
  <si>
    <t>Created Document</t>
  </si>
  <si>
    <t>P Dolloso</t>
  </si>
  <si>
    <t>Sep 6 2018</t>
  </si>
  <si>
    <t>0-1</t>
  </si>
  <si>
    <t>Usage restriction</t>
  </si>
  <si>
    <t>None, Public</t>
  </si>
  <si>
    <t>x</t>
  </si>
  <si>
    <t>y</t>
  </si>
  <si>
    <t>z</t>
  </si>
  <si>
    <t>Tally Specifications</t>
  </si>
  <si>
    <t>Problem Description</t>
  </si>
  <si>
    <t>Details:</t>
  </si>
  <si>
    <t>Comment</t>
  </si>
  <si>
    <t>d/r</t>
  </si>
  <si>
    <t>General</t>
  </si>
  <si>
    <t>GitHub Location</t>
  </si>
  <si>
    <t>Master Github Link</t>
  </si>
  <si>
    <t>Tally</t>
  </si>
  <si>
    <t>Data</t>
  </si>
  <si>
    <t>Raw code (spacing might need adjustment)</t>
  </si>
  <si>
    <t>QA</t>
  </si>
  <si>
    <t>Good</t>
  </si>
  <si>
    <t>Bad</t>
  </si>
  <si>
    <t>Unchecked</t>
  </si>
  <si>
    <t>m</t>
  </si>
  <si>
    <t>d</t>
  </si>
  <si>
    <t>geom</t>
  </si>
  <si>
    <t>params</t>
  </si>
  <si>
    <t>raw code</t>
  </si>
  <si>
    <t>Material Cards</t>
  </si>
  <si>
    <t>Criticality Control Cards</t>
  </si>
  <si>
    <t>Criticality Control</t>
  </si>
  <si>
    <t>kcode</t>
  </si>
  <si>
    <t>Criticality Card</t>
  </si>
  <si>
    <t>nsrck</t>
  </si>
  <si>
    <t>rkk</t>
  </si>
  <si>
    <t>ikz</t>
  </si>
  <si>
    <t>kct</t>
  </si>
  <si>
    <t>Canteach: Criticality in MCNP</t>
  </si>
  <si>
    <t>Refs:</t>
  </si>
  <si>
    <t>KSRC</t>
  </si>
  <si>
    <t>or</t>
  </si>
  <si>
    <t>SDEF</t>
  </si>
  <si>
    <t>ksrc</t>
  </si>
  <si>
    <t>sdef</t>
  </si>
  <si>
    <t>srctp</t>
  </si>
  <si>
    <t>Notes:</t>
  </si>
  <si>
    <t>The purpose of the criticality calculations is to determine the value of the effective multiplicative factor, k_eff</t>
  </si>
  <si>
    <t>1. Criticality Control Cards (kcode)</t>
  </si>
  <si>
    <t>2. Source Cards</t>
  </si>
  <si>
    <t>3. Material Cards</t>
  </si>
  <si>
    <t>For Criticality calculations, we have 3 data cards (can have many more, see Ch.3):</t>
  </si>
  <si>
    <t>MCNP provides three main estimates for k_eff, based on collision, absorption
or track-length. Combined estimates of k_eff is made also from these three
estimators</t>
  </si>
  <si>
    <t>$ This is a k_eff estimation calculation card</t>
  </si>
  <si>
    <t>SRCTP</t>
  </si>
  <si>
    <t>Format:</t>
  </si>
  <si>
    <t>x1</t>
  </si>
  <si>
    <t>x2</t>
  </si>
  <si>
    <t>y1</t>
  </si>
  <si>
    <t>z1</t>
  </si>
  <si>
    <t>y2</t>
  </si>
  <si>
    <t>z2</t>
  </si>
  <si>
    <t>Ref:</t>
  </si>
  <si>
    <t>Source card</t>
  </si>
  <si>
    <t>Ch.3 of MCNP6 Manual</t>
  </si>
  <si>
    <t>mn</t>
  </si>
  <si>
    <t>fraction</t>
  </si>
  <si>
    <t>Raw Code</t>
  </si>
  <si>
    <t>m1</t>
  </si>
  <si>
    <t>IAEA Live Chart of Nuclides</t>
  </si>
  <si>
    <t>Z-number</t>
  </si>
  <si>
    <t>Material</t>
  </si>
  <si>
    <t>Element</t>
  </si>
  <si>
    <t>Description: Material 1 - Pu sphere</t>
  </si>
  <si>
    <t>Pu</t>
  </si>
  <si>
    <t>A-number</t>
  </si>
  <si>
    <t>Zaid</t>
  </si>
  <si>
    <t>zaid</t>
  </si>
  <si>
    <t>Density</t>
  </si>
  <si>
    <t>Library</t>
  </si>
  <si>
    <t>.66c</t>
  </si>
  <si>
    <t>Raw Card</t>
  </si>
  <si>
    <t>$ Pu Sphere Material</t>
  </si>
  <si>
    <t>Card Entry</t>
  </si>
  <si>
    <t>Periodic Table</t>
  </si>
  <si>
    <t>$ Void Universe</t>
  </si>
  <si>
    <t>importance</t>
  </si>
  <si>
    <t>raw cell cards code</t>
  </si>
  <si>
    <t>imp:n=1</t>
  </si>
  <si>
    <t>imp:n=0</t>
  </si>
  <si>
    <t>Vised</t>
  </si>
  <si>
    <t>keff</t>
  </si>
  <si>
    <t>results</t>
  </si>
  <si>
    <t>for:</t>
  </si>
  <si>
    <t>Example</t>
  </si>
  <si>
    <t>1-2:</t>
  </si>
  <si>
    <t>Bare</t>
  </si>
  <si>
    <t>sphere</t>
  </si>
  <si>
    <t>w/</t>
  </si>
  <si>
    <t>Ni,</t>
  </si>
  <si>
    <t>PMF-001</t>
  </si>
  <si>
    <t>probid</t>
  </si>
  <si>
    <t>=</t>
  </si>
  <si>
    <t>the</t>
  </si>
  <si>
    <t>initial</t>
  </si>
  <si>
    <t>fission</t>
  </si>
  <si>
    <t>neutron</t>
  </si>
  <si>
    <t>source</t>
  </si>
  <si>
    <t>distribution</t>
  </si>
  <si>
    <t>used</t>
  </si>
  <si>
    <t>points</t>
  </si>
  <si>
    <t>that</t>
  </si>
  <si>
    <t>were</t>
  </si>
  <si>
    <t>input</t>
  </si>
  <si>
    <t>on</t>
  </si>
  <si>
    <t>card.</t>
  </si>
  <si>
    <t>criticality</t>
  </si>
  <si>
    <t>problem</t>
  </si>
  <si>
    <t>was</t>
  </si>
  <si>
    <t>scheduled</t>
  </si>
  <si>
    <t>to</t>
  </si>
  <si>
    <t>skip</t>
  </si>
  <si>
    <t>cycles</t>
  </si>
  <si>
    <t>and</t>
  </si>
  <si>
    <t>run</t>
  </si>
  <si>
    <t>total</t>
  </si>
  <si>
    <t>of</t>
  </si>
  <si>
    <t>with</t>
  </si>
  <si>
    <t>nominally</t>
  </si>
  <si>
    <t>neutrons</t>
  </si>
  <si>
    <t>per</t>
  </si>
  <si>
    <t>cycle.</t>
  </si>
  <si>
    <t>this</t>
  </si>
  <si>
    <t>has</t>
  </si>
  <si>
    <t>inactive</t>
  </si>
  <si>
    <t>histories</t>
  </si>
  <si>
    <t>active</t>
  </si>
  <si>
    <t>histories.</t>
  </si>
  <si>
    <t>calculation</t>
  </si>
  <si>
    <t>completed</t>
  </si>
  <si>
    <t>requested</t>
  </si>
  <si>
    <t>number</t>
  </si>
  <si>
    <t>using</t>
  </si>
  <si>
    <t>all</t>
  </si>
  <si>
    <t>cells</t>
  </si>
  <si>
    <t>fissionable</t>
  </si>
  <si>
    <t>material</t>
  </si>
  <si>
    <t>sampled</t>
  </si>
  <si>
    <t>had</t>
  </si>
  <si>
    <t>points.</t>
  </si>
  <si>
    <t>comment.</t>
  </si>
  <si>
    <t>Average</t>
  </si>
  <si>
    <t>fission-source</t>
  </si>
  <si>
    <t>entropy</t>
  </si>
  <si>
    <t>for</t>
  </si>
  <si>
    <t>last</t>
  </si>
  <si>
    <t>half</t>
  </si>
  <si>
    <t>cycles:</t>
  </si>
  <si>
    <t>H=</t>
  </si>
  <si>
    <t>population</t>
  </si>
  <si>
    <t>std.dev.=</t>
  </si>
  <si>
    <t>Cycle</t>
  </si>
  <si>
    <t>is</t>
  </si>
  <si>
    <t>first</t>
  </si>
  <si>
    <t>cycle</t>
  </si>
  <si>
    <t>having</t>
  </si>
  <si>
    <t>within</t>
  </si>
  <si>
    <t>std.dev.</t>
  </si>
  <si>
    <t>average</t>
  </si>
  <si>
    <t>cycles.</t>
  </si>
  <si>
    <t>At</t>
  </si>
  <si>
    <t>least</t>
  </si>
  <si>
    <t>many</t>
  </si>
  <si>
    <t>should</t>
  </si>
  <si>
    <t>be</t>
  </si>
  <si>
    <t>discarded.</t>
  </si>
  <si>
    <t>convergence</t>
  </si>
  <si>
    <t>check</t>
  </si>
  <si>
    <t>passed.</t>
  </si>
  <si>
    <t>w</t>
  </si>
  <si>
    <t>test</t>
  </si>
  <si>
    <t>normality</t>
  </si>
  <si>
    <t>applied</t>
  </si>
  <si>
    <t>individual</t>
  </si>
  <si>
    <t>collision,</t>
  </si>
  <si>
    <t>absorption,</t>
  </si>
  <si>
    <t>track-length</t>
  </si>
  <si>
    <t>values</t>
  </si>
  <si>
    <t>are:</t>
  </si>
  <si>
    <t>k(</t>
  </si>
  <si>
    <t>collision)</t>
  </si>
  <si>
    <t>appear</t>
  </si>
  <si>
    <t>normally</t>
  </si>
  <si>
    <t>distributed</t>
  </si>
  <si>
    <t>at</t>
  </si>
  <si>
    <t>percent</t>
  </si>
  <si>
    <t>confidence</t>
  </si>
  <si>
    <t>level</t>
  </si>
  <si>
    <t>k(absorption)</t>
  </si>
  <si>
    <t>k(trk</t>
  </si>
  <si>
    <t>length)</t>
  </si>
  <si>
    <t>-----------------------------------------------------------------------------------------------------------------------------------</t>
  </si>
  <si>
    <t>|</t>
  </si>
  <si>
    <t>final</t>
  </si>
  <si>
    <t>estimated</t>
  </si>
  <si>
    <t>combined</t>
  </si>
  <si>
    <t>collision/absorption/track-length</t>
  </si>
  <si>
    <t>an</t>
  </si>
  <si>
    <t>standard</t>
  </si>
  <si>
    <t>deviation</t>
  </si>
  <si>
    <t>68,</t>
  </si>
  <si>
    <t>95,</t>
  </si>
  <si>
    <t>&amp;</t>
  </si>
  <si>
    <t>intervals</t>
  </si>
  <si>
    <t>are</t>
  </si>
  <si>
    <t>1.00101,</t>
  </si>
  <si>
    <t>1.00165,</t>
  </si>
  <si>
    <t>(col/abs/tl)</t>
  </si>
  <si>
    <t>prompt</t>
  </si>
  <si>
    <t>removal</t>
  </si>
  <si>
    <t>lifetime</t>
  </si>
  <si>
    <t>seconds</t>
  </si>
  <si>
    <t>energy</t>
  </si>
  <si>
    <t>causing</t>
  </si>
  <si>
    <t>mev</t>
  </si>
  <si>
    <t>corresponding</t>
  </si>
  <si>
    <t>lethargy</t>
  </si>
  <si>
    <t>percentages</t>
  </si>
  <si>
    <t>fissions</t>
  </si>
  <si>
    <t>caused</t>
  </si>
  <si>
    <t>by</t>
  </si>
  <si>
    <t>in</t>
  </si>
  <si>
    <t>thermal,</t>
  </si>
  <si>
    <t>intermediate,</t>
  </si>
  <si>
    <t>fast</t>
  </si>
  <si>
    <t>ranges</t>
  </si>
  <si>
    <t>(&lt;0.625</t>
  </si>
  <si>
    <t>ev):</t>
  </si>
  <si>
    <t>(0.625</t>
  </si>
  <si>
    <t>ev</t>
  </si>
  <si>
    <t>-</t>
  </si>
  <si>
    <t>kev):</t>
  </si>
  <si>
    <t>(&gt;100</t>
  </si>
  <si>
    <t>produced</t>
  </si>
  <si>
    <t>absorbed</t>
  </si>
  <si>
    <t>(capture</t>
  </si>
  <si>
    <t>+</t>
  </si>
  <si>
    <t>fission)</t>
  </si>
  <si>
    <t>geometry</t>
  </si>
  <si>
    <t>Notes: MCNP6 Primer Ex 2-3 (v0-1)</t>
  </si>
  <si>
    <t>A bare (unreflected) Pu metal cylinder</t>
  </si>
  <si>
    <t>$ Pu cylinder</t>
  </si>
  <si>
    <t>cz</t>
  </si>
  <si>
    <t>pz</t>
  </si>
  <si>
    <t>$ Bottom of cylinder</t>
  </si>
  <si>
    <t>$ Top of cylinder</t>
  </si>
  <si>
    <t>c</t>
  </si>
  <si>
    <t>Cylinder</t>
  </si>
  <si>
    <t>Universe</t>
  </si>
  <si>
    <t>Units</t>
  </si>
  <si>
    <t>g/cc</t>
  </si>
  <si>
    <t>Pu-239</t>
  </si>
  <si>
    <t>N-239</t>
  </si>
  <si>
    <t>Parameter</t>
  </si>
  <si>
    <t>Value</t>
  </si>
  <si>
    <t>density</t>
  </si>
  <si>
    <t>atoms/b-cm</t>
  </si>
  <si>
    <t>Description</t>
  </si>
  <si>
    <t>radius</t>
  </si>
  <si>
    <t>Pu cyl</t>
  </si>
  <si>
    <t>cm</t>
  </si>
  <si>
    <t>height</t>
  </si>
  <si>
    <t>-1 2 -3</t>
  </si>
  <si>
    <t>1:-2:3</t>
  </si>
  <si>
    <t>$ 1 point source @ (0,0,8.6)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</si>
</sst>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E+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4" fillId="3" borderId="0" xfId="3"/>
    <xf numFmtId="0" fontId="3" fillId="2" borderId="0" xfId="2"/>
    <xf numFmtId="0" fontId="5" fillId="4" borderId="0" xfId="4"/>
    <xf numFmtId="0" fontId="6" fillId="5" borderId="1" xfId="5"/>
    <xf numFmtId="0" fontId="0" fillId="0" borderId="0" xfId="0" applyAlignment="1">
      <alignment wrapText="1"/>
    </xf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6" fillId="5" borderId="1" xfId="5" applyAlignment="1">
      <alignment wrapText="1"/>
    </xf>
    <xf numFmtId="0" fontId="6" fillId="5" borderId="2" xfId="5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6" borderId="0" xfId="0" applyFill="1"/>
    <xf numFmtId="0" fontId="0" fillId="0" borderId="0" xfId="0" applyAlignment="1">
      <alignment horizontal="left" vertical="center"/>
    </xf>
    <xf numFmtId="0" fontId="0" fillId="0" borderId="0" xfId="0" applyNumberFormat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tmp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tmp"/><Relationship Id="rId2" Type="http://schemas.openxmlformats.org/officeDocument/2006/relationships/image" Target="../media/image7.tmp"/><Relationship Id="rId1" Type="http://schemas.openxmlformats.org/officeDocument/2006/relationships/image" Target="../media/image6.png"/><Relationship Id="rId4" Type="http://schemas.openxmlformats.org/officeDocument/2006/relationships/image" Target="../media/image9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</xdr:colOff>
      <xdr:row>1</xdr:row>
      <xdr:rowOff>19050</xdr:rowOff>
    </xdr:from>
    <xdr:to>
      <xdr:col>0</xdr:col>
      <xdr:colOff>1436491</xdr:colOff>
      <xdr:row>7</xdr:row>
      <xdr:rowOff>76300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" y="201930"/>
          <a:ext cx="1394581" cy="115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152575</xdr:colOff>
      <xdr:row>15</xdr:row>
      <xdr:rowOff>11510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2019475" cy="925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26670</xdr:rowOff>
    </xdr:from>
    <xdr:to>
      <xdr:col>1</xdr:col>
      <xdr:colOff>423108</xdr:colOff>
      <xdr:row>24</xdr:row>
      <xdr:rowOff>179210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52750"/>
          <a:ext cx="2290008" cy="1615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179070</xdr:rowOff>
    </xdr:from>
    <xdr:to>
      <xdr:col>1</xdr:col>
      <xdr:colOff>1151878</xdr:colOff>
      <xdr:row>7</xdr:row>
      <xdr:rowOff>64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544830"/>
          <a:ext cx="1966130" cy="735394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1</xdr:row>
      <xdr:rowOff>21771</xdr:rowOff>
    </xdr:from>
    <xdr:to>
      <xdr:col>6</xdr:col>
      <xdr:colOff>300092</xdr:colOff>
      <xdr:row>15</xdr:row>
      <xdr:rowOff>12195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079" y="206828"/>
          <a:ext cx="2186041" cy="2581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7620</xdr:rowOff>
    </xdr:from>
    <xdr:to>
      <xdr:col>3</xdr:col>
      <xdr:colOff>247861</xdr:colOff>
      <xdr:row>9</xdr:row>
      <xdr:rowOff>129540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56260"/>
          <a:ext cx="2434801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</xdr:colOff>
      <xdr:row>1</xdr:row>
      <xdr:rowOff>30480</xdr:rowOff>
    </xdr:from>
    <xdr:to>
      <xdr:col>4</xdr:col>
      <xdr:colOff>244051</xdr:colOff>
      <xdr:row>2</xdr:row>
      <xdr:rowOff>102892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" y="213360"/>
          <a:ext cx="2434801" cy="255292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0</xdr:row>
      <xdr:rowOff>0</xdr:rowOff>
    </xdr:from>
    <xdr:to>
      <xdr:col>7</xdr:col>
      <xdr:colOff>1181317</xdr:colOff>
      <xdr:row>6</xdr:row>
      <xdr:rowOff>144888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880" y="0"/>
          <a:ext cx="2499577" cy="124216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6</xdr:row>
      <xdr:rowOff>129540</xdr:rowOff>
    </xdr:from>
    <xdr:to>
      <xdr:col>7</xdr:col>
      <xdr:colOff>1162266</xdr:colOff>
      <xdr:row>15</xdr:row>
      <xdr:rowOff>103010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640" y="1226820"/>
          <a:ext cx="2495766" cy="16193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19050</xdr:rowOff>
    </xdr:from>
    <xdr:to>
      <xdr:col>1</xdr:col>
      <xdr:colOff>429596</xdr:colOff>
      <xdr:row>8</xdr:row>
      <xdr:rowOff>26750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567690"/>
          <a:ext cx="2160457" cy="922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</xdr:colOff>
      <xdr:row>5</xdr:row>
      <xdr:rowOff>83820</xdr:rowOff>
    </xdr:from>
    <xdr:to>
      <xdr:col>2</xdr:col>
      <xdr:colOff>438351</xdr:colOff>
      <xdr:row>8</xdr:row>
      <xdr:rowOff>91488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" y="998220"/>
          <a:ext cx="2316681" cy="5563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</xdr:colOff>
      <xdr:row>3</xdr:row>
      <xdr:rowOff>19050</xdr:rowOff>
    </xdr:from>
    <xdr:to>
      <xdr:col>4</xdr:col>
      <xdr:colOff>11681</xdr:colOff>
      <xdr:row>7</xdr:row>
      <xdr:rowOff>118182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" y="574221"/>
          <a:ext cx="2906737" cy="8393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404006</xdr:colOff>
      <xdr:row>7</xdr:row>
      <xdr:rowOff>110563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684166" cy="84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trickdolloso/MCNP6-Criticality-Pr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hyperlink" Target="https://canteach.candu.org/Content%20Library/20043513.pdf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sciencenotes.org/wp-content/uploads/2015/07/PeriodicTableWorks.png" TargetMode="External"/><Relationship Id="rId1" Type="http://schemas.openxmlformats.org/officeDocument/2006/relationships/hyperlink" Target="https://www-nds.iaea.org/relnsd/vcharthtml/VChartHTML.html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2" sqref="A22"/>
    </sheetView>
  </sheetViews>
  <sheetFormatPr defaultRowHeight="14.4"/>
  <cols>
    <col min="1" max="1" width="14.5234375" bestFit="1" customWidth="1"/>
    <col min="7" max="7" width="9.3671875" bestFit="1" customWidth="1"/>
  </cols>
  <sheetData>
    <row r="1" spans="1:9">
      <c r="A1" s="2" t="s">
        <v>38</v>
      </c>
      <c r="F1" s="1" t="s">
        <v>17</v>
      </c>
    </row>
    <row r="2" spans="1:9">
      <c r="A2" t="s">
        <v>4</v>
      </c>
      <c r="B2" t="s">
        <v>271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3</v>
      </c>
      <c r="B3" t="s">
        <v>2</v>
      </c>
      <c r="F3" t="s">
        <v>25</v>
      </c>
      <c r="G3" t="s">
        <v>24</v>
      </c>
      <c r="H3" t="s">
        <v>23</v>
      </c>
      <c r="I3" t="s">
        <v>22</v>
      </c>
    </row>
    <row r="4" spans="1:9">
      <c r="A4" t="s">
        <v>26</v>
      </c>
      <c r="B4" t="s">
        <v>27</v>
      </c>
    </row>
    <row r="5" spans="1:9">
      <c r="A5" t="s">
        <v>37</v>
      </c>
    </row>
    <row r="8" spans="1:9">
      <c r="A8" s="1" t="s">
        <v>1</v>
      </c>
    </row>
    <row r="9" spans="1:9">
      <c r="A9" s="2" t="s">
        <v>36</v>
      </c>
    </row>
    <row r="10" spans="1:9">
      <c r="A10" s="2" t="s">
        <v>5</v>
      </c>
    </row>
    <row r="11" spans="1:9">
      <c r="A11" s="2" t="s">
        <v>6</v>
      </c>
    </row>
    <row r="12" spans="1:9">
      <c r="A12" s="2" t="s">
        <v>16</v>
      </c>
    </row>
    <row r="13" spans="1:9">
      <c r="A13" s="2" t="s">
        <v>53</v>
      </c>
    </row>
    <row r="14" spans="1:9">
      <c r="A14" s="2" t="s">
        <v>7</v>
      </c>
    </row>
    <row r="15" spans="1:9">
      <c r="A15" s="2" t="s">
        <v>8</v>
      </c>
    </row>
    <row r="16" spans="1:9">
      <c r="A16" s="2" t="s">
        <v>39</v>
      </c>
    </row>
    <row r="17" spans="1:1">
      <c r="A17" s="2" t="s">
        <v>9</v>
      </c>
    </row>
    <row r="18" spans="1:1">
      <c r="A18" s="2" t="s">
        <v>40</v>
      </c>
    </row>
  </sheetData>
  <hyperlinks>
    <hyperlink ref="A1" r:id="rId1"/>
    <hyperlink ref="A9" location="General!A1" display="General"/>
    <hyperlink ref="A10" location="'Surface Cards'!A1" display="Surface Cards"/>
    <hyperlink ref="A11" location="'Cell Cards'!A1" display="Cell Cards"/>
    <hyperlink ref="A12" location="'Data Cards'!A1" display="Data Cards"/>
    <hyperlink ref="A14" location="Source!A1" display="Source"/>
    <hyperlink ref="A15" location="Materials!A1" display="Materials"/>
    <hyperlink ref="A16" location="Tally!A1" display="Tally"/>
    <hyperlink ref="A17" location="Output!A1" display="Output"/>
    <hyperlink ref="A18" location="Data!A1" display="Data"/>
    <hyperlink ref="A13" location="'Criticality Control'!A1" display="Criticality Contro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B10" sqref="B10"/>
    </sheetView>
  </sheetViews>
  <sheetFormatPr defaultRowHeight="14.4"/>
  <cols>
    <col min="1" max="1" width="25.7890625" bestFit="1" customWidth="1"/>
    <col min="3" max="3" width="9.62890625" bestFit="1" customWidth="1"/>
    <col min="6" max="6" width="10.3671875" bestFit="1" customWidth="1"/>
  </cols>
  <sheetData>
    <row r="1" spans="1:6">
      <c r="A1" t="s">
        <v>15</v>
      </c>
    </row>
    <row r="9" spans="1:6">
      <c r="A9" s="1" t="s">
        <v>32</v>
      </c>
    </row>
    <row r="10" spans="1:6">
      <c r="A10" t="s">
        <v>33</v>
      </c>
      <c r="B10" t="s">
        <v>272</v>
      </c>
    </row>
    <row r="12" spans="1:6">
      <c r="B12" s="9"/>
      <c r="C12" t="s">
        <v>289</v>
      </c>
      <c r="D12" t="s">
        <v>285</v>
      </c>
      <c r="E12" t="s">
        <v>286</v>
      </c>
      <c r="F12" t="s">
        <v>281</v>
      </c>
    </row>
    <row r="13" spans="1:6">
      <c r="B13" s="9"/>
      <c r="C13" t="s">
        <v>283</v>
      </c>
      <c r="D13" t="s">
        <v>287</v>
      </c>
      <c r="E13">
        <v>15.8</v>
      </c>
      <c r="F13" t="s">
        <v>282</v>
      </c>
    </row>
    <row r="14" spans="1:6">
      <c r="B14" s="9"/>
      <c r="C14" t="s">
        <v>284</v>
      </c>
      <c r="D14" t="s">
        <v>287</v>
      </c>
      <c r="E14" s="9">
        <v>3.9801999999999997E-2</v>
      </c>
      <c r="F14" t="s">
        <v>288</v>
      </c>
    </row>
    <row r="15" spans="1:6">
      <c r="B15" s="9"/>
      <c r="C15" t="s">
        <v>291</v>
      </c>
      <c r="D15" t="s">
        <v>290</v>
      </c>
      <c r="E15">
        <v>4.9349999999999996</v>
      </c>
      <c r="F15" t="s">
        <v>292</v>
      </c>
    </row>
    <row r="16" spans="1:6">
      <c r="C16" t="s">
        <v>291</v>
      </c>
      <c r="D16" t="s">
        <v>293</v>
      </c>
      <c r="E16">
        <v>17.273</v>
      </c>
      <c r="F16" t="s">
        <v>292</v>
      </c>
    </row>
    <row r="17" spans="2:2">
      <c r="B1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70" zoomScaleNormal="70" workbookViewId="0">
      <selection activeCell="H18" sqref="H18:H21"/>
    </sheetView>
  </sheetViews>
  <sheetFormatPr defaultRowHeight="14.4"/>
  <cols>
    <col min="1" max="1" width="11.62890625" customWidth="1"/>
    <col min="2" max="2" width="29.578125" bestFit="1" customWidth="1"/>
    <col min="8" max="8" width="41.83984375" bestFit="1" customWidth="1"/>
  </cols>
  <sheetData>
    <row r="1" spans="1:1">
      <c r="A1" s="1" t="s">
        <v>5</v>
      </c>
    </row>
    <row r="2" spans="1:1">
      <c r="A2" s="2" t="s">
        <v>0</v>
      </c>
    </row>
    <row r="3" spans="1:1">
      <c r="A3" t="s">
        <v>11</v>
      </c>
    </row>
    <row r="9" spans="1:1">
      <c r="A9" t="s">
        <v>42</v>
      </c>
    </row>
    <row r="10" spans="1:1">
      <c r="A10" s="4" t="s">
        <v>43</v>
      </c>
    </row>
    <row r="11" spans="1:1">
      <c r="A11" s="3" t="s">
        <v>44</v>
      </c>
    </row>
    <row r="12" spans="1:1">
      <c r="A12" s="5" t="s">
        <v>45</v>
      </c>
    </row>
    <row r="17" spans="1:8">
      <c r="A17" s="6" t="s">
        <v>12</v>
      </c>
      <c r="B17" s="6" t="s">
        <v>34</v>
      </c>
      <c r="C17" s="6" t="s">
        <v>13</v>
      </c>
      <c r="D17" s="6" t="s">
        <v>28</v>
      </c>
      <c r="E17" s="6" t="s">
        <v>29</v>
      </c>
      <c r="F17" s="6" t="s">
        <v>30</v>
      </c>
      <c r="G17" s="6" t="s">
        <v>35</v>
      </c>
      <c r="H17" s="6" t="s">
        <v>41</v>
      </c>
    </row>
    <row r="18" spans="1:8">
      <c r="A18" s="19" t="s">
        <v>278</v>
      </c>
      <c r="B18" s="19" t="s">
        <v>279</v>
      </c>
      <c r="C18" s="19"/>
      <c r="D18" s="19"/>
      <c r="E18" s="19"/>
      <c r="F18" s="19"/>
      <c r="G18" s="19"/>
      <c r="H18" s="19" t="str">
        <f>A18&amp;" "&amp;C18&amp;" "&amp;D18&amp;" "&amp;E18&amp;" "&amp;F18&amp;" "&amp;G18&amp;" "&amp;B18</f>
        <v>c      Cylinder</v>
      </c>
    </row>
    <row r="19" spans="1:8">
      <c r="A19" s="19">
        <v>1</v>
      </c>
      <c r="B19" s="19" t="s">
        <v>273</v>
      </c>
      <c r="C19" s="19" t="s">
        <v>274</v>
      </c>
      <c r="D19" s="19"/>
      <c r="E19" s="19"/>
      <c r="F19" s="19"/>
      <c r="G19" s="19">
        <v>4.9349999999999996</v>
      </c>
      <c r="H19" s="19" t="str">
        <f>A19&amp;" "&amp;C19&amp;" "&amp;D19&amp;" "&amp;E19&amp;" "&amp;F19&amp;" "&amp;G19&amp;" "&amp;B19</f>
        <v>1 cz    4.935 $ Pu cylinder</v>
      </c>
    </row>
    <row r="20" spans="1:8">
      <c r="A20" s="19">
        <v>2</v>
      </c>
      <c r="B20" s="19" t="s">
        <v>276</v>
      </c>
      <c r="C20" s="19" t="s">
        <v>275</v>
      </c>
      <c r="D20" s="19"/>
      <c r="E20" s="19"/>
      <c r="F20" s="19">
        <v>0</v>
      </c>
      <c r="G20" s="19"/>
      <c r="H20" s="19" t="str">
        <f>A20&amp;" "&amp;C20&amp;" "&amp;D20&amp;" "&amp;E20&amp;" "&amp;F20&amp;" "&amp;G20&amp;" "&amp;B20</f>
        <v>2 pz   0  $ Bottom of cylinder</v>
      </c>
    </row>
    <row r="21" spans="1:8">
      <c r="A21" s="19">
        <v>3</v>
      </c>
      <c r="B21" s="19" t="s">
        <v>277</v>
      </c>
      <c r="C21" s="19" t="s">
        <v>275</v>
      </c>
      <c r="D21" s="19"/>
      <c r="E21" s="19"/>
      <c r="F21" s="19">
        <v>17.273</v>
      </c>
      <c r="G21" s="19"/>
      <c r="H21" s="19" t="str">
        <f>A21&amp;" "&amp;C21&amp;" "&amp;D21&amp;" "&amp;E21&amp;" "&amp;F21&amp;" "&amp;G21&amp;" "&amp;B21</f>
        <v>3 pz   17.273  $ Top of cylinder</v>
      </c>
    </row>
  </sheetData>
  <hyperlinks>
    <hyperlink ref="A2" location="Index!A1" display="Index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H21" sqref="H18:H21"/>
    </sheetView>
  </sheetViews>
  <sheetFormatPr defaultRowHeight="14.4"/>
  <cols>
    <col min="2" max="2" width="13.05078125" bestFit="1" customWidth="1"/>
    <col min="7" max="7" width="9.7890625" bestFit="1" customWidth="1"/>
    <col min="8" max="8" width="32.578125" bestFit="1" customWidth="1"/>
  </cols>
  <sheetData>
    <row r="1" spans="1:1">
      <c r="A1" s="1" t="s">
        <v>6</v>
      </c>
    </row>
    <row r="2" spans="1:1">
      <c r="A2" s="2" t="s">
        <v>0</v>
      </c>
    </row>
    <row r="3" spans="1:1">
      <c r="A3" t="s">
        <v>10</v>
      </c>
    </row>
    <row r="17" spans="1:8">
      <c r="A17" s="6" t="s">
        <v>12</v>
      </c>
      <c r="B17" s="6" t="s">
        <v>34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108</v>
      </c>
      <c r="H17" s="6" t="s">
        <v>109</v>
      </c>
    </row>
    <row r="18" spans="1:8">
      <c r="A18" t="s">
        <v>278</v>
      </c>
      <c r="B18" t="s">
        <v>279</v>
      </c>
      <c r="H18" t="str">
        <f>A18&amp;" "&amp;C18&amp;" "&amp;D18&amp;" "&amp;E18&amp;" "&amp;F18&amp;" "&amp;G18&amp;" "&amp;B18</f>
        <v>c      Cylinder</v>
      </c>
    </row>
    <row r="19" spans="1:8">
      <c r="A19">
        <v>1</v>
      </c>
      <c r="B19" t="s">
        <v>273</v>
      </c>
      <c r="C19">
        <v>1</v>
      </c>
      <c r="D19" s="20">
        <v>-15.8</v>
      </c>
      <c r="E19" s="13" t="s">
        <v>294</v>
      </c>
      <c r="G19" t="s">
        <v>110</v>
      </c>
      <c r="H19" t="str">
        <f>A19&amp;" "&amp;C19&amp;" "&amp;D19&amp;" "&amp;E19&amp;" "&amp;F19&amp;" "&amp;G19&amp;" "&amp;B19</f>
        <v>1 1 -15.8 -1 2 -3  imp:n=1 $ Pu cylinder</v>
      </c>
    </row>
    <row r="20" spans="1:8">
      <c r="A20" t="s">
        <v>278</v>
      </c>
      <c r="B20" t="s">
        <v>280</v>
      </c>
      <c r="D20" s="9"/>
      <c r="E20" s="13"/>
      <c r="H20" t="str">
        <f t="shared" ref="H20:H21" si="0">A20&amp;" "&amp;C20&amp;" "&amp;D20&amp;" "&amp;E20&amp;" "&amp;F20&amp;" "&amp;G20&amp;" "&amp;B20</f>
        <v>c      Universe</v>
      </c>
    </row>
    <row r="21" spans="1:8">
      <c r="A21">
        <v>999</v>
      </c>
      <c r="B21" t="s">
        <v>107</v>
      </c>
      <c r="C21">
        <v>0</v>
      </c>
      <c r="E21" s="13" t="s">
        <v>295</v>
      </c>
      <c r="G21" t="s">
        <v>111</v>
      </c>
      <c r="H21" t="str">
        <f t="shared" si="0"/>
        <v>999 0  1:-2:3  imp:n=0 $ Void Universe</v>
      </c>
    </row>
  </sheetData>
  <hyperlinks>
    <hyperlink ref="A2" location="Index!A1" display="Index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RowHeight="14.4"/>
  <sheetData>
    <row r="1" spans="1:5">
      <c r="A1" s="1" t="s">
        <v>16</v>
      </c>
      <c r="E1" t="s">
        <v>61</v>
      </c>
    </row>
    <row r="2" spans="1:5">
      <c r="A2" s="2" t="s">
        <v>0</v>
      </c>
      <c r="E2" t="s">
        <v>86</v>
      </c>
    </row>
    <row r="5" spans="1:5">
      <c r="A5" t="s">
        <v>73</v>
      </c>
    </row>
    <row r="6" spans="1:5">
      <c r="A6" s="2" t="s">
        <v>70</v>
      </c>
    </row>
    <row r="7" spans="1:5">
      <c r="A7" s="2" t="s">
        <v>71</v>
      </c>
    </row>
    <row r="8" spans="1:5">
      <c r="A8" s="2" t="s">
        <v>72</v>
      </c>
    </row>
  </sheetData>
  <hyperlinks>
    <hyperlink ref="A2" location="Index!A1" display="Index"/>
    <hyperlink ref="A6" location="'Criticality Control'!A1" display="1. Criticality Control Cards (kcode)"/>
    <hyperlink ref="A7" location="Source!A1" display="2. Source Cards"/>
    <hyperlink ref="A8" location="Materials!A1" display="3. Material Card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opLeftCell="A4" zoomScale="85" zoomScaleNormal="85" workbookViewId="0">
      <selection activeCell="G18" sqref="G18"/>
    </sheetView>
  </sheetViews>
  <sheetFormatPr defaultRowHeight="14.4"/>
  <cols>
    <col min="1" max="1" width="24.05078125" customWidth="1"/>
    <col min="2" max="2" width="35.3125" customWidth="1"/>
    <col min="7" max="7" width="51.5234375" bestFit="1" customWidth="1"/>
  </cols>
  <sheetData>
    <row r="1" spans="1:4">
      <c r="A1" s="1" t="s">
        <v>52</v>
      </c>
      <c r="D1" t="s">
        <v>61</v>
      </c>
    </row>
    <row r="2" spans="1:4">
      <c r="A2" s="2" t="s">
        <v>0</v>
      </c>
      <c r="D2" s="2" t="s">
        <v>60</v>
      </c>
    </row>
    <row r="3" spans="1:4">
      <c r="A3" t="s">
        <v>10</v>
      </c>
    </row>
    <row r="10" spans="1:4">
      <c r="A10" t="s">
        <v>68</v>
      </c>
    </row>
    <row r="11" spans="1:4" ht="72">
      <c r="A11" s="7" t="s">
        <v>69</v>
      </c>
      <c r="B11" s="7" t="s">
        <v>74</v>
      </c>
    </row>
    <row r="17" spans="1:7">
      <c r="A17" s="6" t="s">
        <v>55</v>
      </c>
      <c r="B17" s="6" t="s">
        <v>34</v>
      </c>
      <c r="C17" s="6" t="s">
        <v>56</v>
      </c>
      <c r="D17" s="6" t="s">
        <v>57</v>
      </c>
      <c r="E17" s="6" t="s">
        <v>58</v>
      </c>
      <c r="F17" s="6" t="s">
        <v>59</v>
      </c>
      <c r="G17" s="6" t="s">
        <v>50</v>
      </c>
    </row>
    <row r="18" spans="1:7">
      <c r="A18" t="s">
        <v>54</v>
      </c>
      <c r="B18" t="s">
        <v>75</v>
      </c>
      <c r="C18">
        <v>5000</v>
      </c>
      <c r="D18" s="8">
        <v>1</v>
      </c>
      <c r="E18">
        <v>50</v>
      </c>
      <c r="F18">
        <v>250</v>
      </c>
      <c r="G18" t="str">
        <f>A18&amp;" "&amp;C18&amp;" "&amp;D18&amp;" "&amp;E18&amp;" "&amp;F18&amp;" "&amp;B18</f>
        <v>kcode 5000 1 50 250 $ This is a k_eff estimation calculation card</v>
      </c>
    </row>
  </sheetData>
  <hyperlinks>
    <hyperlink ref="A2" location="Index!A1" display="Index"/>
    <hyperlink ref="D2" r:id="rId1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opLeftCell="A19" workbookViewId="0">
      <selection activeCell="I27" sqref="I27"/>
    </sheetView>
  </sheetViews>
  <sheetFormatPr defaultRowHeight="14.4"/>
  <cols>
    <col min="1" max="1" width="11.1015625" bestFit="1" customWidth="1"/>
    <col min="2" max="2" width="26.1015625" bestFit="1" customWidth="1"/>
    <col min="9" max="9" width="34.05078125" bestFit="1" customWidth="1"/>
  </cols>
  <sheetData>
    <row r="1" spans="1:5">
      <c r="A1" s="1" t="s">
        <v>14</v>
      </c>
      <c r="C1" t="s">
        <v>84</v>
      </c>
    </row>
    <row r="2" spans="1:5">
      <c r="A2" s="2" t="s">
        <v>0</v>
      </c>
    </row>
    <row r="3" spans="1:5">
      <c r="A3" t="s">
        <v>10</v>
      </c>
    </row>
    <row r="4" spans="1:5">
      <c r="A4" t="s">
        <v>62</v>
      </c>
      <c r="B4" t="s">
        <v>63</v>
      </c>
      <c r="C4" t="s">
        <v>64</v>
      </c>
      <c r="D4" t="s">
        <v>63</v>
      </c>
      <c r="E4" t="s">
        <v>76</v>
      </c>
    </row>
    <row r="6" spans="1:5">
      <c r="A6" t="s">
        <v>65</v>
      </c>
    </row>
    <row r="7" spans="1:5">
      <c r="A7" t="s">
        <v>77</v>
      </c>
    </row>
    <row r="10" spans="1:5">
      <c r="A10" t="s">
        <v>68</v>
      </c>
    </row>
    <row r="17" spans="1:9">
      <c r="A17" t="s">
        <v>66</v>
      </c>
    </row>
    <row r="23" spans="1:9">
      <c r="A23" t="s">
        <v>67</v>
      </c>
    </row>
    <row r="26" spans="1:9">
      <c r="A26" s="6" t="s">
        <v>85</v>
      </c>
      <c r="B26" s="6" t="s">
        <v>34</v>
      </c>
      <c r="C26" s="6" t="s">
        <v>78</v>
      </c>
      <c r="D26" s="6" t="s">
        <v>80</v>
      </c>
      <c r="E26" s="6" t="s">
        <v>81</v>
      </c>
      <c r="F26" s="6" t="s">
        <v>79</v>
      </c>
      <c r="G26" s="6" t="s">
        <v>82</v>
      </c>
      <c r="H26" s="6" t="s">
        <v>83</v>
      </c>
      <c r="I26" s="6" t="s">
        <v>50</v>
      </c>
    </row>
    <row r="27" spans="1:9">
      <c r="A27" t="s">
        <v>65</v>
      </c>
      <c r="B27" t="s">
        <v>296</v>
      </c>
      <c r="C27">
        <v>0</v>
      </c>
      <c r="D27">
        <v>0</v>
      </c>
      <c r="E27">
        <v>8.6</v>
      </c>
      <c r="I27" t="str">
        <f>A27&amp;" "&amp;C27&amp;" "&amp;D27&amp;" "&amp;E27&amp;" "&amp;B27</f>
        <v>ksrc 0 0 8.6 $ 1 point source @ (0,0,8.6)</v>
      </c>
    </row>
  </sheetData>
  <hyperlinks>
    <hyperlink ref="A2" location="Index!A1" display="Index"/>
  </hyperlink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E11" sqref="E11"/>
    </sheetView>
  </sheetViews>
  <sheetFormatPr defaultRowHeight="14.4"/>
  <cols>
    <col min="4" max="4" width="13.5234375" customWidth="1"/>
    <col min="5" max="5" width="15.3125" customWidth="1"/>
    <col min="6" max="6" width="11.7890625" customWidth="1"/>
    <col min="7" max="7" width="17" bestFit="1" customWidth="1"/>
  </cols>
  <sheetData>
    <row r="1" spans="1:6">
      <c r="A1" s="1" t="s">
        <v>51</v>
      </c>
      <c r="E1" t="s">
        <v>84</v>
      </c>
    </row>
    <row r="2" spans="1:6">
      <c r="A2" s="2" t="s">
        <v>0</v>
      </c>
      <c r="E2" s="2" t="s">
        <v>91</v>
      </c>
    </row>
    <row r="3" spans="1:6">
      <c r="A3" t="s">
        <v>10</v>
      </c>
      <c r="E3" s="2" t="s">
        <v>106</v>
      </c>
    </row>
    <row r="10" spans="1:6">
      <c r="A10" s="6" t="s">
        <v>87</v>
      </c>
      <c r="B10" s="6" t="s">
        <v>34</v>
      </c>
      <c r="C10" s="6" t="s">
        <v>99</v>
      </c>
      <c r="D10" s="6" t="s">
        <v>88</v>
      </c>
      <c r="E10" s="6" t="s">
        <v>89</v>
      </c>
    </row>
    <row r="11" spans="1:6">
      <c r="A11" t="s">
        <v>90</v>
      </c>
      <c r="B11" t="s">
        <v>104</v>
      </c>
      <c r="D11">
        <v>1</v>
      </c>
      <c r="E11" t="str">
        <f>A11&amp;" "&amp;B21&amp;" "&amp;D11&amp;" "&amp;B11</f>
        <v>m1 94239.66c  1 $ Pu Sphere Material</v>
      </c>
    </row>
    <row r="16" spans="1:6">
      <c r="A16" t="s">
        <v>90</v>
      </c>
      <c r="B16" s="1" t="s">
        <v>95</v>
      </c>
      <c r="E16" t="s">
        <v>101</v>
      </c>
      <c r="F16" t="s">
        <v>102</v>
      </c>
    </row>
    <row r="17" spans="1:7">
      <c r="A17" s="6" t="s">
        <v>94</v>
      </c>
      <c r="B17" s="6" t="s">
        <v>93</v>
      </c>
      <c r="C17" s="6" t="s">
        <v>92</v>
      </c>
      <c r="D17" s="6" t="s">
        <v>97</v>
      </c>
      <c r="E17" s="6" t="s">
        <v>98</v>
      </c>
      <c r="F17" s="11" t="s">
        <v>100</v>
      </c>
      <c r="G17" s="12" t="s">
        <v>103</v>
      </c>
    </row>
    <row r="18" spans="1:7">
      <c r="A18">
        <v>1</v>
      </c>
      <c r="B18" t="s">
        <v>96</v>
      </c>
      <c r="C18">
        <v>94</v>
      </c>
      <c r="D18" s="14">
        <v>239</v>
      </c>
      <c r="E18" t="str">
        <f>C18&amp;D18&amp;$F$16</f>
        <v>94239.66c</v>
      </c>
      <c r="F18" s="10"/>
      <c r="G18" t="str">
        <f>E18&amp;" "&amp;F18</f>
        <v xml:space="preserve">94239.66c </v>
      </c>
    </row>
    <row r="20" spans="1:7">
      <c r="A20" s="6" t="s">
        <v>105</v>
      </c>
      <c r="B20" s="6"/>
      <c r="C20" s="6"/>
      <c r="D20" s="6"/>
      <c r="E20" s="6"/>
      <c r="F20" s="6"/>
      <c r="G20" s="6"/>
    </row>
    <row r="21" spans="1:7">
      <c r="A21" t="s">
        <v>90</v>
      </c>
      <c r="B21" t="str">
        <f>E18&amp;" "&amp;F18</f>
        <v xml:space="preserve">94239.66c </v>
      </c>
    </row>
  </sheetData>
  <hyperlinks>
    <hyperlink ref="A2" location="Index!A1" display="Index"/>
    <hyperlink ref="E2" r:id="rId1"/>
    <hyperlink ref="E3" r:id="rId2"/>
  </hyperlinks>
  <pageMargins left="0.7" right="0.7" top="0.75" bottom="0.75" header="0.3" footer="0.3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/>
  <sheetData>
    <row r="1" spans="1:1">
      <c r="A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/>
  <sheetData>
    <row r="1" spans="1:1">
      <c r="A1" s="1" t="s">
        <v>112</v>
      </c>
    </row>
    <row r="2" spans="1:1">
      <c r="A2" s="2" t="s">
        <v>0</v>
      </c>
    </row>
    <row r="3" spans="1:1">
      <c r="A3" t="s">
        <v>10</v>
      </c>
    </row>
  </sheetData>
  <hyperlinks>
    <hyperlink ref="A2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A28" workbookViewId="0">
      <selection activeCell="Q43" sqref="Q43"/>
    </sheetView>
  </sheetViews>
  <sheetFormatPr defaultRowHeight="14.4"/>
  <cols>
    <col min="4" max="4" width="11.47265625" bestFit="1" customWidth="1"/>
    <col min="6" max="6" width="9.3671875" bestFit="1" customWidth="1"/>
  </cols>
  <sheetData>
    <row r="1" spans="1:23">
      <c r="A1" s="1" t="s">
        <v>9</v>
      </c>
    </row>
    <row r="2" spans="1:23">
      <c r="A2" s="2" t="s">
        <v>0</v>
      </c>
    </row>
    <row r="3" spans="1:23">
      <c r="A3" t="s">
        <v>10</v>
      </c>
    </row>
    <row r="10" spans="1:23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96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s="15">
        <v>40012</v>
      </c>
      <c r="O10" s="16">
        <v>0.72502314814814817</v>
      </c>
    </row>
    <row r="13" spans="1:23"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125</v>
      </c>
      <c r="J13">
        <v>1</v>
      </c>
      <c r="K13" t="s">
        <v>129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125</v>
      </c>
      <c r="R13" t="s">
        <v>65</v>
      </c>
      <c r="S13" t="s">
        <v>137</v>
      </c>
    </row>
    <row r="14" spans="1:23">
      <c r="B14" t="s">
        <v>125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>
        <v>50</v>
      </c>
      <c r="J14" t="s">
        <v>144</v>
      </c>
      <c r="K14" t="s">
        <v>145</v>
      </c>
      <c r="L14" t="s">
        <v>146</v>
      </c>
      <c r="M14" t="s">
        <v>13</v>
      </c>
      <c r="N14" t="s">
        <v>147</v>
      </c>
      <c r="O14" t="s">
        <v>148</v>
      </c>
      <c r="P14">
        <v>250</v>
      </c>
      <c r="Q14" t="s">
        <v>144</v>
      </c>
      <c r="R14" t="s">
        <v>149</v>
      </c>
      <c r="S14" t="s">
        <v>150</v>
      </c>
      <c r="T14">
        <v>5000</v>
      </c>
      <c r="U14" t="s">
        <v>151</v>
      </c>
      <c r="V14" t="s">
        <v>152</v>
      </c>
      <c r="W14" t="s">
        <v>153</v>
      </c>
    </row>
    <row r="15" spans="1:23">
      <c r="B15" t="s">
        <v>154</v>
      </c>
      <c r="C15" t="s">
        <v>139</v>
      </c>
      <c r="D15" t="s">
        <v>155</v>
      </c>
      <c r="E15" t="s">
        <v>146</v>
      </c>
      <c r="F15">
        <v>50</v>
      </c>
      <c r="G15" t="s">
        <v>156</v>
      </c>
      <c r="H15" t="s">
        <v>144</v>
      </c>
      <c r="I15" t="s">
        <v>149</v>
      </c>
      <c r="J15">
        <v>250615</v>
      </c>
      <c r="K15" t="s">
        <v>128</v>
      </c>
      <c r="L15" t="s">
        <v>157</v>
      </c>
      <c r="M15" t="s">
        <v>145</v>
      </c>
      <c r="N15">
        <v>200</v>
      </c>
      <c r="O15" t="s">
        <v>158</v>
      </c>
      <c r="P15" t="s">
        <v>144</v>
      </c>
      <c r="Q15" t="s">
        <v>149</v>
      </c>
      <c r="R15">
        <v>1000623</v>
      </c>
      <c r="S15" t="s">
        <v>128</v>
      </c>
      <c r="T15" t="s">
        <v>159</v>
      </c>
    </row>
    <row r="18" spans="2:20">
      <c r="B18" t="s">
        <v>154</v>
      </c>
      <c r="C18" t="s">
        <v>160</v>
      </c>
      <c r="D18" t="s">
        <v>155</v>
      </c>
      <c r="E18" t="s">
        <v>161</v>
      </c>
      <c r="F18" t="s">
        <v>125</v>
      </c>
      <c r="G18" t="s">
        <v>162</v>
      </c>
      <c r="H18" t="s">
        <v>163</v>
      </c>
      <c r="I18" t="s">
        <v>148</v>
      </c>
      <c r="J18" t="s">
        <v>113</v>
      </c>
      <c r="K18" t="s">
        <v>144</v>
      </c>
      <c r="L18" t="s">
        <v>164</v>
      </c>
      <c r="M18" t="s">
        <v>13</v>
      </c>
      <c r="N18" t="s">
        <v>147</v>
      </c>
      <c r="O18" t="s">
        <v>148</v>
      </c>
      <c r="P18">
        <v>1251238</v>
      </c>
      <c r="Q18" t="s">
        <v>127</v>
      </c>
      <c r="R18" t="s">
        <v>128</v>
      </c>
      <c r="S18" t="s">
        <v>129</v>
      </c>
      <c r="T18" t="s">
        <v>159</v>
      </c>
    </row>
    <row r="19" spans="2:20">
      <c r="B19" t="s">
        <v>165</v>
      </c>
      <c r="C19" t="s">
        <v>166</v>
      </c>
      <c r="D19" t="s">
        <v>149</v>
      </c>
      <c r="E19" t="s">
        <v>167</v>
      </c>
      <c r="F19" t="s">
        <v>168</v>
      </c>
      <c r="G19" t="s">
        <v>134</v>
      </c>
      <c r="H19" t="s">
        <v>169</v>
      </c>
      <c r="I19" t="s">
        <v>145</v>
      </c>
      <c r="J19" t="s">
        <v>170</v>
      </c>
      <c r="K19" t="s">
        <v>127</v>
      </c>
      <c r="L19" t="s">
        <v>128</v>
      </c>
      <c r="M19" t="s">
        <v>129</v>
      </c>
      <c r="N19" t="s">
        <v>171</v>
      </c>
    </row>
    <row r="22" spans="2:20">
      <c r="B22" t="s">
        <v>172</v>
      </c>
    </row>
    <row r="23" spans="2:20"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125</v>
      </c>
      <c r="H23" t="s">
        <v>177</v>
      </c>
      <c r="I23" t="s">
        <v>178</v>
      </c>
      <c r="J23" t="s">
        <v>148</v>
      </c>
      <c r="K23" t="s">
        <v>179</v>
      </c>
    </row>
    <row r="24" spans="2:20">
      <c r="B24" t="s">
        <v>172</v>
      </c>
      <c r="C24" t="s">
        <v>180</v>
      </c>
      <c r="D24" s="9">
        <v>5.71</v>
      </c>
      <c r="E24" t="s">
        <v>149</v>
      </c>
      <c r="F24" t="s">
        <v>181</v>
      </c>
      <c r="G24" t="s">
        <v>182</v>
      </c>
      <c r="H24" s="9">
        <v>1.78E-2</v>
      </c>
    </row>
    <row r="25" spans="2:20">
      <c r="B25" t="s">
        <v>172</v>
      </c>
    </row>
    <row r="26" spans="2:20">
      <c r="B26" t="s">
        <v>172</v>
      </c>
    </row>
    <row r="27" spans="2:20">
      <c r="B27" t="s">
        <v>172</v>
      </c>
      <c r="C27" t="s">
        <v>183</v>
      </c>
      <c r="D27">
        <v>7</v>
      </c>
      <c r="E27" t="s">
        <v>184</v>
      </c>
      <c r="F27" t="s">
        <v>125</v>
      </c>
      <c r="G27" t="s">
        <v>185</v>
      </c>
      <c r="H27" t="s">
        <v>186</v>
      </c>
      <c r="I27" t="s">
        <v>187</v>
      </c>
      <c r="J27" t="s">
        <v>174</v>
      </c>
    </row>
    <row r="28" spans="2:20">
      <c r="B28" t="s">
        <v>172</v>
      </c>
      <c r="C28" t="s">
        <v>175</v>
      </c>
      <c r="D28" t="s">
        <v>188</v>
      </c>
      <c r="E28">
        <v>1</v>
      </c>
      <c r="F28" t="s">
        <v>189</v>
      </c>
      <c r="G28" t="s">
        <v>148</v>
      </c>
      <c r="H28" t="s">
        <v>125</v>
      </c>
      <c r="I28" t="s">
        <v>190</v>
      </c>
    </row>
    <row r="29" spans="2:20">
      <c r="B29" t="s">
        <v>172</v>
      </c>
      <c r="C29" t="s">
        <v>175</v>
      </c>
      <c r="D29" t="s">
        <v>176</v>
      </c>
      <c r="E29" t="s">
        <v>125</v>
      </c>
      <c r="F29" t="s">
        <v>177</v>
      </c>
      <c r="G29" t="s">
        <v>178</v>
      </c>
      <c r="H29" t="s">
        <v>148</v>
      </c>
      <c r="I29" t="s">
        <v>191</v>
      </c>
    </row>
    <row r="30" spans="2:20">
      <c r="B30" t="s">
        <v>172</v>
      </c>
      <c r="C30" t="s">
        <v>192</v>
      </c>
      <c r="D30" t="s">
        <v>193</v>
      </c>
      <c r="E30" t="s">
        <v>154</v>
      </c>
      <c r="F30" t="s">
        <v>194</v>
      </c>
      <c r="G30" t="s">
        <v>144</v>
      </c>
      <c r="H30" t="s">
        <v>195</v>
      </c>
      <c r="I30" t="s">
        <v>196</v>
      </c>
      <c r="J30" t="s">
        <v>197</v>
      </c>
    </row>
    <row r="31" spans="2:20">
      <c r="B31" t="s">
        <v>172</v>
      </c>
    </row>
    <row r="32" spans="2:20">
      <c r="B32" t="s">
        <v>172</v>
      </c>
      <c r="C32" t="s">
        <v>7</v>
      </c>
      <c r="D32" t="s">
        <v>175</v>
      </c>
      <c r="E32" t="s">
        <v>198</v>
      </c>
      <c r="F32" t="s">
        <v>199</v>
      </c>
      <c r="G32" t="s">
        <v>200</v>
      </c>
    </row>
    <row r="33" spans="2:24">
      <c r="B33" t="s">
        <v>172</v>
      </c>
    </row>
    <row r="34" spans="2:24">
      <c r="B34" t="s">
        <v>125</v>
      </c>
      <c r="C34" t="s">
        <v>114</v>
      </c>
      <c r="D34" t="s">
        <v>148</v>
      </c>
      <c r="E34" t="s">
        <v>125</v>
      </c>
      <c r="F34" t="s">
        <v>201</v>
      </c>
      <c r="G34" t="s">
        <v>202</v>
      </c>
      <c r="H34" t="s">
        <v>176</v>
      </c>
      <c r="I34" t="s">
        <v>203</v>
      </c>
      <c r="J34" t="s">
        <v>204</v>
      </c>
      <c r="K34" t="s">
        <v>142</v>
      </c>
      <c r="L34" t="s">
        <v>125</v>
      </c>
      <c r="M34" t="s">
        <v>205</v>
      </c>
      <c r="N34" t="s">
        <v>206</v>
      </c>
      <c r="O34" t="s">
        <v>207</v>
      </c>
      <c r="P34" t="s">
        <v>145</v>
      </c>
      <c r="Q34" t="s">
        <v>208</v>
      </c>
      <c r="R34" t="s">
        <v>113</v>
      </c>
      <c r="S34" t="s">
        <v>186</v>
      </c>
      <c r="T34" t="s">
        <v>209</v>
      </c>
      <c r="U34" t="s">
        <v>210</v>
      </c>
    </row>
    <row r="36" spans="2:24">
      <c r="B36" t="s">
        <v>125</v>
      </c>
      <c r="C36" t="s">
        <v>211</v>
      </c>
      <c r="D36" t="s">
        <v>212</v>
      </c>
      <c r="E36" t="s">
        <v>186</v>
      </c>
      <c r="F36" t="s">
        <v>209</v>
      </c>
      <c r="G36" t="s">
        <v>213</v>
      </c>
      <c r="H36" t="s">
        <v>214</v>
      </c>
      <c r="I36" t="s">
        <v>215</v>
      </c>
      <c r="J36" t="s">
        <v>216</v>
      </c>
      <c r="K36" t="s">
        <v>125</v>
      </c>
      <c r="L36">
        <v>95</v>
      </c>
      <c r="M36" t="s">
        <v>217</v>
      </c>
      <c r="N36" t="s">
        <v>218</v>
      </c>
      <c r="O36" t="s">
        <v>219</v>
      </c>
    </row>
    <row r="37" spans="2:24">
      <c r="B37" t="s">
        <v>125</v>
      </c>
      <c r="C37" t="s">
        <v>220</v>
      </c>
      <c r="D37" t="s">
        <v>186</v>
      </c>
      <c r="E37" t="s">
        <v>209</v>
      </c>
      <c r="F37" t="s">
        <v>213</v>
      </c>
      <c r="G37" t="s">
        <v>214</v>
      </c>
      <c r="H37" t="s">
        <v>215</v>
      </c>
      <c r="I37" t="s">
        <v>216</v>
      </c>
      <c r="J37" t="s">
        <v>125</v>
      </c>
      <c r="K37">
        <v>95</v>
      </c>
      <c r="L37" t="s">
        <v>217</v>
      </c>
      <c r="M37" t="s">
        <v>218</v>
      </c>
      <c r="N37" t="s">
        <v>219</v>
      </c>
    </row>
    <row r="38" spans="2:24">
      <c r="B38" t="s">
        <v>125</v>
      </c>
      <c r="C38" t="s">
        <v>221</v>
      </c>
      <c r="D38" t="s">
        <v>222</v>
      </c>
      <c r="E38" t="s">
        <v>186</v>
      </c>
      <c r="F38" t="s">
        <v>209</v>
      </c>
      <c r="G38" t="s">
        <v>213</v>
      </c>
      <c r="H38" t="s">
        <v>214</v>
      </c>
      <c r="I38" t="s">
        <v>215</v>
      </c>
      <c r="J38" t="s">
        <v>216</v>
      </c>
      <c r="K38" t="s">
        <v>125</v>
      </c>
      <c r="L38">
        <v>95</v>
      </c>
      <c r="M38" t="s">
        <v>217</v>
      </c>
      <c r="N38" t="s">
        <v>218</v>
      </c>
      <c r="O38" t="s">
        <v>219</v>
      </c>
    </row>
    <row r="41" spans="2:24">
      <c r="B41" t="s">
        <v>223</v>
      </c>
    </row>
    <row r="42" spans="2:24">
      <c r="B42" t="s">
        <v>224</v>
      </c>
      <c r="C42" t="s">
        <v>224</v>
      </c>
    </row>
    <row r="43" spans="2:24">
      <c r="B43" t="s">
        <v>224</v>
      </c>
      <c r="C43" t="s">
        <v>125</v>
      </c>
      <c r="D43" t="s">
        <v>225</v>
      </c>
      <c r="E43" t="s">
        <v>226</v>
      </c>
      <c r="F43" t="s">
        <v>227</v>
      </c>
      <c r="G43" t="s">
        <v>228</v>
      </c>
      <c r="H43" t="s">
        <v>113</v>
      </c>
      <c r="I43" t="s">
        <v>124</v>
      </c>
      <c r="J43" s="18">
        <v>1.0003500000000001</v>
      </c>
      <c r="K43" t="s">
        <v>149</v>
      </c>
      <c r="L43" t="s">
        <v>229</v>
      </c>
      <c r="M43" t="s">
        <v>226</v>
      </c>
      <c r="N43" t="s">
        <v>230</v>
      </c>
      <c r="O43" t="s">
        <v>231</v>
      </c>
      <c r="P43" t="s">
        <v>148</v>
      </c>
      <c r="Q43" s="18">
        <v>6.4999999999999997E-4</v>
      </c>
      <c r="R43" t="s">
        <v>224</v>
      </c>
    </row>
    <row r="44" spans="2:24">
      <c r="B44" t="s">
        <v>224</v>
      </c>
      <c r="C44" t="s">
        <v>224</v>
      </c>
    </row>
    <row r="45" spans="2:24">
      <c r="B45" t="s">
        <v>224</v>
      </c>
      <c r="C45" t="s">
        <v>125</v>
      </c>
      <c r="D45" t="s">
        <v>226</v>
      </c>
      <c r="E45" t="s">
        <v>232</v>
      </c>
      <c r="F45" t="s">
        <v>233</v>
      </c>
      <c r="G45" t="s">
        <v>234</v>
      </c>
      <c r="H45">
        <v>99</v>
      </c>
      <c r="I45" t="s">
        <v>217</v>
      </c>
      <c r="J45" t="s">
        <v>113</v>
      </c>
      <c r="K45" t="s">
        <v>218</v>
      </c>
      <c r="L45" t="s">
        <v>235</v>
      </c>
      <c r="M45" t="s">
        <v>236</v>
      </c>
      <c r="N45">
        <v>0.99968999999999997</v>
      </c>
      <c r="O45" t="s">
        <v>142</v>
      </c>
      <c r="P45" t="s">
        <v>237</v>
      </c>
      <c r="Q45">
        <v>0.99904999999999999</v>
      </c>
      <c r="R45" t="s">
        <v>142</v>
      </c>
      <c r="S45" t="s">
        <v>238</v>
      </c>
      <c r="T45" t="s">
        <v>145</v>
      </c>
      <c r="U45">
        <v>0.99861999999999995</v>
      </c>
      <c r="V45" t="s">
        <v>142</v>
      </c>
      <c r="W45">
        <v>1.0020800000000001</v>
      </c>
      <c r="X45" t="s">
        <v>224</v>
      </c>
    </row>
    <row r="46" spans="2:24">
      <c r="B46" t="s">
        <v>224</v>
      </c>
      <c r="C46" t="s">
        <v>224</v>
      </c>
    </row>
    <row r="47" spans="2:24">
      <c r="B47" t="s">
        <v>224</v>
      </c>
      <c r="C47" t="s">
        <v>125</v>
      </c>
      <c r="D47" t="s">
        <v>225</v>
      </c>
      <c r="E47" t="s">
        <v>227</v>
      </c>
      <c r="F47" t="s">
        <v>239</v>
      </c>
      <c r="G47" t="s">
        <v>240</v>
      </c>
      <c r="H47" t="s">
        <v>241</v>
      </c>
      <c r="I47" t="s">
        <v>242</v>
      </c>
      <c r="J47" t="s">
        <v>124</v>
      </c>
      <c r="K47" s="9">
        <v>3.7773999999999998E-9</v>
      </c>
      <c r="L47" t="s">
        <v>243</v>
      </c>
      <c r="M47" t="s">
        <v>149</v>
      </c>
      <c r="N47" t="s">
        <v>229</v>
      </c>
      <c r="O47" t="s">
        <v>226</v>
      </c>
      <c r="P47" t="s">
        <v>230</v>
      </c>
      <c r="Q47" t="s">
        <v>231</v>
      </c>
      <c r="R47" t="s">
        <v>148</v>
      </c>
      <c r="S47" s="9">
        <v>4.5183000000000002E-12</v>
      </c>
      <c r="T47" t="s">
        <v>224</v>
      </c>
    </row>
    <row r="48" spans="2:24">
      <c r="B48" t="s">
        <v>224</v>
      </c>
      <c r="C48" t="s">
        <v>224</v>
      </c>
    </row>
    <row r="49" spans="2:21">
      <c r="B49" t="s">
        <v>224</v>
      </c>
      <c r="C49" t="s">
        <v>125</v>
      </c>
      <c r="D49" t="s">
        <v>190</v>
      </c>
      <c r="E49" t="s">
        <v>128</v>
      </c>
      <c r="F49" t="s">
        <v>244</v>
      </c>
      <c r="G49" t="s">
        <v>245</v>
      </c>
      <c r="H49" t="s">
        <v>127</v>
      </c>
      <c r="I49" t="s">
        <v>124</v>
      </c>
      <c r="J49" s="9">
        <v>1.9137</v>
      </c>
      <c r="K49" t="s">
        <v>246</v>
      </c>
      <c r="L49" t="s">
        <v>224</v>
      </c>
    </row>
    <row r="50" spans="2:21">
      <c r="B50" t="s">
        <v>224</v>
      </c>
      <c r="C50" t="s">
        <v>125</v>
      </c>
      <c r="D50" t="s">
        <v>244</v>
      </c>
      <c r="E50" t="s">
        <v>247</v>
      </c>
      <c r="F50" t="s">
        <v>142</v>
      </c>
      <c r="G50" t="s">
        <v>125</v>
      </c>
      <c r="H50" t="s">
        <v>190</v>
      </c>
      <c r="I50" t="s">
        <v>128</v>
      </c>
      <c r="J50" t="s">
        <v>248</v>
      </c>
      <c r="K50" t="s">
        <v>245</v>
      </c>
      <c r="L50" t="s">
        <v>127</v>
      </c>
      <c r="M50" t="s">
        <v>124</v>
      </c>
      <c r="N50" s="9">
        <v>1.2523</v>
      </c>
      <c r="O50" t="s">
        <v>246</v>
      </c>
      <c r="P50" t="s">
        <v>224</v>
      </c>
    </row>
    <row r="51" spans="2:21">
      <c r="B51" t="s">
        <v>224</v>
      </c>
      <c r="C51" t="s">
        <v>224</v>
      </c>
    </row>
    <row r="52" spans="2:21">
      <c r="B52" t="s">
        <v>224</v>
      </c>
      <c r="C52" t="s">
        <v>125</v>
      </c>
      <c r="D52" t="s">
        <v>249</v>
      </c>
      <c r="E52" t="s">
        <v>148</v>
      </c>
      <c r="F52" t="s">
        <v>250</v>
      </c>
      <c r="G52" t="s">
        <v>251</v>
      </c>
      <c r="H52" t="s">
        <v>252</v>
      </c>
      <c r="I52" t="s">
        <v>151</v>
      </c>
      <c r="J52" t="s">
        <v>253</v>
      </c>
      <c r="K52" t="s">
        <v>125</v>
      </c>
      <c r="L52" t="s">
        <v>254</v>
      </c>
      <c r="M52" t="s">
        <v>255</v>
      </c>
      <c r="N52" t="s">
        <v>145</v>
      </c>
      <c r="O52" t="s">
        <v>256</v>
      </c>
      <c r="P52" t="s">
        <v>128</v>
      </c>
      <c r="Q52" t="s">
        <v>257</v>
      </c>
      <c r="R52" t="s">
        <v>210</v>
      </c>
      <c r="S52" t="s">
        <v>224</v>
      </c>
    </row>
    <row r="53" spans="2:21">
      <c r="B53" t="s">
        <v>224</v>
      </c>
      <c r="C53" t="s">
        <v>258</v>
      </c>
      <c r="D53" t="s">
        <v>259</v>
      </c>
      <c r="E53" s="17">
        <v>0</v>
      </c>
      <c r="F53" t="s">
        <v>260</v>
      </c>
      <c r="G53" t="s">
        <v>261</v>
      </c>
      <c r="H53" t="s">
        <v>262</v>
      </c>
      <c r="I53">
        <v>100</v>
      </c>
      <c r="J53" t="s">
        <v>263</v>
      </c>
      <c r="K53" s="17">
        <v>2.2100000000000002E-2</v>
      </c>
      <c r="L53" t="s">
        <v>264</v>
      </c>
      <c r="M53" t="s">
        <v>263</v>
      </c>
      <c r="N53" s="17">
        <v>0.97789999999999999</v>
      </c>
      <c r="O53" t="s">
        <v>224</v>
      </c>
    </row>
    <row r="54" spans="2:21">
      <c r="B54" t="s">
        <v>224</v>
      </c>
      <c r="C54" t="s">
        <v>224</v>
      </c>
    </row>
    <row r="55" spans="2:21">
      <c r="B55" t="s">
        <v>224</v>
      </c>
      <c r="C55" t="s">
        <v>125</v>
      </c>
      <c r="D55" t="s">
        <v>190</v>
      </c>
      <c r="E55" t="s">
        <v>127</v>
      </c>
      <c r="F55" t="s">
        <v>151</v>
      </c>
      <c r="G55" t="s">
        <v>265</v>
      </c>
      <c r="H55" t="s">
        <v>152</v>
      </c>
      <c r="I55" t="s">
        <v>128</v>
      </c>
      <c r="J55" t="s">
        <v>266</v>
      </c>
      <c r="K55" t="s">
        <v>267</v>
      </c>
      <c r="L55" t="s">
        <v>268</v>
      </c>
      <c r="M55" t="s">
        <v>269</v>
      </c>
      <c r="N55" t="s">
        <v>253</v>
      </c>
      <c r="O55" t="s">
        <v>165</v>
      </c>
      <c r="P55" t="s">
        <v>166</v>
      </c>
      <c r="Q55" t="s">
        <v>149</v>
      </c>
      <c r="R55" t="s">
        <v>127</v>
      </c>
      <c r="S55" t="s">
        <v>124</v>
      </c>
      <c r="T55" s="9">
        <v>3.0510000000000002</v>
      </c>
      <c r="U55" t="s">
        <v>224</v>
      </c>
    </row>
    <row r="56" spans="2:21">
      <c r="B56" t="s">
        <v>224</v>
      </c>
      <c r="C56" t="s">
        <v>125</v>
      </c>
      <c r="D56" t="s">
        <v>190</v>
      </c>
      <c r="E56" t="s">
        <v>127</v>
      </c>
      <c r="F56" t="s">
        <v>151</v>
      </c>
      <c r="G56" t="s">
        <v>265</v>
      </c>
      <c r="H56" t="s">
        <v>152</v>
      </c>
      <c r="I56" t="s">
        <v>128</v>
      </c>
      <c r="J56" t="s">
        <v>266</v>
      </c>
      <c r="K56" t="s">
        <v>267</v>
      </c>
      <c r="L56" t="s">
        <v>268</v>
      </c>
      <c r="M56" t="s">
        <v>269</v>
      </c>
      <c r="N56" t="s">
        <v>253</v>
      </c>
      <c r="O56" t="s">
        <v>165</v>
      </c>
      <c r="P56" t="s">
        <v>125</v>
      </c>
      <c r="Q56" t="s">
        <v>270</v>
      </c>
      <c r="R56" t="s">
        <v>166</v>
      </c>
      <c r="S56" t="s">
        <v>124</v>
      </c>
      <c r="T56" s="9">
        <v>3.0501</v>
      </c>
      <c r="U56" t="s">
        <v>224</v>
      </c>
    </row>
    <row r="57" spans="2:21">
      <c r="B57" t="s">
        <v>224</v>
      </c>
      <c r="C57" t="s">
        <v>224</v>
      </c>
    </row>
    <row r="58" spans="2:21">
      <c r="B58" t="s">
        <v>224</v>
      </c>
      <c r="C58" t="s">
        <v>125</v>
      </c>
      <c r="D58" t="s">
        <v>190</v>
      </c>
      <c r="E58" t="s">
        <v>163</v>
      </c>
      <c r="F58" t="s">
        <v>148</v>
      </c>
      <c r="G58" t="s">
        <v>151</v>
      </c>
      <c r="H58" t="s">
        <v>265</v>
      </c>
      <c r="I58" t="s">
        <v>152</v>
      </c>
      <c r="J58" t="s">
        <v>127</v>
      </c>
      <c r="K58" t="s">
        <v>124</v>
      </c>
      <c r="L58" s="18">
        <v>3.1549999999999998</v>
      </c>
      <c r="M58" t="s">
        <v>224</v>
      </c>
    </row>
    <row r="59" spans="2:21">
      <c r="B59" t="s">
        <v>224</v>
      </c>
      <c r="C59" t="s">
        <v>224</v>
      </c>
    </row>
    <row r="60" spans="2:21">
      <c r="B60" t="s">
        <v>223</v>
      </c>
    </row>
  </sheetData>
  <hyperlinks>
    <hyperlink ref="A2" location="Index!A1" display="Index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General</vt:lpstr>
      <vt:lpstr>Surface Cards</vt:lpstr>
      <vt:lpstr>Cell Cards</vt:lpstr>
      <vt:lpstr>Data Cards</vt:lpstr>
      <vt:lpstr>Criticality Control</vt:lpstr>
      <vt:lpstr>Source</vt:lpstr>
      <vt:lpstr>Materials</vt:lpstr>
      <vt:lpstr>Tally</vt:lpstr>
      <vt:lpstr>Vised</vt:lpstr>
      <vt:lpstr>Output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Dolloso</dc:creator>
  <cp:lastModifiedBy>Patrick Dolloso</cp:lastModifiedBy>
  <dcterms:created xsi:type="dcterms:W3CDTF">2018-09-07T17:55:12Z</dcterms:created>
  <dcterms:modified xsi:type="dcterms:W3CDTF">2018-09-07T23:02:24Z</dcterms:modified>
</cp:coreProperties>
</file>