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\Google Drive\MCNP\MCNP6-Criticality-Primer\MCNP Example Runs\Ex2-5\"/>
    </mc:Choice>
  </mc:AlternateContent>
  <bookViews>
    <workbookView xWindow="0" yWindow="0" windowWidth="14388" windowHeight="3960" firstSheet="4" activeTab="6"/>
  </bookViews>
  <sheets>
    <sheet name="Index" sheetId="6" r:id="rId1"/>
    <sheet name="General" sheetId="9" r:id="rId2"/>
    <sheet name="Surface Cards" sheetId="1" r:id="rId3"/>
    <sheet name="Cell Cards" sheetId="2" r:id="rId4"/>
    <sheet name="Data Cards" sheetId="7" r:id="rId5"/>
    <sheet name="Criticality Control" sheetId="3" r:id="rId6"/>
    <sheet name="Source" sheetId="11" r:id="rId7"/>
    <sheet name="Materials" sheetId="4" r:id="rId8"/>
    <sheet name="Tally" sheetId="10" r:id="rId9"/>
    <sheet name="Vised" sheetId="12" r:id="rId10"/>
    <sheet name="Output" sheetId="5" r:id="rId11"/>
    <sheet name="Data" sheetId="8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5" i="1"/>
  <c r="D25" i="1"/>
  <c r="J10" i="5" l="1"/>
  <c r="B28" i="4" l="1"/>
  <c r="E12" i="4" s="1"/>
  <c r="G23" i="4"/>
  <c r="E23" i="4"/>
  <c r="E22" i="4"/>
  <c r="G22" i="4" s="1"/>
  <c r="H20" i="2"/>
  <c r="D19" i="2"/>
  <c r="D20" i="2"/>
  <c r="H22" i="1"/>
  <c r="H23" i="1"/>
  <c r="G23" i="1"/>
  <c r="D21" i="1"/>
  <c r="G19" i="1"/>
  <c r="E17" i="9"/>
  <c r="E11" i="4" l="1"/>
  <c r="B27" i="4"/>
  <c r="H18" i="2"/>
  <c r="H21" i="2"/>
  <c r="H18" i="1"/>
  <c r="H21" i="1"/>
  <c r="H22" i="2" l="1"/>
  <c r="H19" i="2"/>
  <c r="E18" i="4"/>
  <c r="I27" i="11"/>
  <c r="G18" i="3"/>
  <c r="H20" i="1"/>
  <c r="H19" i="1"/>
  <c r="G18" i="4" l="1"/>
</calcChain>
</file>

<file path=xl/comments1.xml><?xml version="1.0" encoding="utf-8"?>
<comments xmlns="http://schemas.openxmlformats.org/spreadsheetml/2006/main">
  <authors>
    <author>Patrick Dolloso</author>
  </authors>
  <commentList>
    <comment ref="A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Cell number, starting in columns 1-5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number (0 if cell is void)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 xml:space="preserve">Patrick Dolloso:
</t>
        </r>
        <r>
          <rPr>
            <sz val="9"/>
            <color indexed="81"/>
            <rFont val="Tahoma"/>
            <family val="2"/>
          </rPr>
          <t>cell material density
* No entry if cell is void
* (+) = atom density [atoms/b-cm]
* (-) = mass density [g/cc]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blanks between the surface numbers, - 1 2 - 3, define intersections of the space inside the cylinder and above the lower plane below the upper plane.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union operator is what we use to define the "rest of the world" in configuration 1. Therefore, the sense of the surfaces in cell 2 is opposite to those defining cell 1 and the Boolean intersection operator is replaced by the union, 1: -2 : 3.</t>
        </r>
      </text>
    </comment>
  </commentList>
</comments>
</file>

<file path=xl/comments2.xml><?xml version="1.0" encoding="utf-8"?>
<comments xmlns="http://schemas.openxmlformats.org/spreadsheetml/2006/main">
  <authors>
    <author>Patrick Dolloso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This is done by estimating mean # of fission neutrons produced in 1 generation wrt previous generation.
A generation is the lifetime of a neutron from birth to death by escape, capture, absorption leading to fission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kcode card defines the nominal number of source histories, N per cycle, an initial guess for k_eff, the </t>
        </r>
      </text>
    </comment>
  </commentList>
</comments>
</file>

<file path=xl/comments3.xml><?xml version="1.0" encoding="utf-8"?>
<comments xmlns="http://schemas.openxmlformats.org/spreadsheetml/2006/main">
  <authors>
    <author>Patrick Dolloso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Criticality problems often use a ksrc card to specify the initial spatial fission
distribution.</t>
        </r>
      </text>
    </comment>
  </commentList>
</comments>
</file>

<file path=xl/comments4.xml><?xml version="1.0" encoding="utf-8"?>
<comments xmlns="http://schemas.openxmlformats.org/spreadsheetml/2006/main">
  <authors>
    <author>Patrick Dolloso</author>
  </authors>
  <commentList>
    <comment ref="D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</commentList>
</comments>
</file>

<file path=xl/sharedStrings.xml><?xml version="1.0" encoding="utf-8"?>
<sst xmlns="http://schemas.openxmlformats.org/spreadsheetml/2006/main" count="851" uniqueCount="381">
  <si>
    <t>Index</t>
  </si>
  <si>
    <t>Table of Contents</t>
  </si>
  <si>
    <t>Patrick Dolloso</t>
  </si>
  <si>
    <t>Prepared By</t>
  </si>
  <si>
    <t>Title (version)</t>
  </si>
  <si>
    <t>Surface Cards</t>
  </si>
  <si>
    <t>Cell Cards</t>
  </si>
  <si>
    <t>Source</t>
  </si>
  <si>
    <t>Materials</t>
  </si>
  <si>
    <t>Output</t>
  </si>
  <si>
    <t>Format</t>
  </si>
  <si>
    <t>Format (From MCNP Criticality Primer III, p.12)</t>
  </si>
  <si>
    <t>j</t>
  </si>
  <si>
    <t>a</t>
  </si>
  <si>
    <t>Source Cards</t>
  </si>
  <si>
    <t>General Input File Format</t>
  </si>
  <si>
    <t>Data Cards</t>
  </si>
  <si>
    <t>Version Control</t>
  </si>
  <si>
    <t>Version</t>
  </si>
  <si>
    <t>Date</t>
  </si>
  <si>
    <t>Person</t>
  </si>
  <si>
    <t>Comments</t>
  </si>
  <si>
    <t>Created Document</t>
  </si>
  <si>
    <t>P Dolloso</t>
  </si>
  <si>
    <t>Sep 6 2018</t>
  </si>
  <si>
    <t>0-1</t>
  </si>
  <si>
    <t>Usage restriction</t>
  </si>
  <si>
    <t>None, Public</t>
  </si>
  <si>
    <t>x</t>
  </si>
  <si>
    <t>y</t>
  </si>
  <si>
    <t>z</t>
  </si>
  <si>
    <t>Tally Specifications</t>
  </si>
  <si>
    <t>Problem Description</t>
  </si>
  <si>
    <t>Details:</t>
  </si>
  <si>
    <t>Comment</t>
  </si>
  <si>
    <t>d/r</t>
  </si>
  <si>
    <t>General</t>
  </si>
  <si>
    <t>GitHub Location</t>
  </si>
  <si>
    <t>Master Github Link</t>
  </si>
  <si>
    <t>Tally</t>
  </si>
  <si>
    <t>Data</t>
  </si>
  <si>
    <t>Raw code (spacing might need adjustment)</t>
  </si>
  <si>
    <t>QA</t>
  </si>
  <si>
    <t>Good</t>
  </si>
  <si>
    <t>Bad</t>
  </si>
  <si>
    <t>Unchecked</t>
  </si>
  <si>
    <t>m</t>
  </si>
  <si>
    <t>d</t>
  </si>
  <si>
    <t>geom</t>
  </si>
  <si>
    <t>params</t>
  </si>
  <si>
    <t>raw code</t>
  </si>
  <si>
    <t>Material Cards</t>
  </si>
  <si>
    <t>Criticality Control Cards</t>
  </si>
  <si>
    <t>Criticality Control</t>
  </si>
  <si>
    <t>kcode</t>
  </si>
  <si>
    <t>Criticality Card</t>
  </si>
  <si>
    <t>nsrck</t>
  </si>
  <si>
    <t>rkk</t>
  </si>
  <si>
    <t>ikz</t>
  </si>
  <si>
    <t>kct</t>
  </si>
  <si>
    <t>Canteach: Criticality in MCNP</t>
  </si>
  <si>
    <t>Refs:</t>
  </si>
  <si>
    <t>KSRC</t>
  </si>
  <si>
    <t>or</t>
  </si>
  <si>
    <t>SDEF</t>
  </si>
  <si>
    <t>ksrc</t>
  </si>
  <si>
    <t>sdef</t>
  </si>
  <si>
    <t>srctp</t>
  </si>
  <si>
    <t>Notes:</t>
  </si>
  <si>
    <t>The purpose of the criticality calculations is to determine the value of the effective multiplicative factor, k_eff</t>
  </si>
  <si>
    <t>1. Criticality Control Cards (kcode)</t>
  </si>
  <si>
    <t>2. Source Cards</t>
  </si>
  <si>
    <t>3. Material Cards</t>
  </si>
  <si>
    <t>For Criticality calculations, we have 3 data cards (can have many more, see Ch.3):</t>
  </si>
  <si>
    <t>MCNP provides three main estimates for k_eff, based on collision, absorption
or track-length. Combined estimates of k_eff is made also from these three
estimators</t>
  </si>
  <si>
    <t>$ This is a k_eff estimation calculation card</t>
  </si>
  <si>
    <t>SRCTP</t>
  </si>
  <si>
    <t>Format:</t>
  </si>
  <si>
    <t>x1</t>
  </si>
  <si>
    <t>x2</t>
  </si>
  <si>
    <t>y1</t>
  </si>
  <si>
    <t>z1</t>
  </si>
  <si>
    <t>y2</t>
  </si>
  <si>
    <t>z2</t>
  </si>
  <si>
    <t>Ref:</t>
  </si>
  <si>
    <t>Source card</t>
  </si>
  <si>
    <t>Ch.3 of MCNP6 Manual</t>
  </si>
  <si>
    <t>mn</t>
  </si>
  <si>
    <t>fraction</t>
  </si>
  <si>
    <t>Raw Code</t>
  </si>
  <si>
    <t>m1</t>
  </si>
  <si>
    <t>IAEA Live Chart of Nuclides</t>
  </si>
  <si>
    <t>Z-number</t>
  </si>
  <si>
    <t>Material</t>
  </si>
  <si>
    <t>Element</t>
  </si>
  <si>
    <t>Pu</t>
  </si>
  <si>
    <t>A-number</t>
  </si>
  <si>
    <t>Zaid</t>
  </si>
  <si>
    <t>zaid</t>
  </si>
  <si>
    <t>Density</t>
  </si>
  <si>
    <t>Library</t>
  </si>
  <si>
    <t>.66c</t>
  </si>
  <si>
    <t>Raw Card</t>
  </si>
  <si>
    <t>Card Entry</t>
  </si>
  <si>
    <t>Periodic Table</t>
  </si>
  <si>
    <t>$ Void Universe</t>
  </si>
  <si>
    <t>importance</t>
  </si>
  <si>
    <t>raw cell cards code</t>
  </si>
  <si>
    <t>imp:n=1</t>
  </si>
  <si>
    <t>imp:n=0</t>
  </si>
  <si>
    <t>Vised</t>
  </si>
  <si>
    <t>keff</t>
  </si>
  <si>
    <t>results</t>
  </si>
  <si>
    <t>for:</t>
  </si>
  <si>
    <t>probid</t>
  </si>
  <si>
    <t>=</t>
  </si>
  <si>
    <t>the</t>
  </si>
  <si>
    <t>initial</t>
  </si>
  <si>
    <t>fission</t>
  </si>
  <si>
    <t>neutron</t>
  </si>
  <si>
    <t>source</t>
  </si>
  <si>
    <t>distribution</t>
  </si>
  <si>
    <t>used</t>
  </si>
  <si>
    <t>points</t>
  </si>
  <si>
    <t>that</t>
  </si>
  <si>
    <t>were</t>
  </si>
  <si>
    <t>input</t>
  </si>
  <si>
    <t>on</t>
  </si>
  <si>
    <t>card.</t>
  </si>
  <si>
    <t>criticality</t>
  </si>
  <si>
    <t>problem</t>
  </si>
  <si>
    <t>was</t>
  </si>
  <si>
    <t>scheduled</t>
  </si>
  <si>
    <t>to</t>
  </si>
  <si>
    <t>skip</t>
  </si>
  <si>
    <t>cycles</t>
  </si>
  <si>
    <t>and</t>
  </si>
  <si>
    <t>run</t>
  </si>
  <si>
    <t>total</t>
  </si>
  <si>
    <t>of</t>
  </si>
  <si>
    <t>with</t>
  </si>
  <si>
    <t>nominally</t>
  </si>
  <si>
    <t>neutrons</t>
  </si>
  <si>
    <t>per</t>
  </si>
  <si>
    <t>cycle.</t>
  </si>
  <si>
    <t>this</t>
  </si>
  <si>
    <t>has</t>
  </si>
  <si>
    <t>inactive</t>
  </si>
  <si>
    <t>histories</t>
  </si>
  <si>
    <t>active</t>
  </si>
  <si>
    <t>histories.</t>
  </si>
  <si>
    <t>calculation</t>
  </si>
  <si>
    <t>completed</t>
  </si>
  <si>
    <t>requested</t>
  </si>
  <si>
    <t>number</t>
  </si>
  <si>
    <t>using</t>
  </si>
  <si>
    <t>all</t>
  </si>
  <si>
    <t>cells</t>
  </si>
  <si>
    <t>fissionable</t>
  </si>
  <si>
    <t>material</t>
  </si>
  <si>
    <t>sampled</t>
  </si>
  <si>
    <t>had</t>
  </si>
  <si>
    <t>points.</t>
  </si>
  <si>
    <t>comment.</t>
  </si>
  <si>
    <t>Average</t>
  </si>
  <si>
    <t>fission-source</t>
  </si>
  <si>
    <t>entropy</t>
  </si>
  <si>
    <t>for</t>
  </si>
  <si>
    <t>last</t>
  </si>
  <si>
    <t>half</t>
  </si>
  <si>
    <t>cycles:</t>
  </si>
  <si>
    <t>H=</t>
  </si>
  <si>
    <t>population</t>
  </si>
  <si>
    <t>std.dev.=</t>
  </si>
  <si>
    <t>Cycle</t>
  </si>
  <si>
    <t>is</t>
  </si>
  <si>
    <t>first</t>
  </si>
  <si>
    <t>cycle</t>
  </si>
  <si>
    <t>having</t>
  </si>
  <si>
    <t>within</t>
  </si>
  <si>
    <t>std.dev.</t>
  </si>
  <si>
    <t>average</t>
  </si>
  <si>
    <t>cycles.</t>
  </si>
  <si>
    <t>At</t>
  </si>
  <si>
    <t>least</t>
  </si>
  <si>
    <t>many</t>
  </si>
  <si>
    <t>should</t>
  </si>
  <si>
    <t>be</t>
  </si>
  <si>
    <t>discarded.</t>
  </si>
  <si>
    <t>convergence</t>
  </si>
  <si>
    <t>check</t>
  </si>
  <si>
    <t>passed.</t>
  </si>
  <si>
    <t>w</t>
  </si>
  <si>
    <t>test</t>
  </si>
  <si>
    <t>normality</t>
  </si>
  <si>
    <t>applied</t>
  </si>
  <si>
    <t>individual</t>
  </si>
  <si>
    <t>collision,</t>
  </si>
  <si>
    <t>absorption,</t>
  </si>
  <si>
    <t>track-length</t>
  </si>
  <si>
    <t>values</t>
  </si>
  <si>
    <t>are:</t>
  </si>
  <si>
    <t>k(</t>
  </si>
  <si>
    <t>collision)</t>
  </si>
  <si>
    <t>appear</t>
  </si>
  <si>
    <t>normally</t>
  </si>
  <si>
    <t>distributed</t>
  </si>
  <si>
    <t>at</t>
  </si>
  <si>
    <t>percent</t>
  </si>
  <si>
    <t>confidence</t>
  </si>
  <si>
    <t>level</t>
  </si>
  <si>
    <t>k(absorption)</t>
  </si>
  <si>
    <t>k(trk</t>
  </si>
  <si>
    <t>length)</t>
  </si>
  <si>
    <t>-----------------------------------------------------------------------------------------------------------------------------------</t>
  </si>
  <si>
    <t>|</t>
  </si>
  <si>
    <t>final</t>
  </si>
  <si>
    <t>estimated</t>
  </si>
  <si>
    <t>combined</t>
  </si>
  <si>
    <t>collision/absorption/track-length</t>
  </si>
  <si>
    <t>an</t>
  </si>
  <si>
    <t>standard</t>
  </si>
  <si>
    <t>deviation</t>
  </si>
  <si>
    <t>68,</t>
  </si>
  <si>
    <t>95,</t>
  </si>
  <si>
    <t>&amp;</t>
  </si>
  <si>
    <t>intervals</t>
  </si>
  <si>
    <t>are</t>
  </si>
  <si>
    <t>(col/abs/tl)</t>
  </si>
  <si>
    <t>prompt</t>
  </si>
  <si>
    <t>removal</t>
  </si>
  <si>
    <t>lifetime</t>
  </si>
  <si>
    <t>seconds</t>
  </si>
  <si>
    <t>energy</t>
  </si>
  <si>
    <t>causing</t>
  </si>
  <si>
    <t>mev</t>
  </si>
  <si>
    <t>corresponding</t>
  </si>
  <si>
    <t>lethargy</t>
  </si>
  <si>
    <t>percentages</t>
  </si>
  <si>
    <t>fissions</t>
  </si>
  <si>
    <t>caused</t>
  </si>
  <si>
    <t>by</t>
  </si>
  <si>
    <t>in</t>
  </si>
  <si>
    <t>thermal,</t>
  </si>
  <si>
    <t>intermediate,</t>
  </si>
  <si>
    <t>fast</t>
  </si>
  <si>
    <t>ranges</t>
  </si>
  <si>
    <t>(&lt;0.625</t>
  </si>
  <si>
    <t>ev):</t>
  </si>
  <si>
    <t>(0.625</t>
  </si>
  <si>
    <t>ev</t>
  </si>
  <si>
    <t>-</t>
  </si>
  <si>
    <t>kev):</t>
  </si>
  <si>
    <t>(&gt;100</t>
  </si>
  <si>
    <t>produced</t>
  </si>
  <si>
    <t>absorbed</t>
  </si>
  <si>
    <t>(capture</t>
  </si>
  <si>
    <t>+</t>
  </si>
  <si>
    <t>fission)</t>
  </si>
  <si>
    <t>geometry</t>
  </si>
  <si>
    <t>$ Pu cylinder</t>
  </si>
  <si>
    <t>c</t>
  </si>
  <si>
    <t>Cylinder</t>
  </si>
  <si>
    <t>Universe</t>
  </si>
  <si>
    <t>Units</t>
  </si>
  <si>
    <t>g/cc</t>
  </si>
  <si>
    <t>N-239</t>
  </si>
  <si>
    <t>Parameter</t>
  </si>
  <si>
    <t>Value</t>
  </si>
  <si>
    <t>density</t>
  </si>
  <si>
    <t>Description</t>
  </si>
  <si>
    <t>radius</t>
  </si>
  <si>
    <t>Pu cyl</t>
  </si>
  <si>
    <t>cm</t>
  </si>
  <si>
    <t>height</t>
  </si>
  <si>
    <t>-1 2 -3</t>
  </si>
  <si>
    <t>keffs,</t>
  </si>
  <si>
    <t>one</t>
  </si>
  <si>
    <t>deviations,</t>
  </si>
  <si>
    <t>estimator</t>
  </si>
  <si>
    <t>corr</t>
  </si>
  <si>
    <t>collision</t>
  </si>
  <si>
    <t>absorption</t>
  </si>
  <si>
    <t>track</t>
  </si>
  <si>
    <t>length</t>
  </si>
  <si>
    <t>col/absorp</t>
  </si>
  <si>
    <t>abs/trk</t>
  </si>
  <si>
    <t>len</t>
  </si>
  <si>
    <t>col/trk</t>
  </si>
  <si>
    <t>col/abs/trk</t>
  </si>
  <si>
    <t>if</t>
  </si>
  <si>
    <t>largest</t>
  </si>
  <si>
    <t>each</t>
  </si>
  <si>
    <t>occurred</t>
  </si>
  <si>
    <t>next</t>
  </si>
  <si>
    <t>cycle,</t>
  </si>
  <si>
    <t>would</t>
  </si>
  <si>
    <t>be:</t>
  </si>
  <si>
    <t>lifetimes,</t>
  </si>
  <si>
    <t>(sec):</t>
  </si>
  <si>
    <t>std.</t>
  </si>
  <si>
    <t>dev.</t>
  </si>
  <si>
    <t>estimates</t>
  </si>
  <si>
    <t>lifetimes</t>
  </si>
  <si>
    <t>escape</t>
  </si>
  <si>
    <t>capture</t>
  </si>
  <si>
    <t>lifetime(abs)</t>
  </si>
  <si>
    <t>lifetime(c/a/t)</t>
  </si>
  <si>
    <t>1average</t>
  </si>
  <si>
    <t>different</t>
  </si>
  <si>
    <t>batch</t>
  </si>
  <si>
    <t>sizes</t>
  </si>
  <si>
    <t>estimators</t>
  </si>
  <si>
    <t>deviations</t>
  </si>
  <si>
    <t>k(c/a/t)</t>
  </si>
  <si>
    <t>k</t>
  </si>
  <si>
    <t>batches</t>
  </si>
  <si>
    <t>k(col)</t>
  </si>
  <si>
    <t>st</t>
  </si>
  <si>
    <t>dev</t>
  </si>
  <si>
    <t>k(abs)</t>
  </si>
  <si>
    <t>k(trk)</t>
  </si>
  <si>
    <t>co/ab/trk</t>
  </si>
  <si>
    <t>|95/95/95|</t>
  </si>
  <si>
    <t>4.935</t>
  </si>
  <si>
    <t>6.909</t>
  </si>
  <si>
    <t>Reflector</t>
  </si>
  <si>
    <t>Radius</t>
  </si>
  <si>
    <t>Pu Cylinder</t>
  </si>
  <si>
    <t>cx</t>
  </si>
  <si>
    <t>$ Radial U reflector</t>
  </si>
  <si>
    <t>U Reflector</t>
  </si>
  <si>
    <t>m2</t>
  </si>
  <si>
    <t>Description: Material 1 - U Reflector</t>
  </si>
  <si>
    <t>Description: Material 1 - Pu Cylinder</t>
  </si>
  <si>
    <t>238</t>
  </si>
  <si>
    <t>U-238</t>
  </si>
  <si>
    <t>U-235</t>
  </si>
  <si>
    <t>235</t>
  </si>
  <si>
    <t>$ U Reflector</t>
  </si>
  <si>
    <t>$ Pu Cylinder Material</t>
  </si>
  <si>
    <t>px</t>
  </si>
  <si>
    <t>A Pu metal cylinder with U-reflector</t>
  </si>
  <si>
    <t>Ex2-4:</t>
  </si>
  <si>
    <t>u</t>
  </si>
  <si>
    <t>cyl,</t>
  </si>
  <si>
    <t>radial</t>
  </si>
  <si>
    <t>U(nat)</t>
  </si>
  <si>
    <t>reflector</t>
  </si>
  <si>
    <t>0.84819,</t>
  </si>
  <si>
    <t>0.84877,</t>
  </si>
  <si>
    <t>0.84646-0.84877</t>
  </si>
  <si>
    <t>0.84608-0.84915</t>
  </si>
  <si>
    <t>0.84649-0.84899</t>
  </si>
  <si>
    <t>0.84608-0.84940</t>
  </si>
  <si>
    <t>0.84636-0.84895</t>
  </si>
  <si>
    <t>0.84593-0.84939</t>
  </si>
  <si>
    <t>0.84602-0.84903</t>
  </si>
  <si>
    <t>0.84551-0.84954</t>
  </si>
  <si>
    <t>0.84589-0.84922</t>
  </si>
  <si>
    <t>0.84530-0.84982</t>
  </si>
  <si>
    <t>0.84604-0.84942</t>
  </si>
  <si>
    <t>0.84540-0.85005</t>
  </si>
  <si>
    <t>0.84623-0.84897</t>
  </si>
  <si>
    <t>0.84558-0.84962</t>
  </si>
  <si>
    <t>|95/95/99|</t>
  </si>
  <si>
    <t>0.84638-0.84920</t>
  </si>
  <si>
    <t>0.84557-0.85001</t>
  </si>
  <si>
    <t>0.84400-0.85134</t>
  </si>
  <si>
    <t>0.83920-0.85613</t>
  </si>
  <si>
    <t>0.84532-0.85025</t>
  </si>
  <si>
    <t>0.83543-0.86014</t>
  </si>
  <si>
    <t>Notes: MCNP6 Primer Ex 2-5 (v0-1)</t>
  </si>
  <si>
    <t>$ Pu Cylinder</t>
  </si>
  <si>
    <t>$ U Reflector bottom</t>
  </si>
  <si>
    <t>$ U Reflector top</t>
  </si>
  <si>
    <t>$ Bottom of Pu cylinder</t>
  </si>
  <si>
    <t>$ Top of Pu cylinder</t>
  </si>
  <si>
    <t>-4 5 -6 #1</t>
  </si>
  <si>
    <t>4:-5:6</t>
  </si>
  <si>
    <t>$ 1 point source @ (3.5,0,0)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</si>
</sst>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E+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1"/>
    <xf numFmtId="0" fontId="4" fillId="3" borderId="0" xfId="3"/>
    <xf numFmtId="0" fontId="3" fillId="2" borderId="0" xfId="2"/>
    <xf numFmtId="0" fontId="5" fillId="4" borderId="0" xfId="4"/>
    <xf numFmtId="0" fontId="6" fillId="5" borderId="1" xfId="5"/>
    <xf numFmtId="0" fontId="0" fillId="0" borderId="0" xfId="0" applyAlignment="1">
      <alignment wrapText="1"/>
    </xf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6" fillId="5" borderId="1" xfId="5" applyAlignment="1">
      <alignment wrapText="1"/>
    </xf>
    <xf numFmtId="0" fontId="6" fillId="5" borderId="2" xfId="5" applyBorder="1"/>
    <xf numFmtId="49" fontId="0" fillId="0" borderId="0" xfId="0" applyNumberFormat="1"/>
    <xf numFmtId="49" fontId="0" fillId="0" borderId="0" xfId="0" applyNumberFormat="1" applyAlignment="1">
      <alignment horizontal="right"/>
    </xf>
    <xf numFmtId="14" fontId="0" fillId="0" borderId="0" xfId="0" applyNumberFormat="1"/>
    <xf numFmtId="21" fontId="0" fillId="0" borderId="0" xfId="0" applyNumberFormat="1"/>
    <xf numFmtId="10" fontId="0" fillId="0" borderId="0" xfId="0" applyNumberFormat="1"/>
    <xf numFmtId="0" fontId="0" fillId="6" borderId="0" xfId="0" applyFill="1"/>
    <xf numFmtId="0" fontId="0" fillId="0" borderId="0" xfId="0" applyAlignment="1">
      <alignment horizontal="left" vertical="center"/>
    </xf>
    <xf numFmtId="9" fontId="0" fillId="0" borderId="0" xfId="0" applyNumberFormat="1"/>
    <xf numFmtId="49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2" fontId="0" fillId="0" borderId="0" xfId="0" applyNumberFormat="1"/>
  </cellXfs>
  <cellStyles count="6">
    <cellStyle name="Bad" xfId="3" builtinId="27"/>
    <cellStyle name="Good" xfId="2" builtinId="26"/>
    <cellStyle name="Hyperlink" xfId="1" builtinId="8"/>
    <cellStyle name="Input" xfId="5" builtinId="20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tmp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tmp"/><Relationship Id="rId2" Type="http://schemas.openxmlformats.org/officeDocument/2006/relationships/image" Target="../media/image7.tmp"/><Relationship Id="rId1" Type="http://schemas.openxmlformats.org/officeDocument/2006/relationships/image" Target="../media/image6.png"/><Relationship Id="rId4" Type="http://schemas.openxmlformats.org/officeDocument/2006/relationships/image" Target="../media/image9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tmp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</xdr:colOff>
      <xdr:row>1</xdr:row>
      <xdr:rowOff>19050</xdr:rowOff>
    </xdr:from>
    <xdr:to>
      <xdr:col>0</xdr:col>
      <xdr:colOff>1436491</xdr:colOff>
      <xdr:row>7</xdr:row>
      <xdr:rowOff>76300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" y="201930"/>
          <a:ext cx="1394581" cy="1154530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</xdr:colOff>
      <xdr:row>10</xdr:row>
      <xdr:rowOff>26671</xdr:rowOff>
    </xdr:from>
    <xdr:to>
      <xdr:col>1</xdr:col>
      <xdr:colOff>334741</xdr:colOff>
      <xdr:row>17</xdr:row>
      <xdr:rowOff>80011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" y="1855471"/>
          <a:ext cx="2167351" cy="13335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18</xdr:row>
      <xdr:rowOff>57150</xdr:rowOff>
    </xdr:from>
    <xdr:to>
      <xdr:col>1</xdr:col>
      <xdr:colOff>179236</xdr:colOff>
      <xdr:row>23</xdr:row>
      <xdr:rowOff>76281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3348990"/>
          <a:ext cx="1912786" cy="9335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2</xdr:row>
      <xdr:rowOff>179070</xdr:rowOff>
    </xdr:from>
    <xdr:to>
      <xdr:col>1</xdr:col>
      <xdr:colOff>1151878</xdr:colOff>
      <xdr:row>7</xdr:row>
      <xdr:rowOff>64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544830"/>
          <a:ext cx="1966130" cy="735394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1</xdr:row>
      <xdr:rowOff>21771</xdr:rowOff>
    </xdr:from>
    <xdr:to>
      <xdr:col>6</xdr:col>
      <xdr:colOff>300092</xdr:colOff>
      <xdr:row>15</xdr:row>
      <xdr:rowOff>12195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0079" y="206828"/>
          <a:ext cx="2186041" cy="25812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7620</xdr:rowOff>
    </xdr:from>
    <xdr:to>
      <xdr:col>3</xdr:col>
      <xdr:colOff>45931</xdr:colOff>
      <xdr:row>9</xdr:row>
      <xdr:rowOff>129540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56260"/>
          <a:ext cx="2434801" cy="12192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</xdr:colOff>
      <xdr:row>1</xdr:row>
      <xdr:rowOff>30480</xdr:rowOff>
    </xdr:from>
    <xdr:to>
      <xdr:col>4</xdr:col>
      <xdr:colOff>42121</xdr:colOff>
      <xdr:row>2</xdr:row>
      <xdr:rowOff>102892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" y="213360"/>
          <a:ext cx="2434801" cy="255292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</xdr:colOff>
      <xdr:row>0</xdr:row>
      <xdr:rowOff>0</xdr:rowOff>
    </xdr:from>
    <xdr:to>
      <xdr:col>7</xdr:col>
      <xdr:colOff>1181317</xdr:colOff>
      <xdr:row>6</xdr:row>
      <xdr:rowOff>144888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880" y="0"/>
          <a:ext cx="2499577" cy="1242168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</xdr:colOff>
      <xdr:row>6</xdr:row>
      <xdr:rowOff>129540</xdr:rowOff>
    </xdr:from>
    <xdr:to>
      <xdr:col>7</xdr:col>
      <xdr:colOff>1162266</xdr:colOff>
      <xdr:row>15</xdr:row>
      <xdr:rowOff>103010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5640" y="1226820"/>
          <a:ext cx="2495766" cy="16193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3</xdr:row>
      <xdr:rowOff>19050</xdr:rowOff>
    </xdr:from>
    <xdr:to>
      <xdr:col>1</xdr:col>
      <xdr:colOff>429596</xdr:colOff>
      <xdr:row>8</xdr:row>
      <xdr:rowOff>26750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567690"/>
          <a:ext cx="2160457" cy="922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</xdr:colOff>
      <xdr:row>5</xdr:row>
      <xdr:rowOff>83820</xdr:rowOff>
    </xdr:from>
    <xdr:to>
      <xdr:col>2</xdr:col>
      <xdr:colOff>438351</xdr:colOff>
      <xdr:row>8</xdr:row>
      <xdr:rowOff>91488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" y="998220"/>
          <a:ext cx="2316681" cy="55630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</xdr:colOff>
      <xdr:row>3</xdr:row>
      <xdr:rowOff>19050</xdr:rowOff>
    </xdr:from>
    <xdr:to>
      <xdr:col>3</xdr:col>
      <xdr:colOff>800896</xdr:colOff>
      <xdr:row>7</xdr:row>
      <xdr:rowOff>118182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" y="574221"/>
          <a:ext cx="2906737" cy="83936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26671</xdr:colOff>
      <xdr:row>3</xdr:row>
      <xdr:rowOff>19050</xdr:rowOff>
    </xdr:from>
    <xdr:to>
      <xdr:col>5</xdr:col>
      <xdr:colOff>424833</xdr:colOff>
      <xdr:row>19</xdr:row>
      <xdr:rowOff>34290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1" y="567690"/>
          <a:ext cx="3598562" cy="29413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404006</xdr:colOff>
      <xdr:row>7</xdr:row>
      <xdr:rowOff>110563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8640"/>
          <a:ext cx="1684166" cy="842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atrickdolloso/MCNP6-Criticality-Prim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hyperlink" Target="https://canteach.candu.org/Content%20Library/20043513.pdf" TargetMode="Externa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sciencenotes.org/wp-content/uploads/2015/07/PeriodicTableWorks.png" TargetMode="External"/><Relationship Id="rId1" Type="http://schemas.openxmlformats.org/officeDocument/2006/relationships/hyperlink" Target="https://www-nds.iaea.org/relnsd/vcharthtml/VChartHTML.html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4" sqref="B4"/>
    </sheetView>
  </sheetViews>
  <sheetFormatPr defaultRowHeight="14.4"/>
  <cols>
    <col min="1" max="1" width="14.5234375" bestFit="1" customWidth="1"/>
    <col min="7" max="7" width="9.3671875" bestFit="1" customWidth="1"/>
  </cols>
  <sheetData>
    <row r="1" spans="1:9">
      <c r="A1" s="2" t="s">
        <v>38</v>
      </c>
      <c r="F1" s="1" t="s">
        <v>17</v>
      </c>
    </row>
    <row r="2" spans="1:9">
      <c r="A2" t="s">
        <v>4</v>
      </c>
      <c r="B2" t="s">
        <v>372</v>
      </c>
      <c r="F2" t="s">
        <v>18</v>
      </c>
      <c r="G2" t="s">
        <v>19</v>
      </c>
      <c r="H2" t="s">
        <v>20</v>
      </c>
      <c r="I2" t="s">
        <v>21</v>
      </c>
    </row>
    <row r="3" spans="1:9">
      <c r="A3" t="s">
        <v>3</v>
      </c>
      <c r="B3" t="s">
        <v>2</v>
      </c>
      <c r="F3" t="s">
        <v>25</v>
      </c>
      <c r="G3" t="s">
        <v>24</v>
      </c>
      <c r="H3" t="s">
        <v>23</v>
      </c>
      <c r="I3" t="s">
        <v>22</v>
      </c>
    </row>
    <row r="4" spans="1:9">
      <c r="A4" t="s">
        <v>26</v>
      </c>
      <c r="B4" t="s">
        <v>27</v>
      </c>
    </row>
    <row r="5" spans="1:9">
      <c r="A5" t="s">
        <v>37</v>
      </c>
    </row>
    <row r="8" spans="1:9">
      <c r="A8" s="1" t="s">
        <v>1</v>
      </c>
    </row>
    <row r="9" spans="1:9">
      <c r="A9" s="2" t="s">
        <v>36</v>
      </c>
    </row>
    <row r="10" spans="1:9">
      <c r="A10" s="2" t="s">
        <v>5</v>
      </c>
    </row>
    <row r="11" spans="1:9">
      <c r="A11" s="2" t="s">
        <v>6</v>
      </c>
    </row>
    <row r="12" spans="1:9">
      <c r="A12" s="2" t="s">
        <v>16</v>
      </c>
    </row>
    <row r="13" spans="1:9">
      <c r="A13" s="2" t="s">
        <v>53</v>
      </c>
    </row>
    <row r="14" spans="1:9">
      <c r="A14" s="2" t="s">
        <v>7</v>
      </c>
    </row>
    <row r="15" spans="1:9">
      <c r="A15" s="2" t="s">
        <v>8</v>
      </c>
    </row>
    <row r="16" spans="1:9">
      <c r="A16" s="2" t="s">
        <v>39</v>
      </c>
    </row>
    <row r="17" spans="1:1">
      <c r="A17" s="2" t="s">
        <v>9</v>
      </c>
    </row>
    <row r="18" spans="1:1">
      <c r="A18" s="2" t="s">
        <v>40</v>
      </c>
    </row>
  </sheetData>
  <hyperlinks>
    <hyperlink ref="A1" r:id="rId1"/>
    <hyperlink ref="A9" location="General!A1" display="General"/>
    <hyperlink ref="A10" location="'Surface Cards'!A1" display="Surface Cards"/>
    <hyperlink ref="A11" location="'Cell Cards'!A1" display="Cell Cards"/>
    <hyperlink ref="A12" location="'Data Cards'!A1" display="Data Cards"/>
    <hyperlink ref="A14" location="Source!A1" display="Source"/>
    <hyperlink ref="A15" location="Materials!A1" display="Materials"/>
    <hyperlink ref="A16" location="Tally!A1" display="Tally"/>
    <hyperlink ref="A17" location="Output!A1" display="Output"/>
    <hyperlink ref="A18" location="Data!A1" display="Data"/>
    <hyperlink ref="A13" location="'Criticality Control'!A1" display="Criticality Control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12" sqref="F12"/>
    </sheetView>
  </sheetViews>
  <sheetFormatPr defaultRowHeight="14.4"/>
  <sheetData>
    <row r="1" spans="1:1">
      <c r="A1" s="1" t="s">
        <v>110</v>
      </c>
    </row>
    <row r="2" spans="1:1">
      <c r="A2" s="2" t="s">
        <v>0</v>
      </c>
    </row>
    <row r="3" spans="1:1">
      <c r="A3" t="s">
        <v>10</v>
      </c>
    </row>
  </sheetData>
  <hyperlinks>
    <hyperlink ref="A2" location="Index!A1" display="Index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opLeftCell="F69" workbookViewId="0">
      <selection activeCell="F79" sqref="F79"/>
    </sheetView>
  </sheetViews>
  <sheetFormatPr defaultRowHeight="14.4"/>
  <cols>
    <col min="4" max="4" width="11.47265625" bestFit="1" customWidth="1"/>
    <col min="6" max="6" width="9.3671875" bestFit="1" customWidth="1"/>
  </cols>
  <sheetData>
    <row r="1" spans="1:23">
      <c r="A1" s="1" t="s">
        <v>9</v>
      </c>
    </row>
    <row r="2" spans="1:23">
      <c r="A2" s="2" t="s">
        <v>0</v>
      </c>
    </row>
    <row r="3" spans="1:23">
      <c r="A3" t="s">
        <v>10</v>
      </c>
    </row>
    <row r="10" spans="1:23">
      <c r="A10" t="s">
        <v>111</v>
      </c>
      <c r="B10" t="s">
        <v>112</v>
      </c>
      <c r="C10" t="s">
        <v>113</v>
      </c>
      <c r="D10" t="s">
        <v>343</v>
      </c>
      <c r="E10" t="s">
        <v>344</v>
      </c>
      <c r="F10" t="s">
        <v>345</v>
      </c>
      <c r="G10" t="s">
        <v>346</v>
      </c>
      <c r="H10" t="s">
        <v>347</v>
      </c>
      <c r="I10" t="s">
        <v>348</v>
      </c>
      <c r="J10" t="e">
        <f>-Macrobody</f>
        <v>#NAME?</v>
      </c>
      <c r="K10" t="s">
        <v>114</v>
      </c>
      <c r="L10" t="s">
        <v>115</v>
      </c>
      <c r="M10" s="15">
        <v>40012</v>
      </c>
      <c r="N10" s="16">
        <v>0.88758101851851856</v>
      </c>
      <c r="O10" s="16"/>
    </row>
    <row r="13" spans="1:23"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116</v>
      </c>
      <c r="J13">
        <v>1</v>
      </c>
      <c r="K13" t="s">
        <v>120</v>
      </c>
      <c r="L13" t="s">
        <v>123</v>
      </c>
      <c r="M13" t="s">
        <v>124</v>
      </c>
      <c r="N13" t="s">
        <v>125</v>
      </c>
      <c r="O13" t="s">
        <v>126</v>
      </c>
      <c r="P13" t="s">
        <v>127</v>
      </c>
      <c r="Q13" t="s">
        <v>116</v>
      </c>
      <c r="R13" t="s">
        <v>65</v>
      </c>
      <c r="S13" t="s">
        <v>128</v>
      </c>
    </row>
    <row r="14" spans="1:23">
      <c r="B14" t="s">
        <v>116</v>
      </c>
      <c r="C14" t="s">
        <v>129</v>
      </c>
      <c r="D14" t="s">
        <v>130</v>
      </c>
      <c r="E14" t="s">
        <v>131</v>
      </c>
      <c r="F14" t="s">
        <v>132</v>
      </c>
      <c r="G14" t="s">
        <v>133</v>
      </c>
      <c r="H14" t="s">
        <v>134</v>
      </c>
      <c r="I14">
        <v>50</v>
      </c>
      <c r="J14" t="s">
        <v>135</v>
      </c>
      <c r="K14" t="s">
        <v>136</v>
      </c>
      <c r="L14" t="s">
        <v>137</v>
      </c>
      <c r="M14" t="s">
        <v>13</v>
      </c>
      <c r="N14" t="s">
        <v>138</v>
      </c>
      <c r="O14" t="s">
        <v>139</v>
      </c>
      <c r="P14">
        <v>250</v>
      </c>
      <c r="Q14" t="s">
        <v>135</v>
      </c>
      <c r="R14" t="s">
        <v>140</v>
      </c>
      <c r="S14" t="s">
        <v>141</v>
      </c>
      <c r="T14">
        <v>5000</v>
      </c>
      <c r="U14" t="s">
        <v>142</v>
      </c>
      <c r="V14" t="s">
        <v>143</v>
      </c>
      <c r="W14" t="s">
        <v>144</v>
      </c>
    </row>
    <row r="15" spans="1:23">
      <c r="B15" t="s">
        <v>145</v>
      </c>
      <c r="C15" t="s">
        <v>130</v>
      </c>
      <c r="D15" t="s">
        <v>146</v>
      </c>
      <c r="E15" t="s">
        <v>137</v>
      </c>
      <c r="F15">
        <v>50</v>
      </c>
      <c r="G15" t="s">
        <v>147</v>
      </c>
      <c r="H15" t="s">
        <v>135</v>
      </c>
      <c r="I15" t="s">
        <v>140</v>
      </c>
      <c r="J15">
        <v>249654</v>
      </c>
      <c r="K15" t="s">
        <v>119</v>
      </c>
      <c r="L15" t="s">
        <v>148</v>
      </c>
      <c r="M15" t="s">
        <v>136</v>
      </c>
      <c r="N15">
        <v>200</v>
      </c>
      <c r="O15" t="s">
        <v>149</v>
      </c>
      <c r="P15" t="s">
        <v>135</v>
      </c>
      <c r="Q15" t="s">
        <v>140</v>
      </c>
      <c r="R15">
        <v>999585</v>
      </c>
      <c r="S15" t="s">
        <v>119</v>
      </c>
      <c r="T15" t="s">
        <v>150</v>
      </c>
    </row>
    <row r="18" spans="2:20">
      <c r="B18" t="s">
        <v>145</v>
      </c>
      <c r="C18" t="s">
        <v>151</v>
      </c>
      <c r="D18" t="s">
        <v>146</v>
      </c>
      <c r="E18" t="s">
        <v>152</v>
      </c>
      <c r="F18" t="s">
        <v>116</v>
      </c>
      <c r="G18" t="s">
        <v>153</v>
      </c>
      <c r="H18" t="s">
        <v>154</v>
      </c>
      <c r="I18" t="s">
        <v>139</v>
      </c>
      <c r="J18" t="s">
        <v>111</v>
      </c>
      <c r="K18" t="s">
        <v>135</v>
      </c>
      <c r="L18" t="s">
        <v>155</v>
      </c>
      <c r="M18" t="s">
        <v>13</v>
      </c>
      <c r="N18" t="s">
        <v>138</v>
      </c>
      <c r="O18" t="s">
        <v>139</v>
      </c>
      <c r="P18">
        <v>1249239</v>
      </c>
      <c r="Q18" t="s">
        <v>118</v>
      </c>
      <c r="R18" t="s">
        <v>119</v>
      </c>
      <c r="S18" t="s">
        <v>120</v>
      </c>
      <c r="T18" t="s">
        <v>150</v>
      </c>
    </row>
    <row r="19" spans="2:20">
      <c r="B19" t="s">
        <v>156</v>
      </c>
      <c r="C19" t="s">
        <v>157</v>
      </c>
      <c r="D19" t="s">
        <v>140</v>
      </c>
      <c r="E19" t="s">
        <v>158</v>
      </c>
      <c r="F19" t="s">
        <v>159</v>
      </c>
      <c r="G19" t="s">
        <v>125</v>
      </c>
      <c r="H19" t="s">
        <v>160</v>
      </c>
      <c r="I19" t="s">
        <v>136</v>
      </c>
      <c r="J19" t="s">
        <v>161</v>
      </c>
      <c r="K19" t="s">
        <v>118</v>
      </c>
      <c r="L19" t="s">
        <v>119</v>
      </c>
      <c r="M19" t="s">
        <v>120</v>
      </c>
      <c r="N19" t="s">
        <v>162</v>
      </c>
    </row>
    <row r="22" spans="2:20">
      <c r="B22" t="s">
        <v>163</v>
      </c>
    </row>
    <row r="23" spans="2:20">
      <c r="B23" t="s">
        <v>163</v>
      </c>
      <c r="C23" t="s">
        <v>164</v>
      </c>
      <c r="D23" t="s">
        <v>165</v>
      </c>
      <c r="E23" t="s">
        <v>166</v>
      </c>
      <c r="F23" t="s">
        <v>167</v>
      </c>
      <c r="G23" t="s">
        <v>116</v>
      </c>
      <c r="H23" t="s">
        <v>168</v>
      </c>
      <c r="I23" t="s">
        <v>169</v>
      </c>
      <c r="J23" t="s">
        <v>139</v>
      </c>
      <c r="K23" t="s">
        <v>170</v>
      </c>
    </row>
    <row r="24" spans="2:20">
      <c r="B24" t="s">
        <v>163</v>
      </c>
      <c r="C24" t="s">
        <v>171</v>
      </c>
      <c r="D24" s="9">
        <v>4.91</v>
      </c>
      <c r="E24" t="s">
        <v>140</v>
      </c>
      <c r="F24" t="s">
        <v>172</v>
      </c>
      <c r="G24" t="s">
        <v>173</v>
      </c>
      <c r="H24" s="9">
        <v>2.76E-2</v>
      </c>
    </row>
    <row r="25" spans="2:20">
      <c r="B25" t="s">
        <v>163</v>
      </c>
    </row>
    <row r="26" spans="2:20">
      <c r="B26" t="s">
        <v>163</v>
      </c>
    </row>
    <row r="27" spans="2:20">
      <c r="B27" t="s">
        <v>163</v>
      </c>
      <c r="C27" t="s">
        <v>174</v>
      </c>
      <c r="D27">
        <v>8</v>
      </c>
      <c r="E27" t="s">
        <v>175</v>
      </c>
      <c r="F27" t="s">
        <v>116</v>
      </c>
      <c r="G27" t="s">
        <v>176</v>
      </c>
      <c r="H27" t="s">
        <v>177</v>
      </c>
      <c r="I27" t="s">
        <v>178</v>
      </c>
      <c r="J27" t="s">
        <v>165</v>
      </c>
    </row>
    <row r="28" spans="2:20">
      <c r="B28" t="s">
        <v>163</v>
      </c>
      <c r="C28" t="s">
        <v>166</v>
      </c>
      <c r="D28" t="s">
        <v>179</v>
      </c>
      <c r="E28">
        <v>1</v>
      </c>
      <c r="F28" t="s">
        <v>180</v>
      </c>
      <c r="G28" t="s">
        <v>139</v>
      </c>
      <c r="H28" t="s">
        <v>116</v>
      </c>
      <c r="I28" t="s">
        <v>181</v>
      </c>
    </row>
    <row r="29" spans="2:20">
      <c r="B29" t="s">
        <v>163</v>
      </c>
      <c r="C29" t="s">
        <v>166</v>
      </c>
      <c r="D29" t="s">
        <v>167</v>
      </c>
      <c r="E29" t="s">
        <v>116</v>
      </c>
      <c r="F29" t="s">
        <v>168</v>
      </c>
      <c r="G29" t="s">
        <v>169</v>
      </c>
      <c r="H29" t="s">
        <v>139</v>
      </c>
      <c r="I29" t="s">
        <v>182</v>
      </c>
    </row>
    <row r="30" spans="2:20">
      <c r="B30" t="s">
        <v>163</v>
      </c>
      <c r="C30" t="s">
        <v>183</v>
      </c>
      <c r="D30" t="s">
        <v>184</v>
      </c>
      <c r="E30" t="s">
        <v>145</v>
      </c>
      <c r="F30" t="s">
        <v>185</v>
      </c>
      <c r="G30" t="s">
        <v>135</v>
      </c>
      <c r="H30" t="s">
        <v>186</v>
      </c>
      <c r="I30" t="s">
        <v>187</v>
      </c>
      <c r="J30" t="s">
        <v>188</v>
      </c>
    </row>
    <row r="31" spans="2:20">
      <c r="B31" t="s">
        <v>163</v>
      </c>
    </row>
    <row r="32" spans="2:20">
      <c r="B32" t="s">
        <v>163</v>
      </c>
      <c r="C32" t="s">
        <v>7</v>
      </c>
      <c r="D32" t="s">
        <v>166</v>
      </c>
      <c r="E32" t="s">
        <v>189</v>
      </c>
      <c r="F32" t="s">
        <v>190</v>
      </c>
      <c r="G32" t="s">
        <v>191</v>
      </c>
    </row>
    <row r="33" spans="2:24">
      <c r="B33" t="s">
        <v>163</v>
      </c>
    </row>
    <row r="34" spans="2:24">
      <c r="B34" t="s">
        <v>116</v>
      </c>
      <c r="C34" t="s">
        <v>112</v>
      </c>
      <c r="D34" t="s">
        <v>139</v>
      </c>
      <c r="E34" t="s">
        <v>116</v>
      </c>
      <c r="F34" t="s">
        <v>192</v>
      </c>
      <c r="G34" t="s">
        <v>193</v>
      </c>
      <c r="H34" t="s">
        <v>167</v>
      </c>
      <c r="I34" t="s">
        <v>194</v>
      </c>
      <c r="J34" t="s">
        <v>195</v>
      </c>
      <c r="K34" t="s">
        <v>133</v>
      </c>
      <c r="L34" t="s">
        <v>116</v>
      </c>
      <c r="M34" t="s">
        <v>196</v>
      </c>
      <c r="N34" t="s">
        <v>197</v>
      </c>
      <c r="O34" t="s">
        <v>198</v>
      </c>
      <c r="P34" t="s">
        <v>136</v>
      </c>
      <c r="Q34" t="s">
        <v>199</v>
      </c>
      <c r="R34" t="s">
        <v>111</v>
      </c>
      <c r="S34" t="s">
        <v>177</v>
      </c>
      <c r="T34" t="s">
        <v>200</v>
      </c>
      <c r="U34" t="s">
        <v>201</v>
      </c>
    </row>
    <row r="36" spans="2:24">
      <c r="B36" t="s">
        <v>116</v>
      </c>
      <c r="C36" t="s">
        <v>202</v>
      </c>
      <c r="D36" t="s">
        <v>203</v>
      </c>
      <c r="E36" t="s">
        <v>177</v>
      </c>
      <c r="F36" t="s">
        <v>200</v>
      </c>
      <c r="G36" t="s">
        <v>204</v>
      </c>
      <c r="H36" t="s">
        <v>205</v>
      </c>
      <c r="I36" t="s">
        <v>206</v>
      </c>
      <c r="J36" t="s">
        <v>207</v>
      </c>
      <c r="K36" t="s">
        <v>116</v>
      </c>
      <c r="L36">
        <v>95</v>
      </c>
      <c r="M36" t="s">
        <v>208</v>
      </c>
      <c r="N36" t="s">
        <v>209</v>
      </c>
      <c r="O36" t="s">
        <v>210</v>
      </c>
    </row>
    <row r="37" spans="2:24">
      <c r="B37" t="s">
        <v>116</v>
      </c>
      <c r="C37" t="s">
        <v>211</v>
      </c>
      <c r="D37" t="s">
        <v>177</v>
      </c>
      <c r="E37" t="s">
        <v>200</v>
      </c>
      <c r="F37" t="s">
        <v>204</v>
      </c>
      <c r="G37" t="s">
        <v>205</v>
      </c>
      <c r="H37" t="s">
        <v>206</v>
      </c>
      <c r="I37" t="s">
        <v>207</v>
      </c>
      <c r="J37" t="s">
        <v>116</v>
      </c>
      <c r="K37">
        <v>95</v>
      </c>
      <c r="L37" t="s">
        <v>208</v>
      </c>
      <c r="M37" t="s">
        <v>209</v>
      </c>
      <c r="N37" t="s">
        <v>210</v>
      </c>
    </row>
    <row r="38" spans="2:24">
      <c r="B38" t="s">
        <v>116</v>
      </c>
      <c r="C38" t="s">
        <v>212</v>
      </c>
      <c r="D38" t="s">
        <v>213</v>
      </c>
      <c r="E38" t="s">
        <v>177</v>
      </c>
      <c r="F38" t="s">
        <v>200</v>
      </c>
      <c r="G38" t="s">
        <v>204</v>
      </c>
      <c r="H38" t="s">
        <v>205</v>
      </c>
      <c r="I38" t="s">
        <v>206</v>
      </c>
      <c r="J38" t="s">
        <v>207</v>
      </c>
      <c r="K38" t="s">
        <v>116</v>
      </c>
      <c r="L38">
        <v>95</v>
      </c>
      <c r="M38" t="s">
        <v>208</v>
      </c>
      <c r="N38" t="s">
        <v>209</v>
      </c>
      <c r="O38" t="s">
        <v>210</v>
      </c>
    </row>
    <row r="41" spans="2:24">
      <c r="B41" t="s">
        <v>214</v>
      </c>
    </row>
    <row r="42" spans="2:24">
      <c r="B42" t="s">
        <v>215</v>
      </c>
      <c r="C42" t="s">
        <v>215</v>
      </c>
    </row>
    <row r="43" spans="2:24">
      <c r="B43" t="s">
        <v>215</v>
      </c>
      <c r="C43" t="s">
        <v>116</v>
      </c>
      <c r="D43" t="s">
        <v>216</v>
      </c>
      <c r="E43" t="s">
        <v>217</v>
      </c>
      <c r="F43" t="s">
        <v>218</v>
      </c>
      <c r="G43" t="s">
        <v>219</v>
      </c>
      <c r="H43" t="s">
        <v>111</v>
      </c>
      <c r="I43" t="s">
        <v>115</v>
      </c>
      <c r="J43" s="18">
        <v>0.84760999999999997</v>
      </c>
      <c r="K43" t="s">
        <v>140</v>
      </c>
      <c r="L43" t="s">
        <v>220</v>
      </c>
      <c r="M43" t="s">
        <v>217</v>
      </c>
      <c r="N43" t="s">
        <v>221</v>
      </c>
      <c r="O43" t="s">
        <v>222</v>
      </c>
      <c r="P43" t="s">
        <v>139</v>
      </c>
      <c r="Q43" s="18">
        <v>5.8E-4</v>
      </c>
      <c r="R43" t="s">
        <v>215</v>
      </c>
    </row>
    <row r="44" spans="2:24">
      <c r="B44" t="s">
        <v>215</v>
      </c>
      <c r="C44" t="s">
        <v>215</v>
      </c>
    </row>
    <row r="45" spans="2:24">
      <c r="B45" t="s">
        <v>215</v>
      </c>
      <c r="C45" t="s">
        <v>116</v>
      </c>
      <c r="D45" t="s">
        <v>217</v>
      </c>
      <c r="E45" t="s">
        <v>223</v>
      </c>
      <c r="F45" t="s">
        <v>224</v>
      </c>
      <c r="G45" t="s">
        <v>225</v>
      </c>
      <c r="H45">
        <v>99</v>
      </c>
      <c r="I45" t="s">
        <v>208</v>
      </c>
      <c r="J45" t="s">
        <v>111</v>
      </c>
      <c r="K45" t="s">
        <v>209</v>
      </c>
      <c r="L45" t="s">
        <v>226</v>
      </c>
      <c r="M45" t="s">
        <v>227</v>
      </c>
      <c r="N45">
        <v>0.84702999999999995</v>
      </c>
      <c r="O45" t="s">
        <v>133</v>
      </c>
      <c r="P45" t="s">
        <v>349</v>
      </c>
      <c r="Q45">
        <v>0.84645999999999999</v>
      </c>
      <c r="R45" t="s">
        <v>133</v>
      </c>
      <c r="S45" t="s">
        <v>350</v>
      </c>
      <c r="T45" t="s">
        <v>136</v>
      </c>
      <c r="U45">
        <v>0.84608000000000005</v>
      </c>
      <c r="V45" t="s">
        <v>133</v>
      </c>
      <c r="W45">
        <v>0.84914999999999996</v>
      </c>
      <c r="X45" t="s">
        <v>215</v>
      </c>
    </row>
    <row r="46" spans="2:24">
      <c r="B46" t="s">
        <v>215</v>
      </c>
      <c r="C46" t="s">
        <v>215</v>
      </c>
    </row>
    <row r="47" spans="2:24">
      <c r="B47" t="s">
        <v>215</v>
      </c>
      <c r="C47" t="s">
        <v>116</v>
      </c>
      <c r="D47" t="s">
        <v>216</v>
      </c>
      <c r="E47" t="s">
        <v>218</v>
      </c>
      <c r="F47" t="s">
        <v>228</v>
      </c>
      <c r="G47" t="s">
        <v>229</v>
      </c>
      <c r="H47" t="s">
        <v>230</v>
      </c>
      <c r="I47" t="s">
        <v>231</v>
      </c>
      <c r="J47" t="s">
        <v>115</v>
      </c>
      <c r="K47" s="9">
        <v>5.6418999999999997E-9</v>
      </c>
      <c r="L47" t="s">
        <v>232</v>
      </c>
      <c r="M47" t="s">
        <v>140</v>
      </c>
      <c r="N47" t="s">
        <v>220</v>
      </c>
      <c r="O47" t="s">
        <v>217</v>
      </c>
      <c r="P47" t="s">
        <v>221</v>
      </c>
      <c r="Q47" t="s">
        <v>222</v>
      </c>
      <c r="R47" t="s">
        <v>139</v>
      </c>
      <c r="S47" s="9">
        <v>7.7229000000000005E-12</v>
      </c>
      <c r="T47" t="s">
        <v>215</v>
      </c>
    </row>
    <row r="48" spans="2:24">
      <c r="B48" t="s">
        <v>215</v>
      </c>
      <c r="C48" t="s">
        <v>215</v>
      </c>
    </row>
    <row r="49" spans="2:21">
      <c r="B49" t="s">
        <v>215</v>
      </c>
      <c r="C49" t="s">
        <v>116</v>
      </c>
      <c r="D49" t="s">
        <v>181</v>
      </c>
      <c r="E49" t="s">
        <v>119</v>
      </c>
      <c r="F49" t="s">
        <v>233</v>
      </c>
      <c r="G49" t="s">
        <v>234</v>
      </c>
      <c r="H49" t="s">
        <v>118</v>
      </c>
      <c r="I49" t="s">
        <v>115</v>
      </c>
      <c r="J49" s="9">
        <v>1.9824999999999999</v>
      </c>
      <c r="K49" t="s">
        <v>235</v>
      </c>
      <c r="L49" t="s">
        <v>215</v>
      </c>
    </row>
    <row r="50" spans="2:21">
      <c r="B50" t="s">
        <v>215</v>
      </c>
      <c r="C50" t="s">
        <v>116</v>
      </c>
      <c r="D50" t="s">
        <v>233</v>
      </c>
      <c r="E50" t="s">
        <v>236</v>
      </c>
      <c r="F50" t="s">
        <v>133</v>
      </c>
      <c r="G50" t="s">
        <v>116</v>
      </c>
      <c r="H50" t="s">
        <v>181</v>
      </c>
      <c r="I50" t="s">
        <v>119</v>
      </c>
      <c r="J50" t="s">
        <v>237</v>
      </c>
      <c r="K50" t="s">
        <v>234</v>
      </c>
      <c r="L50" t="s">
        <v>118</v>
      </c>
      <c r="M50" t="s">
        <v>115</v>
      </c>
      <c r="N50" s="9">
        <v>1.2990999999999999</v>
      </c>
      <c r="O50" t="s">
        <v>235</v>
      </c>
      <c r="P50" t="s">
        <v>215</v>
      </c>
    </row>
    <row r="51" spans="2:21">
      <c r="B51" t="s">
        <v>215</v>
      </c>
      <c r="C51" t="s">
        <v>215</v>
      </c>
    </row>
    <row r="52" spans="2:21">
      <c r="B52" t="s">
        <v>215</v>
      </c>
      <c r="C52" t="s">
        <v>116</v>
      </c>
      <c r="D52" t="s">
        <v>238</v>
      </c>
      <c r="E52" t="s">
        <v>139</v>
      </c>
      <c r="F52" t="s">
        <v>239</v>
      </c>
      <c r="G52" t="s">
        <v>240</v>
      </c>
      <c r="H52" t="s">
        <v>241</v>
      </c>
      <c r="I52" t="s">
        <v>142</v>
      </c>
      <c r="J52" t="s">
        <v>242</v>
      </c>
      <c r="K52" t="s">
        <v>116</v>
      </c>
      <c r="L52" t="s">
        <v>243</v>
      </c>
      <c r="M52" t="s">
        <v>244</v>
      </c>
      <c r="N52" t="s">
        <v>136</v>
      </c>
      <c r="O52" t="s">
        <v>245</v>
      </c>
      <c r="P52" t="s">
        <v>119</v>
      </c>
      <c r="Q52" t="s">
        <v>246</v>
      </c>
      <c r="R52" t="s">
        <v>201</v>
      </c>
      <c r="S52" t="s">
        <v>215</v>
      </c>
    </row>
    <row r="53" spans="2:21">
      <c r="B53" t="s">
        <v>215</v>
      </c>
      <c r="C53" t="s">
        <v>247</v>
      </c>
      <c r="D53" t="s">
        <v>248</v>
      </c>
      <c r="E53" s="17">
        <v>0</v>
      </c>
      <c r="F53" t="s">
        <v>249</v>
      </c>
      <c r="G53" t="s">
        <v>250</v>
      </c>
      <c r="H53" t="s">
        <v>251</v>
      </c>
      <c r="I53">
        <v>100</v>
      </c>
      <c r="J53" t="s">
        <v>252</v>
      </c>
      <c r="K53" s="17">
        <v>2.18E-2</v>
      </c>
      <c r="L53" t="s">
        <v>253</v>
      </c>
      <c r="M53" t="s">
        <v>252</v>
      </c>
      <c r="N53" s="17">
        <v>0.97819999999999996</v>
      </c>
      <c r="O53" t="s">
        <v>215</v>
      </c>
    </row>
    <row r="54" spans="2:21">
      <c r="B54" t="s">
        <v>215</v>
      </c>
      <c r="C54" t="s">
        <v>215</v>
      </c>
    </row>
    <row r="55" spans="2:21">
      <c r="B55" t="s">
        <v>215</v>
      </c>
      <c r="C55" t="s">
        <v>116</v>
      </c>
      <c r="D55" t="s">
        <v>181</v>
      </c>
      <c r="E55" t="s">
        <v>118</v>
      </c>
      <c r="F55" t="s">
        <v>142</v>
      </c>
      <c r="G55" t="s">
        <v>254</v>
      </c>
      <c r="H55" t="s">
        <v>143</v>
      </c>
      <c r="I55" t="s">
        <v>119</v>
      </c>
      <c r="J55" t="s">
        <v>255</v>
      </c>
      <c r="K55" t="s">
        <v>256</v>
      </c>
      <c r="L55" t="s">
        <v>257</v>
      </c>
      <c r="M55" t="s">
        <v>258</v>
      </c>
      <c r="N55" t="s">
        <v>242</v>
      </c>
      <c r="O55" t="s">
        <v>156</v>
      </c>
      <c r="P55" t="s">
        <v>157</v>
      </c>
      <c r="Q55" t="s">
        <v>140</v>
      </c>
      <c r="R55" t="s">
        <v>118</v>
      </c>
      <c r="S55" t="s">
        <v>115</v>
      </c>
      <c r="T55" s="9">
        <v>2.8974000000000002</v>
      </c>
      <c r="U55" t="s">
        <v>215</v>
      </c>
    </row>
    <row r="56" spans="2:21">
      <c r="B56" t="s">
        <v>215</v>
      </c>
      <c r="C56" t="s">
        <v>116</v>
      </c>
      <c r="D56" t="s">
        <v>181</v>
      </c>
      <c r="E56" t="s">
        <v>118</v>
      </c>
      <c r="F56" t="s">
        <v>142</v>
      </c>
      <c r="G56" t="s">
        <v>254</v>
      </c>
      <c r="H56" t="s">
        <v>143</v>
      </c>
      <c r="I56" t="s">
        <v>119</v>
      </c>
      <c r="J56" t="s">
        <v>255</v>
      </c>
      <c r="K56" t="s">
        <v>256</v>
      </c>
      <c r="L56" t="s">
        <v>257</v>
      </c>
      <c r="M56" t="s">
        <v>258</v>
      </c>
      <c r="N56" t="s">
        <v>242</v>
      </c>
      <c r="O56" t="s">
        <v>156</v>
      </c>
      <c r="P56" t="s">
        <v>116</v>
      </c>
      <c r="Q56" t="s">
        <v>259</v>
      </c>
      <c r="R56" t="s">
        <v>157</v>
      </c>
      <c r="S56" t="s">
        <v>115</v>
      </c>
      <c r="T56" s="9">
        <v>2.8974000000000002</v>
      </c>
      <c r="U56" t="s">
        <v>215</v>
      </c>
    </row>
    <row r="57" spans="2:21">
      <c r="B57" t="s">
        <v>215</v>
      </c>
      <c r="C57" t="s">
        <v>215</v>
      </c>
    </row>
    <row r="58" spans="2:21">
      <c r="B58" t="s">
        <v>215</v>
      </c>
      <c r="C58" t="s">
        <v>116</v>
      </c>
      <c r="D58" t="s">
        <v>181</v>
      </c>
      <c r="E58" t="s">
        <v>154</v>
      </c>
      <c r="F58" t="s">
        <v>139</v>
      </c>
      <c r="G58" t="s">
        <v>142</v>
      </c>
      <c r="H58" t="s">
        <v>254</v>
      </c>
      <c r="I58" t="s">
        <v>143</v>
      </c>
      <c r="J58" t="s">
        <v>118</v>
      </c>
      <c r="K58" t="s">
        <v>115</v>
      </c>
      <c r="L58" s="18">
        <v>3.1179999999999999</v>
      </c>
      <c r="M58" t="s">
        <v>215</v>
      </c>
    </row>
    <row r="59" spans="2:21">
      <c r="B59" t="s">
        <v>215</v>
      </c>
      <c r="C59" t="s">
        <v>215</v>
      </c>
    </row>
    <row r="60" spans="2:21">
      <c r="B60" t="s">
        <v>214</v>
      </c>
    </row>
    <row r="63" spans="2:21">
      <c r="B63" t="s">
        <v>116</v>
      </c>
      <c r="C63" t="s">
        <v>217</v>
      </c>
      <c r="D63" t="s">
        <v>181</v>
      </c>
      <c r="E63" t="s">
        <v>276</v>
      </c>
      <c r="F63" t="s">
        <v>277</v>
      </c>
      <c r="G63" t="s">
        <v>221</v>
      </c>
      <c r="H63" t="s">
        <v>278</v>
      </c>
      <c r="I63" t="s">
        <v>136</v>
      </c>
      <c r="J63" t="s">
        <v>223</v>
      </c>
      <c r="K63" t="s">
        <v>224</v>
      </c>
      <c r="L63" t="s">
        <v>136</v>
      </c>
      <c r="M63">
        <v>99</v>
      </c>
      <c r="N63" t="s">
        <v>208</v>
      </c>
      <c r="O63" t="s">
        <v>209</v>
      </c>
      <c r="P63" t="s">
        <v>226</v>
      </c>
      <c r="Q63" t="s">
        <v>201</v>
      </c>
    </row>
    <row r="65" spans="2:25">
      <c r="B65" t="s">
        <v>111</v>
      </c>
      <c r="C65" t="s">
        <v>279</v>
      </c>
      <c r="D65" t="s">
        <v>111</v>
      </c>
      <c r="E65" t="s">
        <v>221</v>
      </c>
      <c r="F65" t="s">
        <v>222</v>
      </c>
      <c r="G65" s="20">
        <v>0.68</v>
      </c>
      <c r="H65" t="s">
        <v>209</v>
      </c>
      <c r="I65" s="20">
        <v>0.95</v>
      </c>
      <c r="J65" t="s">
        <v>209</v>
      </c>
      <c r="K65" s="20">
        <v>0.99</v>
      </c>
      <c r="L65" t="s">
        <v>209</v>
      </c>
      <c r="M65" t="s">
        <v>280</v>
      </c>
    </row>
    <row r="67" spans="2:25">
      <c r="B67" t="s">
        <v>281</v>
      </c>
      <c r="C67">
        <v>0.84628000000000003</v>
      </c>
      <c r="D67">
        <v>8.3000000000000001E-4</v>
      </c>
      <c r="E67">
        <v>0.84545000000000003</v>
      </c>
      <c r="F67" t="s">
        <v>133</v>
      </c>
      <c r="G67">
        <v>0.84711000000000003</v>
      </c>
      <c r="H67">
        <v>0.84462999999999999</v>
      </c>
      <c r="I67" t="s">
        <v>133</v>
      </c>
      <c r="J67">
        <v>0.84792999999999996</v>
      </c>
      <c r="K67">
        <v>0.84409999999999996</v>
      </c>
      <c r="L67" t="s">
        <v>133</v>
      </c>
      <c r="M67">
        <v>0.84846999999999995</v>
      </c>
    </row>
    <row r="68" spans="2:25">
      <c r="B68" t="s">
        <v>282</v>
      </c>
      <c r="C68">
        <v>0.84626000000000001</v>
      </c>
      <c r="D68">
        <v>8.3000000000000001E-4</v>
      </c>
      <c r="E68">
        <v>0.84543000000000001</v>
      </c>
      <c r="F68" t="s">
        <v>133</v>
      </c>
      <c r="G68">
        <v>0.84708000000000006</v>
      </c>
      <c r="H68">
        <v>0.84460999999999997</v>
      </c>
      <c r="I68" t="s">
        <v>133</v>
      </c>
      <c r="J68">
        <v>0.84789999999999999</v>
      </c>
      <c r="K68">
        <v>0.84406999999999999</v>
      </c>
      <c r="L68" t="s">
        <v>133</v>
      </c>
      <c r="M68">
        <v>0.84843999999999997</v>
      </c>
    </row>
    <row r="69" spans="2:25">
      <c r="B69" t="s">
        <v>283</v>
      </c>
      <c r="C69" t="s">
        <v>284</v>
      </c>
      <c r="D69">
        <v>0.84794000000000003</v>
      </c>
      <c r="E69">
        <v>5.9000000000000003E-4</v>
      </c>
      <c r="F69">
        <v>0.84735000000000005</v>
      </c>
      <c r="G69" t="s">
        <v>133</v>
      </c>
      <c r="H69">
        <v>0.84852000000000005</v>
      </c>
      <c r="I69">
        <v>0.84677000000000002</v>
      </c>
      <c r="J69" t="s">
        <v>133</v>
      </c>
      <c r="K69">
        <v>0.84911000000000003</v>
      </c>
      <c r="L69">
        <v>0.84638999999999998</v>
      </c>
      <c r="M69" t="s">
        <v>133</v>
      </c>
      <c r="N69">
        <v>0.84948999999999997</v>
      </c>
    </row>
    <row r="70" spans="2:25">
      <c r="B70" t="s">
        <v>285</v>
      </c>
      <c r="C70">
        <v>0.84624999999999995</v>
      </c>
      <c r="D70">
        <v>8.3000000000000001E-4</v>
      </c>
      <c r="E70">
        <v>0.84541999999999995</v>
      </c>
      <c r="F70" t="s">
        <v>133</v>
      </c>
      <c r="G70">
        <v>0.84708000000000006</v>
      </c>
      <c r="H70">
        <v>0.84460000000000002</v>
      </c>
      <c r="I70" t="s">
        <v>133</v>
      </c>
      <c r="J70">
        <v>0.84791000000000005</v>
      </c>
      <c r="K70">
        <v>0.84406000000000003</v>
      </c>
      <c r="L70" t="s">
        <v>133</v>
      </c>
      <c r="M70">
        <v>0.84845000000000004</v>
      </c>
      <c r="N70">
        <v>0.99950000000000006</v>
      </c>
    </row>
    <row r="71" spans="2:25">
      <c r="B71" t="s">
        <v>286</v>
      </c>
      <c r="C71" t="s">
        <v>287</v>
      </c>
      <c r="D71">
        <v>0.84765999999999997</v>
      </c>
      <c r="E71">
        <v>5.9000000000000003E-4</v>
      </c>
      <c r="F71">
        <v>0.84708000000000006</v>
      </c>
      <c r="G71" t="s">
        <v>133</v>
      </c>
      <c r="H71">
        <v>0.84824999999999995</v>
      </c>
      <c r="I71">
        <v>0.84650000000000003</v>
      </c>
      <c r="J71" t="s">
        <v>133</v>
      </c>
      <c r="K71">
        <v>0.84882999999999997</v>
      </c>
      <c r="L71">
        <v>0.84611999999999998</v>
      </c>
      <c r="M71" t="s">
        <v>133</v>
      </c>
      <c r="N71">
        <v>0.84921000000000002</v>
      </c>
      <c r="O71">
        <v>0.54379999999999995</v>
      </c>
    </row>
    <row r="72" spans="2:25">
      <c r="B72" t="s">
        <v>288</v>
      </c>
      <c r="C72" t="s">
        <v>287</v>
      </c>
      <c r="D72">
        <v>0.84767999999999999</v>
      </c>
      <c r="E72">
        <v>5.9000000000000003E-4</v>
      </c>
      <c r="F72">
        <v>0.84709000000000001</v>
      </c>
      <c r="G72" t="s">
        <v>133</v>
      </c>
      <c r="H72">
        <v>0.84826000000000001</v>
      </c>
      <c r="I72">
        <v>0.84650999999999998</v>
      </c>
      <c r="J72" t="s">
        <v>133</v>
      </c>
      <c r="K72">
        <v>0.84884000000000004</v>
      </c>
      <c r="L72">
        <v>0.84613000000000005</v>
      </c>
      <c r="M72" t="s">
        <v>133</v>
      </c>
      <c r="N72">
        <v>0.84921999999999997</v>
      </c>
      <c r="O72">
        <v>0.5494</v>
      </c>
    </row>
    <row r="73" spans="2:25">
      <c r="B73" t="s">
        <v>289</v>
      </c>
      <c r="C73" t="s">
        <v>287</v>
      </c>
      <c r="D73">
        <v>0.84760999999999997</v>
      </c>
      <c r="E73">
        <v>5.8E-4</v>
      </c>
      <c r="F73">
        <v>0.84702999999999995</v>
      </c>
      <c r="G73" t="s">
        <v>133</v>
      </c>
      <c r="H73">
        <v>0.84819</v>
      </c>
      <c r="I73">
        <v>0.84645999999999999</v>
      </c>
      <c r="J73" t="s">
        <v>133</v>
      </c>
      <c r="K73">
        <v>0.84877000000000002</v>
      </c>
      <c r="L73">
        <v>0.84608000000000005</v>
      </c>
      <c r="M73" t="s">
        <v>133</v>
      </c>
      <c r="N73">
        <v>0.84914999999999996</v>
      </c>
    </row>
    <row r="76" spans="2:25">
      <c r="B76" t="s">
        <v>290</v>
      </c>
      <c r="C76" t="s">
        <v>116</v>
      </c>
      <c r="D76" t="s">
        <v>291</v>
      </c>
      <c r="E76" t="s">
        <v>139</v>
      </c>
      <c r="F76" t="s">
        <v>292</v>
      </c>
      <c r="G76" t="s">
        <v>111</v>
      </c>
      <c r="H76" t="s">
        <v>293</v>
      </c>
      <c r="I76" t="s">
        <v>127</v>
      </c>
      <c r="J76" t="s">
        <v>116</v>
      </c>
      <c r="K76" t="s">
        <v>294</v>
      </c>
      <c r="L76" t="s">
        <v>295</v>
      </c>
      <c r="M76" t="s">
        <v>116</v>
      </c>
      <c r="N76" t="s">
        <v>111</v>
      </c>
      <c r="O76" t="s">
        <v>112</v>
      </c>
      <c r="P76" t="s">
        <v>136</v>
      </c>
      <c r="Q76" t="s">
        <v>223</v>
      </c>
      <c r="R76" t="s">
        <v>224</v>
      </c>
      <c r="S76" t="s">
        <v>136</v>
      </c>
      <c r="T76">
        <v>99</v>
      </c>
      <c r="U76" t="s">
        <v>208</v>
      </c>
      <c r="V76" t="s">
        <v>209</v>
      </c>
      <c r="W76" t="s">
        <v>226</v>
      </c>
      <c r="X76" t="s">
        <v>296</v>
      </c>
      <c r="Y76" t="s">
        <v>297</v>
      </c>
    </row>
    <row r="78" spans="2:25">
      <c r="B78" t="s">
        <v>111</v>
      </c>
      <c r="C78" t="s">
        <v>279</v>
      </c>
      <c r="D78" t="s">
        <v>111</v>
      </c>
      <c r="E78" t="s">
        <v>221</v>
      </c>
      <c r="F78" t="s">
        <v>222</v>
      </c>
      <c r="G78" s="20">
        <v>0.68</v>
      </c>
      <c r="H78" t="s">
        <v>209</v>
      </c>
      <c r="I78" s="20">
        <v>0.95</v>
      </c>
      <c r="J78" t="s">
        <v>209</v>
      </c>
      <c r="K78" s="20">
        <v>0.99</v>
      </c>
      <c r="L78" t="s">
        <v>209</v>
      </c>
    </row>
    <row r="79" spans="2:25">
      <c r="F79" t="s">
        <v>28</v>
      </c>
    </row>
    <row r="80" spans="2:25">
      <c r="B80" t="s">
        <v>281</v>
      </c>
      <c r="C80">
        <v>0.84643000000000002</v>
      </c>
      <c r="D80">
        <v>8.4000000000000003E-4</v>
      </c>
      <c r="E80">
        <v>0.84558999999999995</v>
      </c>
      <c r="F80" t="s">
        <v>133</v>
      </c>
      <c r="G80">
        <v>0.84726999999999997</v>
      </c>
      <c r="H80">
        <v>0.84475999999999996</v>
      </c>
      <c r="I80" t="s">
        <v>133</v>
      </c>
      <c r="J80">
        <v>0.84809999999999997</v>
      </c>
      <c r="K80">
        <v>0.84421999999999997</v>
      </c>
      <c r="L80" t="s">
        <v>133</v>
      </c>
      <c r="M80">
        <v>0.84863999999999995</v>
      </c>
    </row>
    <row r="81" spans="2:20">
      <c r="B81" t="s">
        <v>282</v>
      </c>
      <c r="C81">
        <v>0.84641</v>
      </c>
      <c r="D81">
        <v>8.4000000000000003E-4</v>
      </c>
      <c r="E81">
        <v>0.84557000000000004</v>
      </c>
      <c r="F81" t="s">
        <v>133</v>
      </c>
      <c r="G81">
        <v>0.84723999999999999</v>
      </c>
      <c r="H81">
        <v>0.84474000000000005</v>
      </c>
      <c r="I81" t="s">
        <v>133</v>
      </c>
      <c r="J81">
        <v>0.84806999999999999</v>
      </c>
      <c r="K81">
        <v>0.84419999999999995</v>
      </c>
      <c r="L81" t="s">
        <v>133</v>
      </c>
      <c r="M81">
        <v>0.84860999999999998</v>
      </c>
    </row>
    <row r="82" spans="2:20">
      <c r="B82" t="s">
        <v>283</v>
      </c>
      <c r="C82" t="s">
        <v>284</v>
      </c>
      <c r="D82">
        <v>0.84804000000000002</v>
      </c>
      <c r="E82">
        <v>5.9000000000000003E-4</v>
      </c>
      <c r="F82">
        <v>0.84743999999999997</v>
      </c>
      <c r="G82" t="s">
        <v>133</v>
      </c>
      <c r="H82">
        <v>0.84863</v>
      </c>
      <c r="I82">
        <v>0.84685999999999995</v>
      </c>
      <c r="J82" t="s">
        <v>133</v>
      </c>
      <c r="K82">
        <v>0.84921999999999997</v>
      </c>
      <c r="L82">
        <v>0.84646999999999994</v>
      </c>
      <c r="M82" t="s">
        <v>133</v>
      </c>
      <c r="N82">
        <v>0.84960000000000002</v>
      </c>
    </row>
    <row r="83" spans="2:20">
      <c r="B83" t="s">
        <v>289</v>
      </c>
      <c r="C83" t="s">
        <v>287</v>
      </c>
      <c r="D83">
        <v>0.84774000000000005</v>
      </c>
      <c r="E83">
        <v>5.9000000000000003E-4</v>
      </c>
      <c r="F83">
        <v>0.84714999999999996</v>
      </c>
      <c r="G83" t="s">
        <v>133</v>
      </c>
      <c r="H83">
        <v>0.84831999999999996</v>
      </c>
      <c r="I83">
        <v>0.84657000000000004</v>
      </c>
      <c r="J83" t="s">
        <v>133</v>
      </c>
      <c r="K83">
        <v>0.84889999999999999</v>
      </c>
      <c r="L83">
        <v>0.84619</v>
      </c>
      <c r="M83" t="s">
        <v>133</v>
      </c>
      <c r="N83">
        <v>0.84928000000000003</v>
      </c>
    </row>
    <row r="86" spans="2:20">
      <c r="B86" t="s">
        <v>116</v>
      </c>
      <c r="C86" t="s">
        <v>217</v>
      </c>
      <c r="D86" t="s">
        <v>181</v>
      </c>
      <c r="E86" t="s">
        <v>229</v>
      </c>
      <c r="F86" t="s">
        <v>230</v>
      </c>
      <c r="G86" t="s">
        <v>298</v>
      </c>
      <c r="H86" t="s">
        <v>277</v>
      </c>
      <c r="I86" t="s">
        <v>221</v>
      </c>
      <c r="J86" t="s">
        <v>278</v>
      </c>
      <c r="K86" t="s">
        <v>136</v>
      </c>
      <c r="L86" t="s">
        <v>223</v>
      </c>
      <c r="M86" t="s">
        <v>224</v>
      </c>
      <c r="N86" t="s">
        <v>136</v>
      </c>
      <c r="O86">
        <v>99</v>
      </c>
      <c r="P86" t="s">
        <v>208</v>
      </c>
      <c r="Q86" t="s">
        <v>209</v>
      </c>
      <c r="R86" t="s">
        <v>226</v>
      </c>
      <c r="S86" t="s">
        <v>227</v>
      </c>
      <c r="T86" t="s">
        <v>299</v>
      </c>
    </row>
    <row r="88" spans="2:20">
      <c r="B88" t="s">
        <v>279</v>
      </c>
      <c r="C88" t="s">
        <v>231</v>
      </c>
      <c r="D88" t="s">
        <v>300</v>
      </c>
      <c r="E88" t="s">
        <v>301</v>
      </c>
      <c r="F88" s="20">
        <v>0.68</v>
      </c>
      <c r="G88" t="s">
        <v>209</v>
      </c>
      <c r="H88" s="20">
        <v>0.95</v>
      </c>
      <c r="I88" t="s">
        <v>209</v>
      </c>
      <c r="J88" s="20">
        <v>0.99</v>
      </c>
      <c r="K88" t="s">
        <v>209</v>
      </c>
      <c r="L88" t="s">
        <v>280</v>
      </c>
    </row>
    <row r="90" spans="2:20">
      <c r="B90" t="s">
        <v>281</v>
      </c>
      <c r="C90" s="9">
        <v>5.6295299999999997E-9</v>
      </c>
      <c r="D90" s="9">
        <v>7.6061199999999995E-12</v>
      </c>
      <c r="E90" s="9">
        <v>5.6219000000000002E-9</v>
      </c>
      <c r="F90" t="s">
        <v>133</v>
      </c>
      <c r="G90" s="9">
        <v>5.6370999999999999E-9</v>
      </c>
      <c r="H90" s="9">
        <v>5.6144E-9</v>
      </c>
      <c r="I90" t="s">
        <v>133</v>
      </c>
      <c r="J90" s="9">
        <v>5.6446999999999997E-9</v>
      </c>
      <c r="K90" s="9">
        <v>5.6094000000000001E-9</v>
      </c>
      <c r="L90" t="s">
        <v>133</v>
      </c>
      <c r="M90" s="9">
        <v>5.6496E-9</v>
      </c>
    </row>
    <row r="91" spans="2:20">
      <c r="B91" t="s">
        <v>282</v>
      </c>
      <c r="C91" s="9">
        <v>5.6295099999999999E-9</v>
      </c>
      <c r="D91" s="9">
        <v>7.6052400000000004E-12</v>
      </c>
      <c r="E91" s="9">
        <v>5.6219000000000002E-9</v>
      </c>
      <c r="F91" t="s">
        <v>133</v>
      </c>
      <c r="G91" s="9">
        <v>5.6370999999999999E-9</v>
      </c>
      <c r="H91" s="9">
        <v>5.6144E-9</v>
      </c>
      <c r="I91" t="s">
        <v>133</v>
      </c>
      <c r="J91" s="9">
        <v>5.6446999999999997E-9</v>
      </c>
      <c r="K91" s="9">
        <v>5.6094000000000001E-9</v>
      </c>
      <c r="L91" t="s">
        <v>133</v>
      </c>
      <c r="M91" s="9">
        <v>5.6496E-9</v>
      </c>
    </row>
    <row r="92" spans="2:20">
      <c r="B92" t="s">
        <v>283</v>
      </c>
      <c r="C92" t="s">
        <v>284</v>
      </c>
      <c r="D92" s="9">
        <v>5.6387200000000001E-9</v>
      </c>
      <c r="E92" s="9">
        <v>7.2472000000000001E-12</v>
      </c>
      <c r="F92" s="9">
        <v>5.6314999999999998E-9</v>
      </c>
      <c r="G92" t="s">
        <v>133</v>
      </c>
      <c r="H92" s="9">
        <v>5.6459999999999997E-9</v>
      </c>
      <c r="I92" s="9">
        <v>5.6243000000000001E-9</v>
      </c>
      <c r="J92" t="s">
        <v>133</v>
      </c>
      <c r="K92" s="9">
        <v>5.6532000000000003E-9</v>
      </c>
      <c r="L92" s="9">
        <v>5.6195999999999999E-9</v>
      </c>
      <c r="M92" t="s">
        <v>133</v>
      </c>
      <c r="N92" s="9">
        <v>5.6578999999999997E-9</v>
      </c>
    </row>
    <row r="93" spans="2:20">
      <c r="B93" t="s">
        <v>285</v>
      </c>
      <c r="C93" s="9">
        <v>5.6295099999999999E-9</v>
      </c>
      <c r="D93" s="9">
        <v>7.6245200000000003E-12</v>
      </c>
      <c r="E93" s="9">
        <v>5.6219000000000002E-9</v>
      </c>
      <c r="F93" t="s">
        <v>133</v>
      </c>
      <c r="G93" s="9">
        <v>5.6370999999999999E-9</v>
      </c>
      <c r="H93" s="9">
        <v>5.6143000000000004E-9</v>
      </c>
      <c r="I93" t="s">
        <v>133</v>
      </c>
      <c r="J93" s="9">
        <v>5.6446999999999997E-9</v>
      </c>
      <c r="K93" s="9">
        <v>5.6094000000000001E-9</v>
      </c>
      <c r="L93" t="s">
        <v>133</v>
      </c>
      <c r="M93" s="9">
        <v>5.6496999999999996E-9</v>
      </c>
      <c r="N93">
        <v>0.99970000000000003</v>
      </c>
    </row>
    <row r="94" spans="2:20">
      <c r="B94" t="s">
        <v>286</v>
      </c>
      <c r="C94" t="s">
        <v>287</v>
      </c>
      <c r="D94" s="9">
        <v>5.6416299999999997E-9</v>
      </c>
      <c r="E94" s="9">
        <v>7.7025399999999992E-12</v>
      </c>
      <c r="F94" s="9">
        <v>5.6338999999999997E-9</v>
      </c>
      <c r="G94" t="s">
        <v>133</v>
      </c>
      <c r="H94" s="9">
        <v>5.6493000000000003E-9</v>
      </c>
      <c r="I94" s="9">
        <v>5.6262999999999999E-9</v>
      </c>
      <c r="J94" t="s">
        <v>133</v>
      </c>
      <c r="K94" s="9">
        <v>5.6569999999999998E-9</v>
      </c>
      <c r="L94" s="9">
        <v>5.6213E-9</v>
      </c>
      <c r="M94" t="s">
        <v>133</v>
      </c>
      <c r="N94" s="9">
        <v>5.6619999999999997E-9</v>
      </c>
      <c r="O94">
        <v>0.97160000000000002</v>
      </c>
    </row>
    <row r="95" spans="2:20">
      <c r="B95" t="s">
        <v>288</v>
      </c>
      <c r="C95" t="s">
        <v>287</v>
      </c>
      <c r="D95" s="9">
        <v>5.6414099999999999E-9</v>
      </c>
      <c r="E95" s="9">
        <v>7.6895799999999996E-12</v>
      </c>
      <c r="F95" s="9">
        <v>5.6336999999999997E-9</v>
      </c>
      <c r="G95" t="s">
        <v>133</v>
      </c>
      <c r="H95" s="9">
        <v>5.6491000000000003E-9</v>
      </c>
      <c r="I95" s="9">
        <v>5.6260999999999998E-9</v>
      </c>
      <c r="J95" t="s">
        <v>133</v>
      </c>
      <c r="K95" s="9">
        <v>5.6567000000000001E-9</v>
      </c>
      <c r="L95" s="9">
        <v>5.6211E-9</v>
      </c>
      <c r="M95" t="s">
        <v>133</v>
      </c>
      <c r="N95" s="9">
        <v>5.6617E-9</v>
      </c>
      <c r="O95">
        <v>0.97060000000000002</v>
      </c>
    </row>
    <row r="96" spans="2:20">
      <c r="B96" t="s">
        <v>289</v>
      </c>
      <c r="C96" t="s">
        <v>287</v>
      </c>
      <c r="D96" s="9">
        <v>5.64188E-9</v>
      </c>
      <c r="E96" s="9">
        <v>7.7229300000000001E-12</v>
      </c>
      <c r="F96" s="9">
        <v>5.6340999999999998E-9</v>
      </c>
      <c r="G96" t="s">
        <v>133</v>
      </c>
      <c r="H96" s="9">
        <v>5.6496E-9</v>
      </c>
      <c r="I96" s="9">
        <v>5.6265E-9</v>
      </c>
      <c r="J96" t="s">
        <v>133</v>
      </c>
      <c r="K96" s="9">
        <v>5.6573000000000003E-9</v>
      </c>
      <c r="L96" s="9">
        <v>5.6215000000000001E-9</v>
      </c>
      <c r="M96" t="s">
        <v>133</v>
      </c>
      <c r="N96" s="9">
        <v>5.6623000000000002E-9</v>
      </c>
    </row>
    <row r="98" spans="1:22">
      <c r="B98" t="s">
        <v>282</v>
      </c>
      <c r="C98" t="s">
        <v>302</v>
      </c>
      <c r="D98" t="s">
        <v>139</v>
      </c>
      <c r="E98" t="s">
        <v>229</v>
      </c>
      <c r="F98" t="s">
        <v>303</v>
      </c>
      <c r="G98" t="s">
        <v>299</v>
      </c>
    </row>
    <row r="100" spans="1:22">
      <c r="B100" t="s">
        <v>304</v>
      </c>
      <c r="C100" t="s">
        <v>305</v>
      </c>
      <c r="D100" t="s">
        <v>118</v>
      </c>
      <c r="E100" t="s">
        <v>230</v>
      </c>
    </row>
    <row r="102" spans="1:22">
      <c r="B102" t="s">
        <v>88</v>
      </c>
      <c r="C102" s="9">
        <v>0.70852199999999999</v>
      </c>
      <c r="D102" s="9">
        <v>2.06555E-2</v>
      </c>
      <c r="E102" s="9">
        <v>0.27082299999999998</v>
      </c>
      <c r="F102" s="9">
        <v>1</v>
      </c>
    </row>
    <row r="103" spans="1:22">
      <c r="B103" t="s">
        <v>306</v>
      </c>
      <c r="C103" s="9">
        <v>7.9454199999999992E-9</v>
      </c>
      <c r="D103" s="9">
        <v>2.7254199999999998E-7</v>
      </c>
      <c r="E103" s="9">
        <v>2.07867E-8</v>
      </c>
      <c r="F103" s="9">
        <v>5.6295099999999999E-9</v>
      </c>
    </row>
    <row r="104" spans="1:22">
      <c r="B104" t="s">
        <v>307</v>
      </c>
      <c r="C104" s="9">
        <v>7.9628799999999997E-9</v>
      </c>
      <c r="D104" s="9">
        <v>2.73141E-7</v>
      </c>
      <c r="E104" s="9">
        <v>2.0832399999999999E-8</v>
      </c>
      <c r="F104" s="9">
        <v>5.64188E-9</v>
      </c>
    </row>
    <row r="106" spans="1:22">
      <c r="A106" t="s">
        <v>308</v>
      </c>
      <c r="B106" t="s">
        <v>196</v>
      </c>
      <c r="C106" t="s">
        <v>136</v>
      </c>
      <c r="D106" t="s">
        <v>218</v>
      </c>
      <c r="E106" t="s">
        <v>219</v>
      </c>
      <c r="F106" t="s">
        <v>111</v>
      </c>
      <c r="G106" t="s">
        <v>112</v>
      </c>
      <c r="H106" t="s">
        <v>167</v>
      </c>
      <c r="I106">
        <v>10</v>
      </c>
      <c r="J106" t="s">
        <v>309</v>
      </c>
      <c r="K106" t="s">
        <v>310</v>
      </c>
      <c r="L106" t="s">
        <v>311</v>
      </c>
    </row>
    <row r="108" spans="1:22">
      <c r="B108" t="s">
        <v>135</v>
      </c>
      <c r="C108" t="s">
        <v>143</v>
      </c>
      <c r="D108" t="s">
        <v>154</v>
      </c>
      <c r="E108" t="s">
        <v>139</v>
      </c>
      <c r="F108" t="s">
        <v>181</v>
      </c>
      <c r="G108" t="s">
        <v>111</v>
      </c>
      <c r="H108" t="s">
        <v>312</v>
      </c>
      <c r="I108" t="s">
        <v>136</v>
      </c>
      <c r="J108" t="s">
        <v>313</v>
      </c>
      <c r="K108" t="s">
        <v>194</v>
      </c>
      <c r="L108" t="s">
        <v>181</v>
      </c>
      <c r="M108" t="s">
        <v>314</v>
      </c>
      <c r="N108" t="s">
        <v>314</v>
      </c>
      <c r="O108" t="s">
        <v>209</v>
      </c>
      <c r="P108" t="s">
        <v>226</v>
      </c>
    </row>
    <row r="109" spans="1:22">
      <c r="B109" t="s">
        <v>111</v>
      </c>
      <c r="C109" t="s">
        <v>310</v>
      </c>
      <c r="D109" t="s">
        <v>315</v>
      </c>
      <c r="E109" t="s">
        <v>316</v>
      </c>
      <c r="F109" t="s">
        <v>317</v>
      </c>
      <c r="G109" t="s">
        <v>318</v>
      </c>
      <c r="H109" t="s">
        <v>319</v>
      </c>
      <c r="I109" t="s">
        <v>320</v>
      </c>
      <c r="J109" t="s">
        <v>318</v>
      </c>
      <c r="K109" t="s">
        <v>319</v>
      </c>
      <c r="L109" t="s">
        <v>321</v>
      </c>
      <c r="M109" t="s">
        <v>318</v>
      </c>
      <c r="N109" t="s">
        <v>319</v>
      </c>
      <c r="O109" t="s">
        <v>322</v>
      </c>
      <c r="P109" t="s">
        <v>314</v>
      </c>
      <c r="Q109" t="s">
        <v>318</v>
      </c>
      <c r="R109" t="s">
        <v>319</v>
      </c>
      <c r="S109" s="20">
        <v>0.95</v>
      </c>
      <c r="T109" t="s">
        <v>209</v>
      </c>
      <c r="U109" s="20">
        <v>0.99</v>
      </c>
      <c r="V109" t="s">
        <v>209</v>
      </c>
    </row>
    <row r="111" spans="1:22">
      <c r="B111">
        <v>1</v>
      </c>
      <c r="C111">
        <v>200</v>
      </c>
      <c r="D111" t="s">
        <v>215</v>
      </c>
      <c r="E111">
        <v>0.84630000000000005</v>
      </c>
      <c r="F111">
        <v>8.0000000000000004E-4</v>
      </c>
      <c r="G111">
        <v>0.84630000000000005</v>
      </c>
      <c r="H111">
        <v>8.0000000000000004E-4</v>
      </c>
      <c r="I111">
        <v>0.84789999999999999</v>
      </c>
      <c r="J111">
        <v>5.9999999999999995E-4</v>
      </c>
      <c r="K111" t="s">
        <v>323</v>
      </c>
      <c r="L111">
        <v>0.84760999999999997</v>
      </c>
      <c r="M111">
        <v>5.8E-4</v>
      </c>
      <c r="N111" t="s">
        <v>351</v>
      </c>
      <c r="O111" t="s">
        <v>352</v>
      </c>
    </row>
    <row r="112" spans="1:22">
      <c r="B112">
        <v>2</v>
      </c>
      <c r="C112">
        <v>100</v>
      </c>
      <c r="D112" t="s">
        <v>215</v>
      </c>
      <c r="E112">
        <v>0.84630000000000005</v>
      </c>
      <c r="F112">
        <v>8.0000000000000004E-4</v>
      </c>
      <c r="G112">
        <v>0.84630000000000005</v>
      </c>
      <c r="H112">
        <v>8.0000000000000004E-4</v>
      </c>
      <c r="I112">
        <v>0.84789999999999999</v>
      </c>
      <c r="J112">
        <v>5.9999999999999995E-4</v>
      </c>
      <c r="K112" t="s">
        <v>323</v>
      </c>
      <c r="L112">
        <v>0.84774000000000005</v>
      </c>
      <c r="M112">
        <v>6.3000000000000003E-4</v>
      </c>
      <c r="N112" t="s">
        <v>353</v>
      </c>
      <c r="O112" t="s">
        <v>354</v>
      </c>
    </row>
    <row r="113" spans="2:15">
      <c r="B113">
        <v>4</v>
      </c>
      <c r="C113">
        <v>50</v>
      </c>
      <c r="D113" t="s">
        <v>215</v>
      </c>
      <c r="E113">
        <v>0.84630000000000005</v>
      </c>
      <c r="F113">
        <v>8.0000000000000004E-4</v>
      </c>
      <c r="G113">
        <v>0.84630000000000005</v>
      </c>
      <c r="H113">
        <v>8.0000000000000004E-4</v>
      </c>
      <c r="I113">
        <v>0.84789999999999999</v>
      </c>
      <c r="J113">
        <v>5.9999999999999995E-4</v>
      </c>
      <c r="K113" t="s">
        <v>323</v>
      </c>
      <c r="L113">
        <v>0.84765999999999997</v>
      </c>
      <c r="M113">
        <v>6.4000000000000005E-4</v>
      </c>
      <c r="N113" t="s">
        <v>355</v>
      </c>
      <c r="O113" t="s">
        <v>356</v>
      </c>
    </row>
    <row r="114" spans="2:15">
      <c r="B114">
        <v>5</v>
      </c>
      <c r="C114">
        <v>40</v>
      </c>
      <c r="D114" t="s">
        <v>215</v>
      </c>
      <c r="E114">
        <v>0.84630000000000005</v>
      </c>
      <c r="F114">
        <v>8.0000000000000004E-4</v>
      </c>
      <c r="G114">
        <v>0.84630000000000005</v>
      </c>
      <c r="H114">
        <v>8.0000000000000004E-4</v>
      </c>
      <c r="I114">
        <v>0.84789999999999999</v>
      </c>
      <c r="J114">
        <v>6.9999999999999999E-4</v>
      </c>
      <c r="K114" t="s">
        <v>323</v>
      </c>
      <c r="L114">
        <v>0.84752000000000005</v>
      </c>
      <c r="M114">
        <v>7.3999999999999999E-4</v>
      </c>
      <c r="N114" t="s">
        <v>357</v>
      </c>
      <c r="O114" t="s">
        <v>358</v>
      </c>
    </row>
    <row r="115" spans="2:15">
      <c r="B115">
        <v>8</v>
      </c>
      <c r="C115">
        <v>25</v>
      </c>
      <c r="D115" t="s">
        <v>215</v>
      </c>
      <c r="E115">
        <v>0.84630000000000005</v>
      </c>
      <c r="F115">
        <v>8.9999999999999998E-4</v>
      </c>
      <c r="G115">
        <v>0.84630000000000005</v>
      </c>
      <c r="H115">
        <v>8.0000000000000004E-4</v>
      </c>
      <c r="I115">
        <v>0.84789999999999999</v>
      </c>
      <c r="J115">
        <v>6.9999999999999999E-4</v>
      </c>
      <c r="K115" t="s">
        <v>323</v>
      </c>
      <c r="L115">
        <v>0.84755999999999998</v>
      </c>
      <c r="M115">
        <v>8.0000000000000004E-4</v>
      </c>
      <c r="N115" t="s">
        <v>359</v>
      </c>
      <c r="O115" t="s">
        <v>360</v>
      </c>
    </row>
    <row r="116" spans="2:15">
      <c r="B116">
        <v>10</v>
      </c>
      <c r="C116">
        <v>20</v>
      </c>
      <c r="D116" t="s">
        <v>215</v>
      </c>
      <c r="E116">
        <v>0.84630000000000005</v>
      </c>
      <c r="F116">
        <v>8.9999999999999998E-4</v>
      </c>
      <c r="G116">
        <v>0.84630000000000005</v>
      </c>
      <c r="H116">
        <v>8.9999999999999998E-4</v>
      </c>
      <c r="I116">
        <v>0.84789999999999999</v>
      </c>
      <c r="J116">
        <v>6.9999999999999999E-4</v>
      </c>
      <c r="K116" t="s">
        <v>323</v>
      </c>
      <c r="L116">
        <v>0.84772999999999998</v>
      </c>
      <c r="M116">
        <v>8.0000000000000004E-4</v>
      </c>
      <c r="N116" t="s">
        <v>361</v>
      </c>
      <c r="O116" t="s">
        <v>362</v>
      </c>
    </row>
    <row r="117" spans="2:15">
      <c r="B117">
        <v>20</v>
      </c>
      <c r="C117">
        <v>10</v>
      </c>
      <c r="D117" t="s">
        <v>215</v>
      </c>
      <c r="E117">
        <v>0.84630000000000005</v>
      </c>
      <c r="F117">
        <v>5.9999999999999995E-4</v>
      </c>
      <c r="G117">
        <v>0.84630000000000005</v>
      </c>
      <c r="H117">
        <v>6.9999999999999999E-4</v>
      </c>
      <c r="I117">
        <v>0.84789999999999999</v>
      </c>
      <c r="J117">
        <v>4.0000000000000002E-4</v>
      </c>
      <c r="K117" t="s">
        <v>323</v>
      </c>
      <c r="L117">
        <v>0.84760000000000002</v>
      </c>
      <c r="M117">
        <v>5.8E-4</v>
      </c>
      <c r="N117" t="s">
        <v>363</v>
      </c>
      <c r="O117" t="s">
        <v>364</v>
      </c>
    </row>
    <row r="118" spans="2:15">
      <c r="B118">
        <v>25</v>
      </c>
      <c r="C118">
        <v>8</v>
      </c>
      <c r="D118" t="s">
        <v>215</v>
      </c>
      <c r="E118">
        <v>0.84630000000000005</v>
      </c>
      <c r="F118">
        <v>8.0000000000000004E-4</v>
      </c>
      <c r="G118">
        <v>0.84630000000000005</v>
      </c>
      <c r="H118">
        <v>8.0000000000000004E-4</v>
      </c>
      <c r="I118">
        <v>0.84789999999999999</v>
      </c>
      <c r="J118">
        <v>4.0000000000000002E-4</v>
      </c>
      <c r="K118" t="s">
        <v>365</v>
      </c>
      <c r="L118">
        <v>0.84779000000000004</v>
      </c>
      <c r="M118">
        <v>5.5000000000000003E-4</v>
      </c>
      <c r="N118" t="s">
        <v>366</v>
      </c>
      <c r="O118" t="s">
        <v>367</v>
      </c>
    </row>
    <row r="119" spans="2:15">
      <c r="B119">
        <v>40</v>
      </c>
      <c r="C119">
        <v>5</v>
      </c>
      <c r="D119" t="s">
        <v>215</v>
      </c>
      <c r="E119">
        <v>0.84630000000000005</v>
      </c>
      <c r="F119">
        <v>8.0000000000000004E-4</v>
      </c>
      <c r="G119">
        <v>0.84630000000000005</v>
      </c>
      <c r="H119">
        <v>8.0000000000000004E-4</v>
      </c>
      <c r="I119">
        <v>0.84789999999999999</v>
      </c>
      <c r="J119">
        <v>5.0000000000000001E-4</v>
      </c>
      <c r="K119" t="s">
        <v>323</v>
      </c>
      <c r="L119">
        <v>0.84767000000000003</v>
      </c>
      <c r="M119">
        <v>8.4999999999999995E-4</v>
      </c>
      <c r="N119" t="s">
        <v>368</v>
      </c>
      <c r="O119" t="s">
        <v>369</v>
      </c>
    </row>
    <row r="120" spans="2:15">
      <c r="B120">
        <v>50</v>
      </c>
      <c r="C120">
        <v>4</v>
      </c>
      <c r="D120" t="s">
        <v>215</v>
      </c>
      <c r="E120">
        <v>0.84630000000000005</v>
      </c>
      <c r="F120">
        <v>1E-3</v>
      </c>
      <c r="G120">
        <v>0.84630000000000005</v>
      </c>
      <c r="H120">
        <v>1E-3</v>
      </c>
      <c r="I120">
        <v>0.84789999999999999</v>
      </c>
      <c r="J120">
        <v>4.0000000000000002E-4</v>
      </c>
      <c r="K120" t="s">
        <v>323</v>
      </c>
      <c r="L120">
        <v>0.84779000000000004</v>
      </c>
      <c r="M120">
        <v>1.9000000000000001E-4</v>
      </c>
      <c r="N120" t="s">
        <v>370</v>
      </c>
      <c r="O120" t="s">
        <v>371</v>
      </c>
    </row>
    <row r="121" spans="2:15">
      <c r="B121" t="s">
        <v>214</v>
      </c>
    </row>
  </sheetData>
  <hyperlinks>
    <hyperlink ref="A2" location="Index!A1" display="Index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10" workbookViewId="0">
      <selection activeCell="D10" sqref="D10"/>
    </sheetView>
  </sheetViews>
  <sheetFormatPr defaultRowHeight="14.4"/>
  <cols>
    <col min="1" max="1" width="25.7890625" bestFit="1" customWidth="1"/>
    <col min="3" max="3" width="9.62890625" bestFit="1" customWidth="1"/>
    <col min="6" max="6" width="10.3671875" bestFit="1" customWidth="1"/>
  </cols>
  <sheetData>
    <row r="1" spans="1:6">
      <c r="A1" t="s">
        <v>15</v>
      </c>
    </row>
    <row r="9" spans="1:6">
      <c r="A9" s="1" t="s">
        <v>32</v>
      </c>
    </row>
    <row r="10" spans="1:6">
      <c r="A10" t="s">
        <v>33</v>
      </c>
      <c r="B10" t="s">
        <v>342</v>
      </c>
    </row>
    <row r="12" spans="1:6">
      <c r="B12" s="9"/>
      <c r="C12" t="s">
        <v>270</v>
      </c>
      <c r="D12" t="s">
        <v>267</v>
      </c>
      <c r="E12" t="s">
        <v>268</v>
      </c>
      <c r="F12" t="s">
        <v>264</v>
      </c>
    </row>
    <row r="13" spans="1:6">
      <c r="B13" s="9"/>
      <c r="C13" t="s">
        <v>331</v>
      </c>
      <c r="D13" t="s">
        <v>269</v>
      </c>
      <c r="E13">
        <v>18.8</v>
      </c>
      <c r="F13" t="s">
        <v>265</v>
      </c>
    </row>
    <row r="14" spans="1:6">
      <c r="B14" s="9"/>
      <c r="C14" t="s">
        <v>266</v>
      </c>
      <c r="D14" t="s">
        <v>269</v>
      </c>
      <c r="E14" s="23">
        <v>15</v>
      </c>
      <c r="F14" t="s">
        <v>265</v>
      </c>
    </row>
    <row r="15" spans="1:6">
      <c r="B15" s="9"/>
      <c r="C15" t="s">
        <v>272</v>
      </c>
      <c r="D15" t="s">
        <v>271</v>
      </c>
      <c r="E15" s="14" t="s">
        <v>324</v>
      </c>
      <c r="F15" t="s">
        <v>273</v>
      </c>
    </row>
    <row r="16" spans="1:6">
      <c r="C16" t="s">
        <v>272</v>
      </c>
      <c r="D16" t="s">
        <v>274</v>
      </c>
      <c r="E16" s="14" t="s">
        <v>325</v>
      </c>
      <c r="F16" t="s">
        <v>273</v>
      </c>
    </row>
    <row r="17" spans="2:6">
      <c r="B17" s="9"/>
      <c r="C17" t="s">
        <v>326</v>
      </c>
      <c r="D17" t="s">
        <v>327</v>
      </c>
      <c r="E17" s="14">
        <f>E15+5</f>
        <v>9.9349999999999987</v>
      </c>
      <c r="F17" t="s">
        <v>273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70" zoomScaleNormal="70" workbookViewId="0">
      <selection activeCell="B22" sqref="B22"/>
    </sheetView>
  </sheetViews>
  <sheetFormatPr defaultRowHeight="14.4"/>
  <cols>
    <col min="1" max="1" width="11.62890625" customWidth="1"/>
    <col min="2" max="2" width="29.578125" bestFit="1" customWidth="1"/>
    <col min="8" max="8" width="41.83984375" bestFit="1" customWidth="1"/>
  </cols>
  <sheetData>
    <row r="1" spans="1:1">
      <c r="A1" s="1" t="s">
        <v>5</v>
      </c>
    </row>
    <row r="2" spans="1:1">
      <c r="A2" s="2" t="s">
        <v>0</v>
      </c>
    </row>
    <row r="3" spans="1:1">
      <c r="A3" t="s">
        <v>11</v>
      </c>
    </row>
    <row r="9" spans="1:1">
      <c r="A9" t="s">
        <v>42</v>
      </c>
    </row>
    <row r="10" spans="1:1">
      <c r="A10" s="4" t="s">
        <v>43</v>
      </c>
    </row>
    <row r="11" spans="1:1">
      <c r="A11" s="3" t="s">
        <v>44</v>
      </c>
    </row>
    <row r="12" spans="1:1">
      <c r="A12" s="5" t="s">
        <v>45</v>
      </c>
    </row>
    <row r="17" spans="1:8">
      <c r="A17" s="6" t="s">
        <v>12</v>
      </c>
      <c r="B17" s="6" t="s">
        <v>34</v>
      </c>
      <c r="C17" s="6" t="s">
        <v>13</v>
      </c>
      <c r="D17" s="6" t="s">
        <v>28</v>
      </c>
      <c r="E17" s="6" t="s">
        <v>29</v>
      </c>
      <c r="F17" s="6" t="s">
        <v>30</v>
      </c>
      <c r="G17" s="6" t="s">
        <v>35</v>
      </c>
      <c r="H17" s="6" t="s">
        <v>41</v>
      </c>
    </row>
    <row r="18" spans="1:8">
      <c r="A18" s="19" t="s">
        <v>261</v>
      </c>
      <c r="B18" s="19" t="s">
        <v>328</v>
      </c>
      <c r="C18" s="19"/>
      <c r="D18" s="19"/>
      <c r="E18" s="19"/>
      <c r="F18" s="19"/>
      <c r="G18" s="19"/>
      <c r="H18" s="19" t="str">
        <f>A18&amp;" "&amp;C18&amp;" "&amp;D18&amp;" "&amp;E18&amp;" "&amp;F18&amp;" "&amp;G18&amp;" "&amp;B18</f>
        <v>c      Pu Cylinder</v>
      </c>
    </row>
    <row r="19" spans="1:8">
      <c r="A19" s="19">
        <v>1</v>
      </c>
      <c r="B19" s="19" t="s">
        <v>373</v>
      </c>
      <c r="C19" s="19" t="s">
        <v>329</v>
      </c>
      <c r="D19" s="19"/>
      <c r="E19" s="19"/>
      <c r="F19" s="19"/>
      <c r="G19" s="21" t="str">
        <f>General!E15</f>
        <v>4.935</v>
      </c>
      <c r="H19" s="19" t="str">
        <f>A19&amp;" "&amp;C19&amp;" "&amp;D19&amp;" "&amp;E19&amp;" "&amp;F19&amp;" "&amp;G19&amp;" "&amp;B19</f>
        <v>1 cx    4.935 $ Pu Cylinder</v>
      </c>
    </row>
    <row r="20" spans="1:8">
      <c r="A20" s="19">
        <v>2</v>
      </c>
      <c r="B20" s="19" t="s">
        <v>376</v>
      </c>
      <c r="C20" s="19" t="s">
        <v>341</v>
      </c>
      <c r="D20" s="19">
        <v>0</v>
      </c>
      <c r="E20" s="19"/>
      <c r="F20" s="19"/>
      <c r="G20" s="19"/>
      <c r="H20" s="19" t="str">
        <f>A20&amp;" "&amp;C20&amp;" "&amp;D20&amp;" "&amp;E20&amp;" "&amp;F20&amp;" "&amp;G20&amp;" "&amp;B20</f>
        <v>2 px 0    $ Bottom of Pu cylinder</v>
      </c>
    </row>
    <row r="21" spans="1:8">
      <c r="A21" s="19">
        <v>3</v>
      </c>
      <c r="B21" s="19" t="s">
        <v>377</v>
      </c>
      <c r="C21" s="19" t="s">
        <v>341</v>
      </c>
      <c r="D21" s="21" t="str">
        <f>General!E16</f>
        <v>6.909</v>
      </c>
      <c r="E21" s="19"/>
      <c r="F21" s="19"/>
      <c r="G21" s="19"/>
      <c r="H21" s="19" t="str">
        <f>A21&amp;" "&amp;C21&amp;" "&amp;D21&amp;" "&amp;E21&amp;" "&amp;F21&amp;" "&amp;G21&amp;" "&amp;B21</f>
        <v>3 px 6.909    $ Top of Pu cylinder</v>
      </c>
    </row>
    <row r="22" spans="1:8">
      <c r="A22" t="s">
        <v>261</v>
      </c>
      <c r="B22" s="22" t="s">
        <v>331</v>
      </c>
      <c r="H22" s="19" t="str">
        <f t="shared" ref="H22:H25" si="0">A22&amp;" "&amp;C22&amp;" "&amp;D22&amp;" "&amp;E22&amp;" "&amp;F22&amp;" "&amp;G22&amp;" "&amp;B22</f>
        <v>c      U Reflector</v>
      </c>
    </row>
    <row r="23" spans="1:8">
      <c r="A23" s="19">
        <v>4</v>
      </c>
      <c r="B23" s="22" t="s">
        <v>330</v>
      </c>
      <c r="C23" s="19" t="s">
        <v>329</v>
      </c>
      <c r="G23" s="13">
        <f>General!E17</f>
        <v>9.9349999999999987</v>
      </c>
      <c r="H23" s="19" t="str">
        <f t="shared" si="0"/>
        <v>4 cx    9.935 $ Radial U reflector</v>
      </c>
    </row>
    <row r="24" spans="1:8">
      <c r="A24" s="19">
        <v>5</v>
      </c>
      <c r="B24" s="22" t="s">
        <v>374</v>
      </c>
      <c r="C24" s="19" t="s">
        <v>341</v>
      </c>
      <c r="D24">
        <v>-5</v>
      </c>
      <c r="H24" s="19" t="str">
        <f t="shared" si="0"/>
        <v>5 px -5    $ U Reflector bottom</v>
      </c>
    </row>
    <row r="25" spans="1:8">
      <c r="A25" s="19">
        <v>6</v>
      </c>
      <c r="B25" s="22" t="s">
        <v>375</v>
      </c>
      <c r="C25" s="19" t="s">
        <v>341</v>
      </c>
      <c r="D25" s="13">
        <f>D21+5</f>
        <v>11.908999999999999</v>
      </c>
      <c r="H25" s="19" t="str">
        <f t="shared" si="0"/>
        <v>6 px 11.909    $ U Reflector top</v>
      </c>
    </row>
  </sheetData>
  <hyperlinks>
    <hyperlink ref="A2" location="Index!A1" display="Index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opLeftCell="A4" workbookViewId="0">
      <selection activeCell="A22" sqref="A22"/>
    </sheetView>
  </sheetViews>
  <sheetFormatPr defaultRowHeight="14.4"/>
  <cols>
    <col min="2" max="2" width="15.83984375" bestFit="1" customWidth="1"/>
    <col min="7" max="7" width="9.7890625" bestFit="1" customWidth="1"/>
    <col min="8" max="8" width="32.578125" bestFit="1" customWidth="1"/>
  </cols>
  <sheetData>
    <row r="1" spans="1:1">
      <c r="A1" s="1" t="s">
        <v>6</v>
      </c>
    </row>
    <row r="2" spans="1:1">
      <c r="A2" s="2" t="s">
        <v>0</v>
      </c>
    </row>
    <row r="3" spans="1:1">
      <c r="A3" t="s">
        <v>10</v>
      </c>
    </row>
    <row r="17" spans="1:8">
      <c r="A17" s="6" t="s">
        <v>12</v>
      </c>
      <c r="B17" s="6" t="s">
        <v>34</v>
      </c>
      <c r="C17" s="6" t="s">
        <v>46</v>
      </c>
      <c r="D17" s="6" t="s">
        <v>47</v>
      </c>
      <c r="E17" s="6" t="s">
        <v>48</v>
      </c>
      <c r="F17" s="6" t="s">
        <v>49</v>
      </c>
      <c r="G17" s="6" t="s">
        <v>106</v>
      </c>
      <c r="H17" s="6" t="s">
        <v>107</v>
      </c>
    </row>
    <row r="18" spans="1:8">
      <c r="A18" t="s">
        <v>261</v>
      </c>
      <c r="B18" t="s">
        <v>262</v>
      </c>
      <c r="H18" t="str">
        <f>A18&amp;" "&amp;C18&amp;" "&amp;D18&amp;" "&amp;E18&amp;" "&amp;F18&amp;" "&amp;G18&amp;" "&amp;B18</f>
        <v>c      Cylinder</v>
      </c>
    </row>
    <row r="19" spans="1:8">
      <c r="A19">
        <v>1</v>
      </c>
      <c r="B19" t="s">
        <v>260</v>
      </c>
      <c r="C19">
        <v>1</v>
      </c>
      <c r="D19" s="23">
        <f>-General!E14</f>
        <v>-15</v>
      </c>
      <c r="E19" s="13" t="s">
        <v>275</v>
      </c>
      <c r="G19" t="s">
        <v>108</v>
      </c>
      <c r="H19" t="str">
        <f>A19&amp;" "&amp;C19&amp;" "&amp;D19&amp;" "&amp;E19&amp;" "&amp;F19&amp;" "&amp;G19&amp;" "&amp;B19</f>
        <v>1 1 -15 -1 2 -3  imp:n=1 $ Pu cylinder</v>
      </c>
    </row>
    <row r="20" spans="1:8">
      <c r="A20">
        <v>2</v>
      </c>
      <c r="B20" t="s">
        <v>330</v>
      </c>
      <c r="C20">
        <v>2</v>
      </c>
      <c r="D20">
        <f>-General!E13</f>
        <v>-18.8</v>
      </c>
      <c r="E20" s="13" t="s">
        <v>378</v>
      </c>
      <c r="G20" t="s">
        <v>108</v>
      </c>
      <c r="H20" t="str">
        <f>A20&amp;" "&amp;C20&amp;" "&amp;D20&amp;" "&amp;E20&amp;" "&amp;F20&amp;" "&amp;G20&amp;" "&amp;B20</f>
        <v>2 2 -18.8 -4 5 -6 #1  imp:n=1 $ Radial U reflector</v>
      </c>
    </row>
    <row r="21" spans="1:8">
      <c r="A21" t="s">
        <v>261</v>
      </c>
      <c r="B21" t="s">
        <v>263</v>
      </c>
      <c r="D21" s="9"/>
      <c r="E21" s="13"/>
      <c r="H21" t="str">
        <f t="shared" ref="H21:H22" si="0">A21&amp;" "&amp;C21&amp;" "&amp;D21&amp;" "&amp;E21&amp;" "&amp;F21&amp;" "&amp;G21&amp;" "&amp;B21</f>
        <v>c      Universe</v>
      </c>
    </row>
    <row r="22" spans="1:8">
      <c r="A22">
        <v>999</v>
      </c>
      <c r="B22" t="s">
        <v>105</v>
      </c>
      <c r="C22">
        <v>0</v>
      </c>
      <c r="E22" s="13" t="s">
        <v>379</v>
      </c>
      <c r="G22" t="s">
        <v>109</v>
      </c>
      <c r="H22" t="str">
        <f t="shared" si="0"/>
        <v>999 0  4:-5:6  imp:n=0 $ Void Universe</v>
      </c>
    </row>
  </sheetData>
  <hyperlinks>
    <hyperlink ref="A2" location="Index!A1" display="Index"/>
  </hyperlink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8" sqref="A8"/>
    </sheetView>
  </sheetViews>
  <sheetFormatPr defaultRowHeight="14.4"/>
  <sheetData>
    <row r="1" spans="1:5">
      <c r="A1" s="1" t="s">
        <v>16</v>
      </c>
      <c r="E1" t="s">
        <v>61</v>
      </c>
    </row>
    <row r="2" spans="1:5">
      <c r="A2" s="2" t="s">
        <v>0</v>
      </c>
      <c r="E2" t="s">
        <v>86</v>
      </c>
    </row>
    <row r="5" spans="1:5">
      <c r="A5" t="s">
        <v>73</v>
      </c>
    </row>
    <row r="6" spans="1:5">
      <c r="A6" s="2" t="s">
        <v>70</v>
      </c>
    </row>
    <row r="7" spans="1:5">
      <c r="A7" s="2" t="s">
        <v>71</v>
      </c>
    </row>
    <row r="8" spans="1:5">
      <c r="A8" s="2" t="s">
        <v>72</v>
      </c>
    </row>
  </sheetData>
  <hyperlinks>
    <hyperlink ref="A2" location="Index!A1" display="Index"/>
    <hyperlink ref="A6" location="'Criticality Control'!A1" display="1. Criticality Control Cards (kcode)"/>
    <hyperlink ref="A7" location="Source!A1" display="2. Source Cards"/>
    <hyperlink ref="A8" location="Materials!A1" display="3. Material Card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topLeftCell="C4" zoomScale="85" zoomScaleNormal="85" workbookViewId="0">
      <selection activeCell="G18" sqref="G18"/>
    </sheetView>
  </sheetViews>
  <sheetFormatPr defaultRowHeight="14.4"/>
  <cols>
    <col min="1" max="1" width="24.05078125" customWidth="1"/>
    <col min="2" max="2" width="35.3125" customWidth="1"/>
    <col min="7" max="7" width="51.5234375" bestFit="1" customWidth="1"/>
  </cols>
  <sheetData>
    <row r="1" spans="1:4">
      <c r="A1" s="1" t="s">
        <v>52</v>
      </c>
      <c r="D1" t="s">
        <v>61</v>
      </c>
    </row>
    <row r="2" spans="1:4">
      <c r="A2" s="2" t="s">
        <v>0</v>
      </c>
      <c r="D2" s="2" t="s">
        <v>60</v>
      </c>
    </row>
    <row r="3" spans="1:4">
      <c r="A3" t="s">
        <v>10</v>
      </c>
    </row>
    <row r="10" spans="1:4">
      <c r="A10" t="s">
        <v>68</v>
      </c>
    </row>
    <row r="11" spans="1:4" ht="72">
      <c r="A11" s="7" t="s">
        <v>69</v>
      </c>
      <c r="B11" s="7" t="s">
        <v>74</v>
      </c>
    </row>
    <row r="17" spans="1:7">
      <c r="A17" s="6" t="s">
        <v>55</v>
      </c>
      <c r="B17" s="6" t="s">
        <v>34</v>
      </c>
      <c r="C17" s="6" t="s">
        <v>56</v>
      </c>
      <c r="D17" s="6" t="s">
        <v>57</v>
      </c>
      <c r="E17" s="6" t="s">
        <v>58</v>
      </c>
      <c r="F17" s="6" t="s">
        <v>59</v>
      </c>
      <c r="G17" s="6" t="s">
        <v>50</v>
      </c>
    </row>
    <row r="18" spans="1:7">
      <c r="A18" t="s">
        <v>54</v>
      </c>
      <c r="B18" t="s">
        <v>75</v>
      </c>
      <c r="C18">
        <v>5000</v>
      </c>
      <c r="D18" s="8">
        <v>1</v>
      </c>
      <c r="E18">
        <v>50</v>
      </c>
      <c r="F18">
        <v>250</v>
      </c>
      <c r="G18" t="str">
        <f>A18&amp;" "&amp;C18&amp;" "&amp;D18&amp;" "&amp;E18&amp;" "&amp;F18&amp;" "&amp;B18</f>
        <v>kcode 5000 1 50 250 $ This is a k_eff estimation calculation card</v>
      </c>
    </row>
  </sheetData>
  <hyperlinks>
    <hyperlink ref="A2" location="Index!A1" display="Index"/>
    <hyperlink ref="D2" r:id="rId1"/>
  </hyperlinks>
  <pageMargins left="0.7" right="0.7" top="0.75" bottom="0.75" header="0.3" footer="0.3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tabSelected="1" topLeftCell="F19" workbookViewId="0">
      <selection activeCell="J28" sqref="J28"/>
    </sheetView>
  </sheetViews>
  <sheetFormatPr defaultRowHeight="14.4"/>
  <cols>
    <col min="1" max="1" width="11.1015625" bestFit="1" customWidth="1"/>
    <col min="2" max="2" width="26.1015625" bestFit="1" customWidth="1"/>
    <col min="9" max="9" width="34.05078125" bestFit="1" customWidth="1"/>
  </cols>
  <sheetData>
    <row r="1" spans="1:5">
      <c r="A1" s="1" t="s">
        <v>14</v>
      </c>
      <c r="C1" t="s">
        <v>84</v>
      </c>
    </row>
    <row r="2" spans="1:5">
      <c r="A2" s="2" t="s">
        <v>0</v>
      </c>
    </row>
    <row r="3" spans="1:5">
      <c r="A3" t="s">
        <v>10</v>
      </c>
    </row>
    <row r="4" spans="1:5">
      <c r="A4" t="s">
        <v>62</v>
      </c>
      <c r="B4" t="s">
        <v>63</v>
      </c>
      <c r="C4" t="s">
        <v>64</v>
      </c>
      <c r="D4" t="s">
        <v>63</v>
      </c>
      <c r="E4" t="s">
        <v>76</v>
      </c>
    </row>
    <row r="6" spans="1:5">
      <c r="A6" t="s">
        <v>65</v>
      </c>
    </row>
    <row r="7" spans="1:5">
      <c r="A7" t="s">
        <v>77</v>
      </c>
    </row>
    <row r="10" spans="1:5">
      <c r="A10" t="s">
        <v>68</v>
      </c>
    </row>
    <row r="17" spans="1:9">
      <c r="A17" t="s">
        <v>66</v>
      </c>
    </row>
    <row r="23" spans="1:9">
      <c r="A23" t="s">
        <v>67</v>
      </c>
    </row>
    <row r="26" spans="1:9">
      <c r="A26" s="6" t="s">
        <v>85</v>
      </c>
      <c r="B26" s="6" t="s">
        <v>34</v>
      </c>
      <c r="C26" s="6" t="s">
        <v>78</v>
      </c>
      <c r="D26" s="6" t="s">
        <v>80</v>
      </c>
      <c r="E26" s="6" t="s">
        <v>81</v>
      </c>
      <c r="F26" s="6" t="s">
        <v>79</v>
      </c>
      <c r="G26" s="6" t="s">
        <v>82</v>
      </c>
      <c r="H26" s="6" t="s">
        <v>83</v>
      </c>
      <c r="I26" s="6" t="s">
        <v>50</v>
      </c>
    </row>
    <row r="27" spans="1:9">
      <c r="A27" t="s">
        <v>65</v>
      </c>
      <c r="B27" t="s">
        <v>380</v>
      </c>
      <c r="C27">
        <v>3.5</v>
      </c>
      <c r="D27">
        <v>0</v>
      </c>
      <c r="E27">
        <v>0</v>
      </c>
      <c r="I27" t="str">
        <f>A27&amp;" "&amp;C27&amp;" "&amp;D27&amp;" "&amp;E27&amp;" "&amp;B27</f>
        <v>ksrc 3.5 0 0 $ 1 point source @ (3.5,0,0)</v>
      </c>
    </row>
  </sheetData>
  <hyperlinks>
    <hyperlink ref="A2" location="Index!A1" display="Index"/>
  </hyperlink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topLeftCell="A16" zoomScale="70" zoomScaleNormal="70" workbookViewId="0">
      <selection activeCell="G11" sqref="G11"/>
    </sheetView>
  </sheetViews>
  <sheetFormatPr defaultRowHeight="14.4"/>
  <cols>
    <col min="3" max="3" width="11.47265625" customWidth="1"/>
    <col min="4" max="4" width="18.83984375" customWidth="1"/>
    <col min="5" max="5" width="15.3125" customWidth="1"/>
    <col min="6" max="6" width="11.7890625" customWidth="1"/>
    <col min="7" max="7" width="17" bestFit="1" customWidth="1"/>
  </cols>
  <sheetData>
    <row r="1" spans="1:6">
      <c r="A1" s="1" t="s">
        <v>51</v>
      </c>
      <c r="E1" t="s">
        <v>84</v>
      </c>
    </row>
    <row r="2" spans="1:6">
      <c r="A2" s="2" t="s">
        <v>0</v>
      </c>
      <c r="E2" s="2" t="s">
        <v>91</v>
      </c>
    </row>
    <row r="3" spans="1:6">
      <c r="A3" t="s">
        <v>10</v>
      </c>
      <c r="E3" s="2" t="s">
        <v>104</v>
      </c>
    </row>
    <row r="10" spans="1:6">
      <c r="A10" s="6" t="s">
        <v>87</v>
      </c>
      <c r="B10" s="6" t="s">
        <v>34</v>
      </c>
      <c r="C10" s="6" t="s">
        <v>98</v>
      </c>
      <c r="D10" s="6" t="s">
        <v>88</v>
      </c>
      <c r="E10" s="6" t="s">
        <v>89</v>
      </c>
    </row>
    <row r="11" spans="1:6">
      <c r="A11" t="s">
        <v>90</v>
      </c>
      <c r="B11" t="s">
        <v>340</v>
      </c>
      <c r="D11">
        <v>1</v>
      </c>
      <c r="E11" t="str">
        <f>A11&amp;" "&amp;B27&amp;" "&amp;D11&amp;" "&amp;B11</f>
        <v>m1 94239.66c  1 $ Pu Cylinder Material</v>
      </c>
    </row>
    <row r="12" spans="1:6">
      <c r="A12" t="s">
        <v>332</v>
      </c>
      <c r="B12" t="s">
        <v>339</v>
      </c>
      <c r="E12" t="str">
        <f>A12&amp;" "&amp;B28&amp;" "&amp;D12&amp;" "&amp;B12</f>
        <v>m2 92238.66c 0.992745 92235.66c 0.0072  $ U Reflector</v>
      </c>
    </row>
    <row r="16" spans="1:6">
      <c r="A16" t="s">
        <v>90</v>
      </c>
      <c r="B16" s="1" t="s">
        <v>334</v>
      </c>
      <c r="E16" t="s">
        <v>100</v>
      </c>
      <c r="F16" t="s">
        <v>101</v>
      </c>
    </row>
    <row r="17" spans="1:7">
      <c r="A17" s="6" t="s">
        <v>94</v>
      </c>
      <c r="B17" s="6" t="s">
        <v>93</v>
      </c>
      <c r="C17" s="6" t="s">
        <v>92</v>
      </c>
      <c r="D17" s="6" t="s">
        <v>96</v>
      </c>
      <c r="E17" s="6" t="s">
        <v>97</v>
      </c>
      <c r="F17" s="11" t="s">
        <v>99</v>
      </c>
      <c r="G17" s="12" t="s">
        <v>102</v>
      </c>
    </row>
    <row r="18" spans="1:7">
      <c r="A18">
        <v>1</v>
      </c>
      <c r="B18" t="s">
        <v>95</v>
      </c>
      <c r="C18">
        <v>94</v>
      </c>
      <c r="D18" s="14">
        <v>239</v>
      </c>
      <c r="E18" t="str">
        <f>C18&amp;D18&amp;$F$16</f>
        <v>94239.66c</v>
      </c>
      <c r="F18" s="10"/>
      <c r="G18" t="str">
        <f>E18&amp;" "&amp;F18</f>
        <v xml:space="preserve">94239.66c </v>
      </c>
    </row>
    <row r="19" spans="1:7">
      <c r="D19" s="14"/>
      <c r="F19" s="10"/>
    </row>
    <row r="20" spans="1:7">
      <c r="A20" t="s">
        <v>332</v>
      </c>
      <c r="B20" s="1" t="s">
        <v>333</v>
      </c>
      <c r="E20" t="s">
        <v>100</v>
      </c>
      <c r="F20" t="s">
        <v>101</v>
      </c>
    </row>
    <row r="21" spans="1:7">
      <c r="A21" s="6" t="s">
        <v>94</v>
      </c>
      <c r="B21" s="6" t="s">
        <v>93</v>
      </c>
      <c r="C21" s="6" t="s">
        <v>92</v>
      </c>
      <c r="D21" s="6" t="s">
        <v>96</v>
      </c>
      <c r="E21" s="6" t="s">
        <v>97</v>
      </c>
      <c r="F21" s="11" t="s">
        <v>99</v>
      </c>
      <c r="G21" s="12" t="s">
        <v>102</v>
      </c>
    </row>
    <row r="22" spans="1:7">
      <c r="A22">
        <v>1</v>
      </c>
      <c r="B22" t="s">
        <v>336</v>
      </c>
      <c r="C22">
        <v>92</v>
      </c>
      <c r="D22" s="14" t="s">
        <v>335</v>
      </c>
      <c r="E22" t="str">
        <f>C22&amp;D22&amp;$F$16</f>
        <v>92238.66c</v>
      </c>
      <c r="F22" s="10">
        <v>0.99274499999999999</v>
      </c>
      <c r="G22" t="str">
        <f>E22&amp;" "&amp;F22</f>
        <v>92238.66c 0.992745</v>
      </c>
    </row>
    <row r="23" spans="1:7">
      <c r="B23" t="s">
        <v>337</v>
      </c>
      <c r="C23">
        <v>92</v>
      </c>
      <c r="D23" s="14" t="s">
        <v>338</v>
      </c>
      <c r="E23" t="str">
        <f>C23&amp;D23&amp;$F$16</f>
        <v>92235.66c</v>
      </c>
      <c r="F23" s="10">
        <v>7.1999999999999998E-3</v>
      </c>
      <c r="G23" t="str">
        <f>E23&amp;" "&amp;F23</f>
        <v>92235.66c 0.0072</v>
      </c>
    </row>
    <row r="26" spans="1:7">
      <c r="A26" s="6" t="s">
        <v>103</v>
      </c>
      <c r="B26" s="6"/>
      <c r="C26" s="6"/>
      <c r="D26" s="6"/>
      <c r="E26" s="6"/>
      <c r="F26" s="6"/>
      <c r="G26" s="6"/>
    </row>
    <row r="27" spans="1:7">
      <c r="A27" t="s">
        <v>90</v>
      </c>
      <c r="B27" t="str">
        <f>E18&amp;" "&amp;F18</f>
        <v xml:space="preserve">94239.66c </v>
      </c>
    </row>
    <row r="28" spans="1:7">
      <c r="A28" t="s">
        <v>332</v>
      </c>
      <c r="B28" t="str">
        <f>G22&amp;" "&amp;G23</f>
        <v>92238.66c 0.992745 92235.66c 0.0072</v>
      </c>
    </row>
  </sheetData>
  <hyperlinks>
    <hyperlink ref="A2" location="Index!A1" display="Index"/>
    <hyperlink ref="E2" r:id="rId1"/>
    <hyperlink ref="E3" r:id="rId2"/>
  </hyperlinks>
  <pageMargins left="0.7" right="0.7" top="0.75" bottom="0.75" header="0.3" footer="0.3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4.4"/>
  <sheetData>
    <row r="1" spans="1:1">
      <c r="A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General</vt:lpstr>
      <vt:lpstr>Surface Cards</vt:lpstr>
      <vt:lpstr>Cell Cards</vt:lpstr>
      <vt:lpstr>Data Cards</vt:lpstr>
      <vt:lpstr>Criticality Control</vt:lpstr>
      <vt:lpstr>Source</vt:lpstr>
      <vt:lpstr>Materials</vt:lpstr>
      <vt:lpstr>Tally</vt:lpstr>
      <vt:lpstr>Vised</vt:lpstr>
      <vt:lpstr>Output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Dolloso</dc:creator>
  <cp:lastModifiedBy>Patrick Dolloso</cp:lastModifiedBy>
  <dcterms:created xsi:type="dcterms:W3CDTF">2018-09-07T17:55:12Z</dcterms:created>
  <dcterms:modified xsi:type="dcterms:W3CDTF">2018-09-08T01:47:50Z</dcterms:modified>
</cp:coreProperties>
</file>