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3-4\"/>
    </mc:Choice>
  </mc:AlternateContent>
  <bookViews>
    <workbookView xWindow="0" yWindow="0" windowWidth="14388" windowHeight="3960" firstSheet="2" activeTab="5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3" i="4"/>
  <c r="A11" i="4"/>
  <c r="A12" i="4"/>
  <c r="A13" i="4"/>
  <c r="A33" i="4"/>
  <c r="A34" i="4"/>
  <c r="B35" i="4"/>
  <c r="A35" i="4"/>
  <c r="B34" i="4"/>
  <c r="B33" i="4"/>
  <c r="H26" i="4"/>
  <c r="H20" i="4"/>
  <c r="H21" i="4"/>
  <c r="H22" i="4"/>
  <c r="F21" i="4"/>
  <c r="F22" i="4"/>
  <c r="F20" i="4"/>
  <c r="H19" i="4"/>
  <c r="F19" i="4"/>
  <c r="H18" i="4"/>
  <c r="F30" i="4"/>
  <c r="H21" i="2"/>
  <c r="H22" i="2"/>
  <c r="H23" i="2"/>
  <c r="H24" i="2"/>
  <c r="H25" i="2"/>
  <c r="H26" i="2"/>
  <c r="G23" i="1"/>
  <c r="H24" i="1" l="1"/>
  <c r="H25" i="1"/>
  <c r="F26" i="4" l="1"/>
  <c r="H22" i="1"/>
  <c r="H23" i="1"/>
  <c r="E17" i="9"/>
  <c r="H20" i="2" l="1"/>
  <c r="H18" i="1"/>
  <c r="H21" i="1"/>
  <c r="F18" i="4" l="1"/>
  <c r="E11" i="4" s="1"/>
  <c r="I27" i="11"/>
  <c r="G18" i="3"/>
  <c r="H20" i="1"/>
  <c r="H19" i="1"/>
</calcChain>
</file>

<file path=xl/comments1.xml><?xml version="1.0" encoding="utf-8"?>
<comments xmlns="http://schemas.openxmlformats.org/spreadsheetml/2006/main">
  <authors>
    <author>Patrick Dolloso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Cell number, starting in columns 1-5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number (0 if cell is void)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cell material density
* No entry if cell is void
* (+) = atom density [atoms/b-cm]
* (-) = mass density [g/cc]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blanks between the surface numbers, - 1 2 - 3, define intersections of the space inside the cylinder and above the lower plane below the upper plane.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union operator is what we use to define the "rest of the world" in configuration 1. Therefore, the sense of the surfaces in cell 2 is opposite to those defining cell 1 and the Boolean intersection operator is replaced by the union, 1: -2 : 3.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<sst xmlns="http://schemas.openxmlformats.org/spreadsheetml/2006/main" count="882" uniqueCount="405">
  <si>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</si>
  <si>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</si>
  <si>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</si>
  <si>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</si>
  <si>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</si>
  <si>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</si>
  <si>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</si>
  <si>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</si>
  <si>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</si>
  <si>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</si>
  <si>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</si>
  <si>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</si>
  <si>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</si>
  <si>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</si>
  <si>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</si>
  <si>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</si>
  <si>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</si>
  <si>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</si>
  <si>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</si>
  <si>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</si>
  <si>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</si>
  <si>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</si>
  <si>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</si>
  <si>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</si>
  <si>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</si>
  <si>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</si>
  <si>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</si>
  <si>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</si>
  <si>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</si>
  <si>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</si>
  <si>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</si>
  <si>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</si>
  <si>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Problem Description</t>
  </si>
  <si>
    <t>Details:</t>
  </si>
  <si>
    <t>Comment</t>
  </si>
  <si>
    <t>d/r</t>
  </si>
  <si>
    <t>General</t>
  </si>
  <si>
    <t>GitHub Location</t>
  </si>
  <si>
    <t>Master Github Link</t>
  </si>
  <si>
    <t>Tally</t>
  </si>
  <si>
    <t>Data</t>
  </si>
  <si>
    <t>Raw code (spacing might need adjustment)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</si>
  <si>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</si>
  <si>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</si>
  <si>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</si>
  <si>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</si>
  <si>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</si>
  <si>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</si>
  <si>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</si>
  <si>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</si>
  <si>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</si>
  <si>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</si>
  <si>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</si>
  <si>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</si>
  <si>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</si>
  <si>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</si>
  <si>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</si>
  <si>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</si>
  <si>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</si>
  <si>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</si>
  <si>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</si>
  <si>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</si>
  <si>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</si>
  <si>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</si>
  <si>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</si>
  <si>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</si>
  <si>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</si>
  <si>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</si>
  <si>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</si>
  <si>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</si>
  <si>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</si>
  <si>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</si>
  <si>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</si>
  <si>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</si>
  <si>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</si>
  <si>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</si>
  <si>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</si>
  <si>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</si>
  <si>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</si>
  <si>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</si>
  <si>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</si>
  <si>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</si>
  <si>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</si>
  <si>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</si>
  <si>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</si>
  <si>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</si>
  <si>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</si>
  <si>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</si>
  <si>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</si>
  <si>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</si>
  <si>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</si>
  <si>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</si>
  <si>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</si>
  <si>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</si>
  <si>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</si>
  <si>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Pu</t>
  </si>
  <si>
    <t>A-number</t>
  </si>
  <si>
    <t>Zaid</t>
  </si>
  <si>
    <t>zaid</t>
  </si>
  <si>
    <t>Density</t>
  </si>
  <si>
    <t>Library</t>
  </si>
  <si>
    <t>.66c</t>
  </si>
  <si>
    <t>Raw Card</t>
  </si>
  <si>
    <t>Card Entry</t>
  </si>
  <si>
    <t>Periodic Table</t>
  </si>
  <si>
    <t>$ Void Universe</t>
  </si>
  <si>
    <t>importance</t>
  </si>
  <si>
    <t>raw cell cards code</t>
  </si>
  <si>
    <t>imp:n=1</t>
  </si>
  <si>
    <t>imp:n=0</t>
  </si>
  <si>
    <t>Vised</t>
  </si>
  <si>
    <t>keff</t>
  </si>
  <si>
    <t>results</t>
  </si>
  <si>
    <t>for: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</si>
  <si>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</si>
  <si>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</si>
  <si>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</si>
  <si>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</si>
  <si>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</si>
  <si>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</si>
  <si>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</si>
  <si>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</si>
  <si>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</si>
  <si>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</si>
  <si>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</si>
  <si>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</si>
  <si>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</si>
  <si>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</si>
  <si>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</si>
  <si>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</si>
  <si>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</si>
  <si>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</si>
  <si>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</si>
  <si>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</si>
  <si>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</si>
  <si>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</si>
  <si>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</si>
  <si>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</si>
  <si>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</si>
  <si>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</si>
  <si>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</si>
  <si>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</si>
  <si>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</si>
  <si>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</si>
  <si>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</si>
  <si>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</si>
  <si>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</si>
  <si>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</si>
  <si>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</si>
  <si>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</si>
  <si>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</si>
  <si>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</si>
  <si>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</si>
  <si>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</si>
  <si>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</si>
  <si>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</si>
  <si>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</si>
  <si>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</si>
  <si>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</si>
  <si>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</si>
  <si>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</si>
  <si>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</si>
  <si>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</si>
  <si>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</si>
  <si>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</si>
  <si>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</si>
  <si>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</si>
  <si>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</si>
  <si>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</si>
  <si>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</si>
  <si>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</si>
  <si>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</si>
  <si>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</si>
  <si>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</si>
  <si>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</si>
  <si>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</si>
  <si>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</si>
  <si>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</si>
  <si>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</si>
  <si>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</si>
  <si>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</si>
  <si>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</si>
  <si>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</si>
  <si>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</si>
  <si>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</si>
  <si>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</si>
  <si>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</si>
  <si>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</si>
  <si>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</si>
  <si>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</si>
  <si>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</si>
  <si>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</si>
  <si>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</si>
  <si>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</si>
  <si>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</si>
  <si>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</si>
  <si>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</si>
  <si>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</si>
  <si>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</si>
  <si>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</si>
  <si>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</si>
  <si>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</si>
  <si>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</si>
  <si>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</si>
  <si>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</si>
  <si>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</si>
  <si>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</si>
  <si>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</si>
  <si>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</si>
  <si>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</si>
  <si>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</si>
  <si>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</si>
  <si>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</si>
  <si>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</si>
  <si>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</si>
  <si>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</si>
  <si>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</si>
  <si>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</si>
  <si>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</si>
  <si>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</si>
  <si>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</si>
  <si>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</si>
  <si>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</si>
  <si>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</si>
  <si>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</si>
  <si>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</si>
  <si>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</si>
  <si>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</si>
  <si>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</si>
  <si>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</si>
  <si>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</si>
  <si>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</si>
  <si>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</si>
  <si>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</si>
  <si>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</si>
  <si>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</si>
  <si>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</si>
  <si>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</si>
  <si>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</si>
  <si>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</si>
  <si>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</si>
  <si>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</si>
  <si>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</si>
  <si>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</si>
  <si>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</si>
  <si>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</si>
  <si>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</si>
  <si>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</si>
  <si>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</si>
  <si>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</si>
  <si>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</si>
  <si>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</si>
  <si>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</si>
  <si>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</si>
  <si>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</si>
  <si>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</si>
  <si>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</si>
  <si>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</si>
  <si>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</si>
  <si>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</si>
  <si>
    <t>c</t>
  </si>
  <si>
    <t>Cylinder</t>
  </si>
  <si>
    <t>Universe</t>
  </si>
  <si>
    <t>Units</t>
  </si>
  <si>
    <t>g/cc</t>
  </si>
  <si>
    <t>N-239</t>
  </si>
  <si>
    <t>Parameter</t>
  </si>
  <si>
    <t>Value</t>
  </si>
  <si>
    <t>density</t>
  </si>
  <si>
    <t>Description</t>
  </si>
  <si>
    <t>radius</t>
  </si>
  <si>
    <t>Pu cyl</t>
  </si>
  <si>
    <t>cm</t>
  </si>
  <si>
    <t>height</t>
  </si>
  <si>
    <t>keffs,</t>
  </si>
  <si>
    <t>one</t>
  </si>
  <si>
    <t>deviations,</t>
  </si>
  <si>
    <t>estimator</t>
  </si>
  <si>
    <t>corr</t>
  </si>
  <si>
    <t>collision</t>
  </si>
  <si>
    <t>absorption</t>
  </si>
  <si>
    <t>track</t>
  </si>
  <si>
    <t>length</t>
  </si>
  <si>
    <t>col/absorp</t>
  </si>
  <si>
    <t>abs/trk</t>
  </si>
  <si>
    <t>len</t>
  </si>
  <si>
    <t>col/trk</t>
  </si>
  <si>
    <t>col/abs/trk</t>
  </si>
  <si>
    <t>if</t>
  </si>
  <si>
    <t>largest</t>
  </si>
  <si>
    <t>each</t>
  </si>
  <si>
    <t>occurred</t>
  </si>
  <si>
    <t>next</t>
  </si>
  <si>
    <t>cycle,</t>
  </si>
  <si>
    <t>would</t>
  </si>
  <si>
    <t>be:</t>
  </si>
  <si>
    <t>lifetimes,</t>
  </si>
  <si>
    <t>(sec):</t>
  </si>
  <si>
    <t>std.</t>
  </si>
  <si>
    <t>dev.</t>
  </si>
  <si>
    <t>estimates</t>
  </si>
  <si>
    <t>lifetimes</t>
  </si>
  <si>
    <t>escape</t>
  </si>
  <si>
    <t>capture</t>
  </si>
  <si>
    <t>lifetime(abs)</t>
  </si>
  <si>
    <t>lifetime(c/a/t)</t>
  </si>
  <si>
    <t>1average</t>
  </si>
  <si>
    <t>different</t>
  </si>
  <si>
    <t>batch</t>
  </si>
  <si>
    <t>sizes</t>
  </si>
  <si>
    <t>estimators</t>
  </si>
  <si>
    <t>deviations</t>
  </si>
  <si>
    <t>k(c/a/t)</t>
  </si>
  <si>
    <t>k</t>
  </si>
  <si>
    <t>batches</t>
  </si>
  <si>
    <t>k(col)</t>
  </si>
  <si>
    <t>st</t>
  </si>
  <si>
    <t>dev</t>
  </si>
  <si>
    <t>k(abs)</t>
  </si>
  <si>
    <t>k(trk)</t>
  </si>
  <si>
    <t>co/ab/trk</t>
  </si>
  <si>
    <t>|95/95/95|</t>
  </si>
  <si>
    <t>4.935</t>
  </si>
  <si>
    <t>6.909</t>
  </si>
  <si>
    <t>Reflector</t>
  </si>
  <si>
    <t>Radius</t>
  </si>
  <si>
    <t>U Reflector</t>
  </si>
  <si>
    <t>m2</t>
  </si>
  <si>
    <t>238</t>
  </si>
  <si>
    <t>U-238</t>
  </si>
  <si>
    <t>U-235</t>
  </si>
  <si>
    <t>235</t>
  </si>
  <si>
    <t>$ U Reflector bottom</t>
  </si>
  <si>
    <t>$ U Reflector top</t>
  </si>
  <si>
    <t>Side View</t>
  </si>
  <si>
    <t>Top View</t>
  </si>
  <si>
    <t>Ex2-5:</t>
  </si>
  <si>
    <t>A</t>
  </si>
  <si>
    <t>metal</t>
  </si>
  <si>
    <t>cylinder</t>
  </si>
  <si>
    <t>U-reflector</t>
  </si>
  <si>
    <t>#2</t>
  </si>
  <si>
    <t>0.98730,</t>
  </si>
  <si>
    <t>0.98799,</t>
  </si>
  <si>
    <t>0.98521-0.98799</t>
  </si>
  <si>
    <t>0.98476-0.98844</t>
  </si>
  <si>
    <t>0.98513-0.98808</t>
  </si>
  <si>
    <t>0.98465-0.98857</t>
  </si>
  <si>
    <t>0.98513-0.98824</t>
  </si>
  <si>
    <t>0.98461-0.98877</t>
  </si>
  <si>
    <t>0.98527-0.98828</t>
  </si>
  <si>
    <t>0.98475-0.98879</t>
  </si>
  <si>
    <t>0.98481-0.98839</t>
  </si>
  <si>
    <t>0.98417-0.98903</t>
  </si>
  <si>
    <t>0.98474-0.98838</t>
  </si>
  <si>
    <t>0.98407-0.98906</t>
  </si>
  <si>
    <t>0.98372-0.98893</t>
  </si>
  <si>
    <t>0.98247-0.99017</t>
  </si>
  <si>
    <t>0.98319-0.98937</t>
  </si>
  <si>
    <t>0.98144-0.99112</t>
  </si>
  <si>
    <t>0.98349-0.98926</t>
  </si>
  <si>
    <t>0.97972-0.99303</t>
  </si>
  <si>
    <t>0.97218-1.00676</t>
  </si>
  <si>
    <t>0.90288-1.07606</t>
  </si>
  <si>
    <t>Notes: MCNP6 Primer Ex 3-4 (v0-1)</t>
  </si>
  <si>
    <t>Bare UO2F2 Solution Cylinder</t>
  </si>
  <si>
    <t>UO2F2 Sol'n cylinder</t>
  </si>
  <si>
    <t>$ UO2F2 Soln</t>
  </si>
  <si>
    <t>cz</t>
  </si>
  <si>
    <t>pz</t>
  </si>
  <si>
    <t>$ Bottom of soln cylinder</t>
  </si>
  <si>
    <t>$ Top of soln cylinder</t>
  </si>
  <si>
    <t>100</t>
  </si>
  <si>
    <t>20.12</t>
  </si>
  <si>
    <t>Case</t>
  </si>
  <si>
    <t>$ Case</t>
  </si>
  <si>
    <t>110</t>
  </si>
  <si>
    <t>$ Void top</t>
  </si>
  <si>
    <t>-1 4 -5</t>
  </si>
  <si>
    <t>-1 3 -4</t>
  </si>
  <si>
    <t>$ Solution</t>
  </si>
  <si>
    <t>Void + Al container</t>
  </si>
  <si>
    <t>$ Container</t>
  </si>
  <si>
    <t>(1 -2 -5 3):(-2 -3 6)</t>
  </si>
  <si>
    <t>2:5:-6</t>
  </si>
  <si>
    <t>.60t</t>
  </si>
  <si>
    <t>.62c</t>
  </si>
  <si>
    <t>001</t>
  </si>
  <si>
    <t>H</t>
  </si>
  <si>
    <t>O</t>
  </si>
  <si>
    <t>016</t>
  </si>
  <si>
    <t>F</t>
  </si>
  <si>
    <t>019</t>
  </si>
  <si>
    <t>mt1</t>
  </si>
  <si>
    <t>lwtr.60t</t>
  </si>
  <si>
    <t>Light Water</t>
  </si>
  <si>
    <t>Al</t>
  </si>
  <si>
    <t>027</t>
  </si>
  <si>
    <t>$ Light Water</t>
  </si>
  <si>
    <t>$ Al Case</t>
  </si>
  <si>
    <t>$ UO2F2</t>
  </si>
  <si>
    <t>Description: Material 1 - UO2F2</t>
  </si>
  <si>
    <t>Description: Material 3 -Light Water</t>
  </si>
  <si>
    <t>Description: Material 2 - Al Case</t>
  </si>
  <si>
    <t>$ 1 point source @ (0,0,50)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</si>
</sst>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E+00"/>
    <numFmt numFmtId="166" formatCode="0.0000"/>
    <numFmt numFmtId="167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1"/>
    <xf numFmtId="0" fontId="4" fillId="3" borderId="0" xfId="3"/>
    <xf numFmtId="0" fontId="3" fillId="2" borderId="0" xfId="2"/>
    <xf numFmtId="0" fontId="5" fillId="4" borderId="0" xfId="4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  <xf numFmtId="0" fontId="0" fillId="0" borderId="0" xfId="0" applyAlignment="1">
      <alignment horizontal="left" vertical="center"/>
    </xf>
    <xf numFmtId="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/>
    <xf numFmtId="2" fontId="0" fillId="0" borderId="0" xfId="0" applyNumberFormat="1" applyAlignment="1">
      <alignment horizontal="left" vertical="center"/>
    </xf>
    <xf numFmtId="166" fontId="0" fillId="0" borderId="0" xfId="0" applyNumberFormat="1"/>
    <xf numFmtId="167" fontId="0" fillId="0" borderId="0" xfId="0" applyNumberFormat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tm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tmp"/><Relationship Id="rId2" Type="http://schemas.openxmlformats.org/officeDocument/2006/relationships/image" Target="../media/image6.tmp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10</xdr:row>
      <xdr:rowOff>60960</xdr:rowOff>
    </xdr:from>
    <xdr:to>
      <xdr:col>0</xdr:col>
      <xdr:colOff>1371714</xdr:colOff>
      <xdr:row>18</xdr:row>
      <xdr:rowOff>61087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1889760"/>
          <a:ext cx="1318374" cy="1463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1151878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300092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45931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3</xdr:col>
      <xdr:colOff>682201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1181317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1162266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  <xdr:twoCellAnchor editAs="oneCell">
    <xdr:from>
      <xdr:col>0</xdr:col>
      <xdr:colOff>29974</xdr:colOff>
      <xdr:row>10</xdr:row>
      <xdr:rowOff>45720</xdr:rowOff>
    </xdr:from>
    <xdr:to>
      <xdr:col>1</xdr:col>
      <xdr:colOff>830731</xdr:colOff>
      <xdr:row>17</xdr:row>
      <xdr:rowOff>87630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74" y="1874520"/>
          <a:ext cx="1440837" cy="13220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3</xdr:col>
      <xdr:colOff>800896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5</xdr:col>
      <xdr:colOff>220837</xdr:colOff>
      <xdr:row>22</xdr:row>
      <xdr:rowOff>179071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1521"/>
          <a:ext cx="3421237" cy="347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19572</xdr:colOff>
      <xdr:row>4</xdr:row>
      <xdr:rowOff>7620</xdr:rowOff>
    </xdr:from>
    <xdr:to>
      <xdr:col>11</xdr:col>
      <xdr:colOff>422253</xdr:colOff>
      <xdr:row>22</xdr:row>
      <xdr:rowOff>175260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0052" y="739140"/>
          <a:ext cx="3603081" cy="3459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1" sqref="B21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38</v>
      </c>
      <c r="F1" s="1" t="s">
        <v>17</v>
      </c>
    </row>
    <row r="2" spans="1:9">
      <c r="A2" t="s">
        <v>4</v>
      </c>
      <c r="B2" t="s">
        <v>364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3</v>
      </c>
      <c r="B3" t="s">
        <v>2</v>
      </c>
      <c r="F3" t="s">
        <v>25</v>
      </c>
      <c r="G3" t="s">
        <v>24</v>
      </c>
      <c r="H3" t="s">
        <v>23</v>
      </c>
      <c r="I3" t="s">
        <v>22</v>
      </c>
    </row>
    <row r="4" spans="1:9">
      <c r="A4" t="s">
        <v>26</v>
      </c>
      <c r="B4" t="s">
        <v>27</v>
      </c>
    </row>
    <row r="5" spans="1:9">
      <c r="A5" t="s">
        <v>37</v>
      </c>
    </row>
    <row r="8" spans="1:9">
      <c r="A8" s="1" t="s">
        <v>1</v>
      </c>
    </row>
    <row r="9" spans="1:9">
      <c r="A9" s="2" t="s">
        <v>36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53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39</v>
      </c>
    </row>
    <row r="17" spans="1:1">
      <c r="A17" s="2" t="s">
        <v>9</v>
      </c>
    </row>
    <row r="18" spans="1:1">
      <c r="A18" s="2" t="s">
        <v>40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4.4"/>
  <sheetData>
    <row r="1" spans="1:7">
      <c r="A1" s="1" t="s">
        <v>110</v>
      </c>
    </row>
    <row r="2" spans="1:7">
      <c r="A2" s="2" t="s">
        <v>0</v>
      </c>
    </row>
    <row r="4" spans="1:7">
      <c r="A4" t="s">
        <v>334</v>
      </c>
      <c r="G4" t="s">
        <v>335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J34" workbookViewId="0">
      <selection activeCell="J43" sqref="J43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</row>
    <row r="2" spans="1:23">
      <c r="A2" s="2" t="s">
        <v>0</v>
      </c>
    </row>
    <row r="3" spans="1:23">
      <c r="A3" t="s">
        <v>10</v>
      </c>
    </row>
    <row r="10" spans="1:23">
      <c r="A10" t="s">
        <v>111</v>
      </c>
      <c r="B10" t="s">
        <v>112</v>
      </c>
      <c r="C10" t="s">
        <v>113</v>
      </c>
      <c r="D10" t="s">
        <v>336</v>
      </c>
      <c r="E10" t="s">
        <v>337</v>
      </c>
      <c r="F10" t="s">
        <v>95</v>
      </c>
      <c r="G10" t="s">
        <v>338</v>
      </c>
      <c r="H10" t="s">
        <v>339</v>
      </c>
      <c r="I10" t="s">
        <v>140</v>
      </c>
      <c r="J10" t="s">
        <v>340</v>
      </c>
      <c r="K10" t="s">
        <v>341</v>
      </c>
      <c r="L10" t="s">
        <v>114</v>
      </c>
      <c r="M10" s="15" t="s">
        <v>115</v>
      </c>
      <c r="N10" s="15">
        <v>40012</v>
      </c>
      <c r="O10" s="16">
        <v>0.9140625</v>
      </c>
    </row>
    <row r="13" spans="1:23"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116</v>
      </c>
      <c r="J13">
        <v>1</v>
      </c>
      <c r="K13" t="s">
        <v>120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116</v>
      </c>
      <c r="R13" t="s">
        <v>65</v>
      </c>
      <c r="S13" t="s">
        <v>128</v>
      </c>
    </row>
    <row r="14" spans="1:23">
      <c r="B14" t="s">
        <v>116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>
        <v>50</v>
      </c>
      <c r="J14" t="s">
        <v>135</v>
      </c>
      <c r="K14" t="s">
        <v>136</v>
      </c>
      <c r="L14" t="s">
        <v>137</v>
      </c>
      <c r="M14" t="s">
        <v>13</v>
      </c>
      <c r="N14" t="s">
        <v>138</v>
      </c>
      <c r="O14" t="s">
        <v>139</v>
      </c>
      <c r="P14">
        <v>250</v>
      </c>
      <c r="Q14" t="s">
        <v>135</v>
      </c>
      <c r="R14" t="s">
        <v>140</v>
      </c>
      <c r="S14" t="s">
        <v>141</v>
      </c>
      <c r="T14">
        <v>5000</v>
      </c>
      <c r="U14" t="s">
        <v>142</v>
      </c>
      <c r="V14" t="s">
        <v>143</v>
      </c>
      <c r="W14" t="s">
        <v>144</v>
      </c>
    </row>
    <row r="15" spans="1:23">
      <c r="B15" t="s">
        <v>145</v>
      </c>
      <c r="C15" t="s">
        <v>130</v>
      </c>
      <c r="D15" t="s">
        <v>146</v>
      </c>
      <c r="E15" t="s">
        <v>137</v>
      </c>
      <c r="F15">
        <v>50</v>
      </c>
      <c r="G15" t="s">
        <v>147</v>
      </c>
      <c r="H15" t="s">
        <v>135</v>
      </c>
      <c r="I15" t="s">
        <v>140</v>
      </c>
      <c r="J15">
        <v>250412</v>
      </c>
      <c r="K15" t="s">
        <v>119</v>
      </c>
      <c r="L15" t="s">
        <v>148</v>
      </c>
      <c r="M15" t="s">
        <v>136</v>
      </c>
      <c r="N15">
        <v>200</v>
      </c>
      <c r="O15" t="s">
        <v>149</v>
      </c>
      <c r="P15" t="s">
        <v>135</v>
      </c>
      <c r="Q15" t="s">
        <v>140</v>
      </c>
      <c r="R15">
        <v>1000162</v>
      </c>
      <c r="S15" t="s">
        <v>119</v>
      </c>
      <c r="T15" t="s">
        <v>150</v>
      </c>
    </row>
    <row r="18" spans="2:20">
      <c r="B18" t="s">
        <v>145</v>
      </c>
      <c r="C18" t="s">
        <v>151</v>
      </c>
      <c r="D18" t="s">
        <v>146</v>
      </c>
      <c r="E18" t="s">
        <v>152</v>
      </c>
      <c r="F18" t="s">
        <v>116</v>
      </c>
      <c r="G18" t="s">
        <v>153</v>
      </c>
      <c r="H18" t="s">
        <v>154</v>
      </c>
      <c r="I18" t="s">
        <v>139</v>
      </c>
      <c r="J18" t="s">
        <v>111</v>
      </c>
      <c r="K18" t="s">
        <v>135</v>
      </c>
      <c r="L18" t="s">
        <v>155</v>
      </c>
      <c r="M18" t="s">
        <v>13</v>
      </c>
      <c r="N18" t="s">
        <v>138</v>
      </c>
      <c r="O18" t="s">
        <v>139</v>
      </c>
      <c r="P18">
        <v>1250574</v>
      </c>
      <c r="Q18" t="s">
        <v>118</v>
      </c>
      <c r="R18" t="s">
        <v>119</v>
      </c>
      <c r="S18" t="s">
        <v>120</v>
      </c>
      <c r="T18" t="s">
        <v>150</v>
      </c>
    </row>
    <row r="19" spans="2:20">
      <c r="B19" t="s">
        <v>156</v>
      </c>
      <c r="C19" t="s">
        <v>157</v>
      </c>
      <c r="D19" t="s">
        <v>140</v>
      </c>
      <c r="E19" t="s">
        <v>158</v>
      </c>
      <c r="F19" t="s">
        <v>159</v>
      </c>
      <c r="G19" t="s">
        <v>125</v>
      </c>
      <c r="H19" t="s">
        <v>160</v>
      </c>
      <c r="I19" t="s">
        <v>136</v>
      </c>
      <c r="J19" t="s">
        <v>161</v>
      </c>
      <c r="K19" t="s">
        <v>118</v>
      </c>
      <c r="L19" t="s">
        <v>119</v>
      </c>
      <c r="M19" t="s">
        <v>120</v>
      </c>
      <c r="N19" t="s">
        <v>162</v>
      </c>
    </row>
    <row r="22" spans="2:20">
      <c r="B22" t="s">
        <v>163</v>
      </c>
    </row>
    <row r="23" spans="2:20"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116</v>
      </c>
      <c r="H23" t="s">
        <v>168</v>
      </c>
      <c r="I23" t="s">
        <v>169</v>
      </c>
      <c r="J23" t="s">
        <v>139</v>
      </c>
      <c r="K23" t="s">
        <v>170</v>
      </c>
    </row>
    <row r="24" spans="2:20">
      <c r="B24" t="s">
        <v>163</v>
      </c>
      <c r="C24" t="s">
        <v>171</v>
      </c>
      <c r="D24" s="9">
        <v>4.2</v>
      </c>
      <c r="E24" t="s">
        <v>140</v>
      </c>
      <c r="F24" t="s">
        <v>172</v>
      </c>
      <c r="G24" t="s">
        <v>173</v>
      </c>
      <c r="H24" s="9">
        <v>3.2399999999999998E-2</v>
      </c>
    </row>
    <row r="25" spans="2:20">
      <c r="B25" t="s">
        <v>163</v>
      </c>
    </row>
    <row r="26" spans="2:20">
      <c r="B26" t="s">
        <v>163</v>
      </c>
    </row>
    <row r="27" spans="2:20">
      <c r="B27" t="s">
        <v>163</v>
      </c>
      <c r="C27" t="s">
        <v>174</v>
      </c>
      <c r="D27">
        <v>3</v>
      </c>
      <c r="E27" t="s">
        <v>175</v>
      </c>
      <c r="F27" t="s">
        <v>116</v>
      </c>
      <c r="G27" t="s">
        <v>176</v>
      </c>
      <c r="H27" t="s">
        <v>177</v>
      </c>
      <c r="I27" t="s">
        <v>178</v>
      </c>
      <c r="J27" t="s">
        <v>165</v>
      </c>
    </row>
    <row r="28" spans="2:20">
      <c r="B28" t="s">
        <v>163</v>
      </c>
      <c r="C28" t="s">
        <v>166</v>
      </c>
      <c r="D28" t="s">
        <v>179</v>
      </c>
      <c r="E28">
        <v>1</v>
      </c>
      <c r="F28" t="s">
        <v>180</v>
      </c>
      <c r="G28" t="s">
        <v>139</v>
      </c>
      <c r="H28" t="s">
        <v>116</v>
      </c>
      <c r="I28" t="s">
        <v>181</v>
      </c>
    </row>
    <row r="29" spans="2:20">
      <c r="B29" t="s">
        <v>163</v>
      </c>
      <c r="C29" t="s">
        <v>166</v>
      </c>
      <c r="D29" t="s">
        <v>167</v>
      </c>
      <c r="E29" t="s">
        <v>116</v>
      </c>
      <c r="F29" t="s">
        <v>168</v>
      </c>
      <c r="G29" t="s">
        <v>169</v>
      </c>
      <c r="H29" t="s">
        <v>139</v>
      </c>
      <c r="I29" t="s">
        <v>182</v>
      </c>
    </row>
    <row r="30" spans="2:20">
      <c r="B30" t="s">
        <v>163</v>
      </c>
      <c r="C30" t="s">
        <v>183</v>
      </c>
      <c r="D30" t="s">
        <v>184</v>
      </c>
      <c r="E30" t="s">
        <v>145</v>
      </c>
      <c r="F30" t="s">
        <v>185</v>
      </c>
      <c r="G30" t="s">
        <v>135</v>
      </c>
      <c r="H30" t="s">
        <v>186</v>
      </c>
      <c r="I30" t="s">
        <v>187</v>
      </c>
      <c r="J30" t="s">
        <v>188</v>
      </c>
    </row>
    <row r="31" spans="2:20">
      <c r="B31" t="s">
        <v>163</v>
      </c>
    </row>
    <row r="32" spans="2:20">
      <c r="B32" t="s">
        <v>163</v>
      </c>
      <c r="C32" t="s">
        <v>7</v>
      </c>
      <c r="D32" t="s">
        <v>166</v>
      </c>
      <c r="E32" t="s">
        <v>189</v>
      </c>
      <c r="F32" t="s">
        <v>190</v>
      </c>
      <c r="G32" t="s">
        <v>191</v>
      </c>
    </row>
    <row r="33" spans="2:24">
      <c r="B33" t="s">
        <v>163</v>
      </c>
    </row>
    <row r="34" spans="2:24">
      <c r="B34" t="s">
        <v>116</v>
      </c>
      <c r="C34" t="s">
        <v>112</v>
      </c>
      <c r="D34" t="s">
        <v>139</v>
      </c>
      <c r="E34" t="s">
        <v>116</v>
      </c>
      <c r="F34" t="s">
        <v>192</v>
      </c>
      <c r="G34" t="s">
        <v>193</v>
      </c>
      <c r="H34" t="s">
        <v>167</v>
      </c>
      <c r="I34" t="s">
        <v>194</v>
      </c>
      <c r="J34" t="s">
        <v>195</v>
      </c>
      <c r="K34" t="s">
        <v>133</v>
      </c>
      <c r="L34" t="s">
        <v>116</v>
      </c>
      <c r="M34" t="s">
        <v>196</v>
      </c>
      <c r="N34" t="s">
        <v>197</v>
      </c>
      <c r="O34" t="s">
        <v>198</v>
      </c>
      <c r="P34" t="s">
        <v>136</v>
      </c>
      <c r="Q34" t="s">
        <v>199</v>
      </c>
      <c r="R34" t="s">
        <v>111</v>
      </c>
      <c r="S34" t="s">
        <v>177</v>
      </c>
      <c r="T34" t="s">
        <v>200</v>
      </c>
      <c r="U34" t="s">
        <v>201</v>
      </c>
    </row>
    <row r="36" spans="2:24">
      <c r="B36" t="s">
        <v>116</v>
      </c>
      <c r="C36" t="s">
        <v>202</v>
      </c>
      <c r="D36" t="s">
        <v>203</v>
      </c>
      <c r="E36" t="s">
        <v>177</v>
      </c>
      <c r="F36" t="s">
        <v>200</v>
      </c>
      <c r="G36" t="s">
        <v>204</v>
      </c>
      <c r="H36" t="s">
        <v>205</v>
      </c>
      <c r="I36" t="s">
        <v>206</v>
      </c>
      <c r="J36" t="s">
        <v>207</v>
      </c>
      <c r="K36" t="s">
        <v>116</v>
      </c>
      <c r="L36">
        <v>95</v>
      </c>
      <c r="M36" t="s">
        <v>208</v>
      </c>
      <c r="N36" t="s">
        <v>209</v>
      </c>
      <c r="O36" t="s">
        <v>210</v>
      </c>
    </row>
    <row r="37" spans="2:24">
      <c r="B37" t="s">
        <v>116</v>
      </c>
      <c r="C37" t="s">
        <v>211</v>
      </c>
      <c r="D37" t="s">
        <v>177</v>
      </c>
      <c r="E37" t="s">
        <v>200</v>
      </c>
      <c r="F37" t="s">
        <v>204</v>
      </c>
      <c r="G37" t="s">
        <v>205</v>
      </c>
      <c r="H37" t="s">
        <v>206</v>
      </c>
      <c r="I37" t="s">
        <v>207</v>
      </c>
      <c r="J37" t="s">
        <v>116</v>
      </c>
      <c r="K37">
        <v>95</v>
      </c>
      <c r="L37" t="s">
        <v>208</v>
      </c>
      <c r="M37" t="s">
        <v>209</v>
      </c>
      <c r="N37" t="s">
        <v>210</v>
      </c>
    </row>
    <row r="38" spans="2:24">
      <c r="B38" t="s">
        <v>116</v>
      </c>
      <c r="C38" t="s">
        <v>212</v>
      </c>
      <c r="D38" t="s">
        <v>213</v>
      </c>
      <c r="E38" t="s">
        <v>177</v>
      </c>
      <c r="F38" t="s">
        <v>200</v>
      </c>
      <c r="G38" t="s">
        <v>204</v>
      </c>
      <c r="H38" t="s">
        <v>205</v>
      </c>
      <c r="I38" t="s">
        <v>206</v>
      </c>
      <c r="J38" t="s">
        <v>207</v>
      </c>
      <c r="K38" t="s">
        <v>116</v>
      </c>
      <c r="L38">
        <v>95</v>
      </c>
      <c r="M38" t="s">
        <v>208</v>
      </c>
      <c r="N38" t="s">
        <v>209</v>
      </c>
      <c r="O38" t="s">
        <v>210</v>
      </c>
    </row>
    <row r="41" spans="2:24">
      <c r="B41" t="s">
        <v>214</v>
      </c>
    </row>
    <row r="42" spans="2:24">
      <c r="B42" t="s">
        <v>215</v>
      </c>
      <c r="C42" t="s">
        <v>215</v>
      </c>
    </row>
    <row r="43" spans="2:24">
      <c r="B43" t="s">
        <v>215</v>
      </c>
      <c r="C43" t="s">
        <v>116</v>
      </c>
      <c r="D43" t="s">
        <v>216</v>
      </c>
      <c r="E43" t="s">
        <v>217</v>
      </c>
      <c r="F43" t="s">
        <v>218</v>
      </c>
      <c r="G43" t="s">
        <v>219</v>
      </c>
      <c r="H43" t="s">
        <v>111</v>
      </c>
      <c r="I43" t="s">
        <v>115</v>
      </c>
      <c r="J43" s="18">
        <v>0.98660000000000003</v>
      </c>
      <c r="K43" t="s">
        <v>140</v>
      </c>
      <c r="L43" t="s">
        <v>220</v>
      </c>
      <c r="M43" t="s">
        <v>217</v>
      </c>
      <c r="N43" t="s">
        <v>221</v>
      </c>
      <c r="O43" t="s">
        <v>222</v>
      </c>
      <c r="P43" t="s">
        <v>139</v>
      </c>
      <c r="Q43" s="18">
        <v>6.9999999999999999E-4</v>
      </c>
      <c r="R43" t="s">
        <v>215</v>
      </c>
    </row>
    <row r="44" spans="2:24">
      <c r="B44" t="s">
        <v>215</v>
      </c>
      <c r="C44" t="s">
        <v>215</v>
      </c>
    </row>
    <row r="45" spans="2:24">
      <c r="B45" t="s">
        <v>215</v>
      </c>
      <c r="C45" t="s">
        <v>116</v>
      </c>
      <c r="D45" t="s">
        <v>217</v>
      </c>
      <c r="E45" t="s">
        <v>223</v>
      </c>
      <c r="F45" t="s">
        <v>224</v>
      </c>
      <c r="G45" t="s">
        <v>225</v>
      </c>
      <c r="H45">
        <v>99</v>
      </c>
      <c r="I45" t="s">
        <v>208</v>
      </c>
      <c r="J45" t="s">
        <v>111</v>
      </c>
      <c r="K45" t="s">
        <v>209</v>
      </c>
      <c r="L45" t="s">
        <v>226</v>
      </c>
      <c r="M45" t="s">
        <v>227</v>
      </c>
      <c r="N45">
        <v>0.9859</v>
      </c>
      <c r="O45" t="s">
        <v>133</v>
      </c>
      <c r="P45" t="s">
        <v>342</v>
      </c>
      <c r="Q45">
        <v>0.98521000000000003</v>
      </c>
      <c r="R45" t="s">
        <v>133</v>
      </c>
      <c r="S45" t="s">
        <v>343</v>
      </c>
      <c r="T45" t="s">
        <v>136</v>
      </c>
      <c r="U45">
        <v>0.98475999999999997</v>
      </c>
      <c r="V45" t="s">
        <v>133</v>
      </c>
      <c r="W45">
        <v>0.98843999999999999</v>
      </c>
      <c r="X45" t="s">
        <v>215</v>
      </c>
    </row>
    <row r="46" spans="2:24">
      <c r="B46" t="s">
        <v>215</v>
      </c>
      <c r="C46" t="s">
        <v>215</v>
      </c>
    </row>
    <row r="47" spans="2:24">
      <c r="B47" t="s">
        <v>215</v>
      </c>
      <c r="C47" t="s">
        <v>116</v>
      </c>
      <c r="D47" t="s">
        <v>216</v>
      </c>
      <c r="E47" t="s">
        <v>218</v>
      </c>
      <c r="F47" t="s">
        <v>228</v>
      </c>
      <c r="G47" t="s">
        <v>229</v>
      </c>
      <c r="H47" t="s">
        <v>230</v>
      </c>
      <c r="I47" t="s">
        <v>231</v>
      </c>
      <c r="J47" t="s">
        <v>115</v>
      </c>
      <c r="K47" s="9">
        <v>1.3289000000000001E-8</v>
      </c>
      <c r="L47" t="s">
        <v>232</v>
      </c>
      <c r="M47" t="s">
        <v>140</v>
      </c>
      <c r="N47" t="s">
        <v>220</v>
      </c>
      <c r="O47" t="s">
        <v>217</v>
      </c>
      <c r="P47" t="s">
        <v>221</v>
      </c>
      <c r="Q47" t="s">
        <v>222</v>
      </c>
      <c r="R47" t="s">
        <v>139</v>
      </c>
      <c r="S47" s="9">
        <v>1.6176000000000001E-11</v>
      </c>
      <c r="T47" t="s">
        <v>215</v>
      </c>
    </row>
    <row r="48" spans="2:24">
      <c r="B48" t="s">
        <v>215</v>
      </c>
      <c r="C48" t="s">
        <v>215</v>
      </c>
    </row>
    <row r="49" spans="2:21">
      <c r="B49" t="s">
        <v>215</v>
      </c>
      <c r="C49" t="s">
        <v>116</v>
      </c>
      <c r="D49" t="s">
        <v>181</v>
      </c>
      <c r="E49" t="s">
        <v>119</v>
      </c>
      <c r="F49" t="s">
        <v>233</v>
      </c>
      <c r="G49" t="s">
        <v>234</v>
      </c>
      <c r="H49" t="s">
        <v>118</v>
      </c>
      <c r="I49" t="s">
        <v>115</v>
      </c>
      <c r="J49" s="9">
        <v>1.9106000000000001</v>
      </c>
      <c r="K49" t="s">
        <v>235</v>
      </c>
      <c r="L49" t="s">
        <v>215</v>
      </c>
    </row>
    <row r="50" spans="2:21">
      <c r="B50" t="s">
        <v>215</v>
      </c>
      <c r="C50" t="s">
        <v>116</v>
      </c>
      <c r="D50" t="s">
        <v>233</v>
      </c>
      <c r="E50" t="s">
        <v>236</v>
      </c>
      <c r="F50" t="s">
        <v>133</v>
      </c>
      <c r="G50" t="s">
        <v>116</v>
      </c>
      <c r="H50" t="s">
        <v>181</v>
      </c>
      <c r="I50" t="s">
        <v>119</v>
      </c>
      <c r="J50" t="s">
        <v>237</v>
      </c>
      <c r="K50" t="s">
        <v>234</v>
      </c>
      <c r="L50" t="s">
        <v>118</v>
      </c>
      <c r="M50" t="s">
        <v>115</v>
      </c>
      <c r="N50" s="9">
        <v>1.1914</v>
      </c>
      <c r="O50" t="s">
        <v>235</v>
      </c>
      <c r="P50" t="s">
        <v>215</v>
      </c>
    </row>
    <row r="51" spans="2:21">
      <c r="B51" t="s">
        <v>215</v>
      </c>
      <c r="C51" t="s">
        <v>215</v>
      </c>
    </row>
    <row r="52" spans="2:21">
      <c r="B52" t="s">
        <v>215</v>
      </c>
      <c r="C52" t="s">
        <v>116</v>
      </c>
      <c r="D52" t="s">
        <v>238</v>
      </c>
      <c r="E52" t="s">
        <v>139</v>
      </c>
      <c r="F52" t="s">
        <v>239</v>
      </c>
      <c r="G52" t="s">
        <v>240</v>
      </c>
      <c r="H52" t="s">
        <v>241</v>
      </c>
      <c r="I52" t="s">
        <v>142</v>
      </c>
      <c r="J52" t="s">
        <v>242</v>
      </c>
      <c r="K52" t="s">
        <v>116</v>
      </c>
      <c r="L52" t="s">
        <v>243</v>
      </c>
      <c r="M52" t="s">
        <v>244</v>
      </c>
      <c r="N52" t="s">
        <v>136</v>
      </c>
      <c r="O52" t="s">
        <v>245</v>
      </c>
      <c r="P52" t="s">
        <v>119</v>
      </c>
      <c r="Q52" t="s">
        <v>246</v>
      </c>
      <c r="R52" t="s">
        <v>201</v>
      </c>
      <c r="S52" t="s">
        <v>215</v>
      </c>
    </row>
    <row r="53" spans="2:21">
      <c r="B53" t="s">
        <v>215</v>
      </c>
      <c r="C53" t="s">
        <v>247</v>
      </c>
      <c r="D53" t="s">
        <v>248</v>
      </c>
      <c r="E53" s="17">
        <v>0</v>
      </c>
      <c r="F53" t="s">
        <v>249</v>
      </c>
      <c r="G53" t="s">
        <v>250</v>
      </c>
      <c r="H53" t="s">
        <v>251</v>
      </c>
      <c r="I53">
        <v>100</v>
      </c>
      <c r="J53" t="s">
        <v>252</v>
      </c>
      <c r="K53" s="17">
        <v>2.92E-2</v>
      </c>
      <c r="L53" t="s">
        <v>253</v>
      </c>
      <c r="M53" t="s">
        <v>252</v>
      </c>
      <c r="N53" s="17">
        <v>0.9708</v>
      </c>
      <c r="O53" t="s">
        <v>215</v>
      </c>
    </row>
    <row r="54" spans="2:21">
      <c r="B54" t="s">
        <v>215</v>
      </c>
      <c r="C54" t="s">
        <v>215</v>
      </c>
    </row>
    <row r="55" spans="2:21">
      <c r="B55" t="s">
        <v>215</v>
      </c>
      <c r="C55" t="s">
        <v>116</v>
      </c>
      <c r="D55" t="s">
        <v>181</v>
      </c>
      <c r="E55" t="s">
        <v>118</v>
      </c>
      <c r="F55" t="s">
        <v>142</v>
      </c>
      <c r="G55" t="s">
        <v>254</v>
      </c>
      <c r="H55" t="s">
        <v>143</v>
      </c>
      <c r="I55" t="s">
        <v>119</v>
      </c>
      <c r="J55" t="s">
        <v>255</v>
      </c>
      <c r="K55" t="s">
        <v>256</v>
      </c>
      <c r="L55" t="s">
        <v>257</v>
      </c>
      <c r="M55" t="s">
        <v>258</v>
      </c>
      <c r="N55" t="s">
        <v>242</v>
      </c>
      <c r="O55" t="s">
        <v>156</v>
      </c>
      <c r="P55" t="s">
        <v>157</v>
      </c>
      <c r="Q55" t="s">
        <v>140</v>
      </c>
      <c r="R55" t="s">
        <v>118</v>
      </c>
      <c r="S55" t="s">
        <v>115</v>
      </c>
      <c r="T55" s="9">
        <v>2.6074999999999999</v>
      </c>
      <c r="U55" t="s">
        <v>215</v>
      </c>
    </row>
    <row r="56" spans="2:21">
      <c r="B56" t="s">
        <v>215</v>
      </c>
      <c r="C56" t="s">
        <v>116</v>
      </c>
      <c r="D56" t="s">
        <v>181</v>
      </c>
      <c r="E56" t="s">
        <v>118</v>
      </c>
      <c r="F56" t="s">
        <v>142</v>
      </c>
      <c r="G56" t="s">
        <v>254</v>
      </c>
      <c r="H56" t="s">
        <v>143</v>
      </c>
      <c r="I56" t="s">
        <v>119</v>
      </c>
      <c r="J56" t="s">
        <v>255</v>
      </c>
      <c r="K56" t="s">
        <v>256</v>
      </c>
      <c r="L56" t="s">
        <v>257</v>
      </c>
      <c r="M56" t="s">
        <v>258</v>
      </c>
      <c r="N56" t="s">
        <v>242</v>
      </c>
      <c r="O56" t="s">
        <v>156</v>
      </c>
      <c r="P56" t="s">
        <v>116</v>
      </c>
      <c r="Q56" t="s">
        <v>259</v>
      </c>
      <c r="R56" t="s">
        <v>157</v>
      </c>
      <c r="S56" t="s">
        <v>115</v>
      </c>
      <c r="T56" s="9">
        <v>2.6074999999999999</v>
      </c>
      <c r="U56" t="s">
        <v>215</v>
      </c>
    </row>
    <row r="57" spans="2:21">
      <c r="B57" t="s">
        <v>215</v>
      </c>
      <c r="C57" t="s">
        <v>215</v>
      </c>
    </row>
    <row r="58" spans="2:21">
      <c r="B58" t="s">
        <v>215</v>
      </c>
      <c r="C58" t="s">
        <v>116</v>
      </c>
      <c r="D58" t="s">
        <v>181</v>
      </c>
      <c r="E58" t="s">
        <v>154</v>
      </c>
      <c r="F58" t="s">
        <v>139</v>
      </c>
      <c r="G58" t="s">
        <v>142</v>
      </c>
      <c r="H58" t="s">
        <v>254</v>
      </c>
      <c r="I58" t="s">
        <v>143</v>
      </c>
      <c r="J58" t="s">
        <v>118</v>
      </c>
      <c r="K58" t="s">
        <v>115</v>
      </c>
      <c r="L58" s="18">
        <v>3.0609999999999999</v>
      </c>
      <c r="M58" t="s">
        <v>215</v>
      </c>
    </row>
    <row r="59" spans="2:21">
      <c r="B59" t="s">
        <v>215</v>
      </c>
      <c r="C59" t="s">
        <v>215</v>
      </c>
    </row>
    <row r="60" spans="2:21">
      <c r="B60" t="s">
        <v>214</v>
      </c>
    </row>
    <row r="63" spans="2:21">
      <c r="B63" t="s">
        <v>116</v>
      </c>
      <c r="C63" t="s">
        <v>217</v>
      </c>
      <c r="D63" t="s">
        <v>181</v>
      </c>
      <c r="E63" t="s">
        <v>274</v>
      </c>
      <c r="F63" t="s">
        <v>275</v>
      </c>
      <c r="G63" t="s">
        <v>221</v>
      </c>
      <c r="H63" t="s">
        <v>276</v>
      </c>
      <c r="I63" t="s">
        <v>136</v>
      </c>
      <c r="J63" t="s">
        <v>223</v>
      </c>
      <c r="K63" t="s">
        <v>224</v>
      </c>
      <c r="L63" t="s">
        <v>136</v>
      </c>
      <c r="M63">
        <v>99</v>
      </c>
      <c r="N63" t="s">
        <v>208</v>
      </c>
      <c r="O63" t="s">
        <v>209</v>
      </c>
      <c r="P63" t="s">
        <v>226</v>
      </c>
      <c r="Q63" t="s">
        <v>201</v>
      </c>
    </row>
    <row r="65" spans="2:25">
      <c r="B65" t="s">
        <v>111</v>
      </c>
      <c r="C65" t="s">
        <v>277</v>
      </c>
      <c r="D65" t="s">
        <v>111</v>
      </c>
      <c r="E65" t="s">
        <v>221</v>
      </c>
      <c r="F65" t="s">
        <v>222</v>
      </c>
      <c r="G65" s="20">
        <v>0.68</v>
      </c>
      <c r="H65" t="s">
        <v>209</v>
      </c>
      <c r="I65" s="20">
        <v>0.95</v>
      </c>
      <c r="J65" t="s">
        <v>209</v>
      </c>
      <c r="K65" s="20">
        <v>0.99</v>
      </c>
      <c r="L65" t="s">
        <v>209</v>
      </c>
      <c r="M65" t="s">
        <v>278</v>
      </c>
    </row>
    <row r="67" spans="2:25">
      <c r="B67" t="s">
        <v>279</v>
      </c>
      <c r="C67">
        <v>0.98636000000000001</v>
      </c>
      <c r="D67">
        <v>8.7000000000000001E-4</v>
      </c>
      <c r="E67">
        <v>0.98548999999999998</v>
      </c>
      <c r="F67" t="s">
        <v>133</v>
      </c>
      <c r="G67">
        <v>0.98724000000000001</v>
      </c>
      <c r="H67">
        <v>0.98463000000000001</v>
      </c>
      <c r="I67" t="s">
        <v>133</v>
      </c>
      <c r="J67">
        <v>0.98809999999999998</v>
      </c>
      <c r="K67">
        <v>0.98406000000000005</v>
      </c>
      <c r="L67" t="s">
        <v>133</v>
      </c>
      <c r="M67">
        <v>0.98867000000000005</v>
      </c>
    </row>
    <row r="68" spans="2:25">
      <c r="B68" t="s">
        <v>280</v>
      </c>
      <c r="C68">
        <v>0.98631999999999997</v>
      </c>
      <c r="D68">
        <v>8.7000000000000001E-4</v>
      </c>
      <c r="E68">
        <v>0.98543999999999998</v>
      </c>
      <c r="F68" t="s">
        <v>133</v>
      </c>
      <c r="G68">
        <v>0.98719000000000001</v>
      </c>
      <c r="H68">
        <v>0.98458000000000001</v>
      </c>
      <c r="I68" t="s">
        <v>133</v>
      </c>
      <c r="J68">
        <v>0.98806000000000005</v>
      </c>
      <c r="K68">
        <v>0.98401000000000005</v>
      </c>
      <c r="L68" t="s">
        <v>133</v>
      </c>
      <c r="M68">
        <v>0.98863000000000001</v>
      </c>
    </row>
    <row r="69" spans="2:25">
      <c r="B69" t="s">
        <v>281</v>
      </c>
      <c r="C69" t="s">
        <v>282</v>
      </c>
      <c r="D69">
        <v>0.98668999999999996</v>
      </c>
      <c r="E69">
        <v>7.2000000000000005E-4</v>
      </c>
      <c r="F69">
        <v>0.98597000000000001</v>
      </c>
      <c r="G69" t="s">
        <v>133</v>
      </c>
      <c r="H69">
        <v>0.98741999999999996</v>
      </c>
      <c r="I69">
        <v>0.98524999999999996</v>
      </c>
      <c r="J69" t="s">
        <v>133</v>
      </c>
      <c r="K69">
        <v>0.98812999999999995</v>
      </c>
      <c r="L69">
        <v>0.98477999999999999</v>
      </c>
      <c r="M69" t="s">
        <v>133</v>
      </c>
      <c r="N69">
        <v>0.98860000000000003</v>
      </c>
    </row>
    <row r="70" spans="2:25">
      <c r="B70" t="s">
        <v>283</v>
      </c>
      <c r="C70">
        <v>0.98638000000000003</v>
      </c>
      <c r="D70">
        <v>8.8000000000000003E-4</v>
      </c>
      <c r="E70">
        <v>0.98550000000000004</v>
      </c>
      <c r="F70" t="s">
        <v>133</v>
      </c>
      <c r="G70">
        <v>0.98726000000000003</v>
      </c>
      <c r="H70">
        <v>0.98463999999999996</v>
      </c>
      <c r="I70" t="s">
        <v>133</v>
      </c>
      <c r="J70">
        <v>0.98812999999999995</v>
      </c>
      <c r="K70">
        <v>0.98407</v>
      </c>
      <c r="L70" t="s">
        <v>133</v>
      </c>
      <c r="M70">
        <v>0.98870000000000002</v>
      </c>
      <c r="N70">
        <v>0.99870000000000003</v>
      </c>
    </row>
    <row r="71" spans="2:25">
      <c r="B71" t="s">
        <v>284</v>
      </c>
      <c r="C71" t="s">
        <v>285</v>
      </c>
      <c r="D71">
        <v>0.98658999999999997</v>
      </c>
      <c r="E71">
        <v>6.8999999999999997E-4</v>
      </c>
      <c r="F71">
        <v>0.98589000000000004</v>
      </c>
      <c r="G71" t="s">
        <v>133</v>
      </c>
      <c r="H71">
        <v>0.98728000000000005</v>
      </c>
      <c r="I71">
        <v>0.98521000000000003</v>
      </c>
      <c r="J71" t="s">
        <v>133</v>
      </c>
      <c r="K71">
        <v>0.98797000000000001</v>
      </c>
      <c r="L71">
        <v>0.98475000000000001</v>
      </c>
      <c r="M71" t="s">
        <v>133</v>
      </c>
      <c r="N71">
        <v>0.98841999999999997</v>
      </c>
      <c r="O71">
        <v>0.58169999999999999</v>
      </c>
    </row>
    <row r="72" spans="2:25">
      <c r="B72" t="s">
        <v>286</v>
      </c>
      <c r="C72" t="s">
        <v>285</v>
      </c>
      <c r="D72">
        <v>0.98660000000000003</v>
      </c>
      <c r="E72">
        <v>6.8999999999999997E-4</v>
      </c>
      <c r="F72">
        <v>0.98590999999999995</v>
      </c>
      <c r="G72" t="s">
        <v>133</v>
      </c>
      <c r="H72">
        <v>0.98729</v>
      </c>
      <c r="I72">
        <v>0.98521999999999998</v>
      </c>
      <c r="J72" t="s">
        <v>133</v>
      </c>
      <c r="K72">
        <v>0.98797999999999997</v>
      </c>
      <c r="L72">
        <v>0.98477000000000003</v>
      </c>
      <c r="M72" t="s">
        <v>133</v>
      </c>
      <c r="N72">
        <v>0.98843000000000003</v>
      </c>
      <c r="O72">
        <v>0.5837</v>
      </c>
    </row>
    <row r="73" spans="2:25">
      <c r="B73" t="s">
        <v>287</v>
      </c>
      <c r="C73" t="s">
        <v>285</v>
      </c>
      <c r="D73">
        <v>0.98660000000000003</v>
      </c>
      <c r="E73">
        <v>6.9999999999999999E-4</v>
      </c>
      <c r="F73">
        <v>0.9859</v>
      </c>
      <c r="G73" t="s">
        <v>133</v>
      </c>
      <c r="H73">
        <v>0.98729999999999996</v>
      </c>
      <c r="I73">
        <v>0.98521000000000003</v>
      </c>
      <c r="J73" t="s">
        <v>133</v>
      </c>
      <c r="K73">
        <v>0.98799000000000003</v>
      </c>
      <c r="L73">
        <v>0.98475999999999997</v>
      </c>
      <c r="M73" t="s">
        <v>133</v>
      </c>
      <c r="N73">
        <v>0.98843999999999999</v>
      </c>
    </row>
    <row r="76" spans="2:25">
      <c r="B76" t="s">
        <v>288</v>
      </c>
      <c r="C76" t="s">
        <v>116</v>
      </c>
      <c r="D76" t="s">
        <v>289</v>
      </c>
      <c r="E76" t="s">
        <v>139</v>
      </c>
      <c r="F76" t="s">
        <v>290</v>
      </c>
      <c r="G76" t="s">
        <v>111</v>
      </c>
      <c r="H76" t="s">
        <v>291</v>
      </c>
      <c r="I76" t="s">
        <v>127</v>
      </c>
      <c r="J76" t="s">
        <v>116</v>
      </c>
      <c r="K76" t="s">
        <v>292</v>
      </c>
      <c r="L76" t="s">
        <v>293</v>
      </c>
      <c r="M76" t="s">
        <v>116</v>
      </c>
      <c r="N76" t="s">
        <v>111</v>
      </c>
      <c r="O76" t="s">
        <v>112</v>
      </c>
      <c r="P76" t="s">
        <v>136</v>
      </c>
      <c r="Q76" t="s">
        <v>223</v>
      </c>
      <c r="R76" t="s">
        <v>224</v>
      </c>
      <c r="S76" t="s">
        <v>136</v>
      </c>
      <c r="T76">
        <v>99</v>
      </c>
      <c r="U76" t="s">
        <v>208</v>
      </c>
      <c r="V76" t="s">
        <v>209</v>
      </c>
      <c r="W76" t="s">
        <v>226</v>
      </c>
      <c r="X76" t="s">
        <v>294</v>
      </c>
      <c r="Y76" t="s">
        <v>295</v>
      </c>
    </row>
    <row r="78" spans="2:25">
      <c r="B78" t="s">
        <v>111</v>
      </c>
      <c r="C78" t="s">
        <v>277</v>
      </c>
      <c r="D78" t="s">
        <v>111</v>
      </c>
      <c r="E78" t="s">
        <v>221</v>
      </c>
      <c r="F78" t="s">
        <v>222</v>
      </c>
      <c r="G78" s="20">
        <v>0.68</v>
      </c>
      <c r="H78" t="s">
        <v>209</v>
      </c>
      <c r="I78" s="20">
        <v>0.95</v>
      </c>
      <c r="J78" t="s">
        <v>209</v>
      </c>
      <c r="K78" s="20">
        <v>0.99</v>
      </c>
      <c r="L78" t="s">
        <v>209</v>
      </c>
    </row>
    <row r="80" spans="2:25">
      <c r="B80" t="s">
        <v>279</v>
      </c>
      <c r="C80">
        <v>0.98650000000000004</v>
      </c>
      <c r="D80">
        <v>8.8000000000000003E-4</v>
      </c>
      <c r="E80">
        <v>0.98563000000000001</v>
      </c>
      <c r="F80" t="s">
        <v>133</v>
      </c>
      <c r="G80">
        <v>0.98738000000000004</v>
      </c>
      <c r="H80">
        <v>0.98475000000000001</v>
      </c>
      <c r="I80" t="s">
        <v>133</v>
      </c>
      <c r="J80">
        <v>0.98826000000000003</v>
      </c>
      <c r="K80">
        <v>0.98418000000000005</v>
      </c>
      <c r="L80" t="s">
        <v>133</v>
      </c>
      <c r="M80">
        <v>0.98882999999999999</v>
      </c>
    </row>
    <row r="81" spans="2:20">
      <c r="B81" t="s">
        <v>280</v>
      </c>
      <c r="C81">
        <v>0.98646</v>
      </c>
      <c r="D81">
        <v>8.8000000000000003E-4</v>
      </c>
      <c r="E81">
        <v>0.98558000000000001</v>
      </c>
      <c r="F81" t="s">
        <v>133</v>
      </c>
      <c r="G81">
        <v>0.98734</v>
      </c>
      <c r="H81">
        <v>0.98470999999999997</v>
      </c>
      <c r="I81" t="s">
        <v>133</v>
      </c>
      <c r="J81">
        <v>0.98821999999999999</v>
      </c>
      <c r="K81">
        <v>0.98412999999999995</v>
      </c>
      <c r="L81" t="s">
        <v>133</v>
      </c>
      <c r="M81">
        <v>0.98878999999999995</v>
      </c>
    </row>
    <row r="82" spans="2:20">
      <c r="B82" t="s">
        <v>281</v>
      </c>
      <c r="C82" t="s">
        <v>282</v>
      </c>
      <c r="D82">
        <v>0.98682000000000003</v>
      </c>
      <c r="E82">
        <v>7.2999999999999996E-4</v>
      </c>
      <c r="F82">
        <v>0.98609000000000002</v>
      </c>
      <c r="G82" t="s">
        <v>133</v>
      </c>
      <c r="H82">
        <v>0.98755000000000004</v>
      </c>
      <c r="I82">
        <v>0.98536999999999997</v>
      </c>
      <c r="J82" t="s">
        <v>133</v>
      </c>
      <c r="K82">
        <v>0.98828000000000005</v>
      </c>
      <c r="L82">
        <v>0.98489000000000004</v>
      </c>
      <c r="M82" t="s">
        <v>133</v>
      </c>
      <c r="N82">
        <v>0.98875000000000002</v>
      </c>
    </row>
    <row r="83" spans="2:20">
      <c r="B83" t="s">
        <v>287</v>
      </c>
      <c r="C83" t="s">
        <v>285</v>
      </c>
      <c r="D83">
        <v>0.98673</v>
      </c>
      <c r="E83">
        <v>7.1000000000000002E-4</v>
      </c>
      <c r="F83">
        <v>0.98602999999999996</v>
      </c>
      <c r="G83" t="s">
        <v>133</v>
      </c>
      <c r="H83">
        <v>0.98743999999999998</v>
      </c>
      <c r="I83">
        <v>0.98533000000000004</v>
      </c>
      <c r="J83" t="s">
        <v>133</v>
      </c>
      <c r="K83">
        <v>0.98814000000000002</v>
      </c>
      <c r="L83">
        <v>0.98487000000000002</v>
      </c>
      <c r="M83" t="s">
        <v>133</v>
      </c>
      <c r="N83">
        <v>0.98860000000000003</v>
      </c>
    </row>
    <row r="86" spans="2:20">
      <c r="B86" t="s">
        <v>116</v>
      </c>
      <c r="C86" t="s">
        <v>217</v>
      </c>
      <c r="D86" t="s">
        <v>181</v>
      </c>
      <c r="E86" t="s">
        <v>229</v>
      </c>
      <c r="F86" t="s">
        <v>230</v>
      </c>
      <c r="G86" t="s">
        <v>296</v>
      </c>
      <c r="H86" t="s">
        <v>275</v>
      </c>
      <c r="I86" t="s">
        <v>221</v>
      </c>
      <c r="J86" t="s">
        <v>276</v>
      </c>
      <c r="K86" t="s">
        <v>136</v>
      </c>
      <c r="L86" t="s">
        <v>223</v>
      </c>
      <c r="M86" t="s">
        <v>224</v>
      </c>
      <c r="N86" t="s">
        <v>136</v>
      </c>
      <c r="O86">
        <v>99</v>
      </c>
      <c r="P86" t="s">
        <v>208</v>
      </c>
      <c r="Q86" t="s">
        <v>209</v>
      </c>
      <c r="R86" t="s">
        <v>226</v>
      </c>
      <c r="S86" t="s">
        <v>227</v>
      </c>
      <c r="T86" t="s">
        <v>297</v>
      </c>
    </row>
    <row r="88" spans="2:20">
      <c r="B88" t="s">
        <v>277</v>
      </c>
      <c r="C88" t="s">
        <v>231</v>
      </c>
      <c r="D88" t="s">
        <v>298</v>
      </c>
      <c r="E88" t="s">
        <v>299</v>
      </c>
      <c r="F88" s="20">
        <v>0.68</v>
      </c>
      <c r="G88" t="s">
        <v>209</v>
      </c>
      <c r="H88" s="20">
        <v>0.95</v>
      </c>
      <c r="I88" t="s">
        <v>209</v>
      </c>
      <c r="J88" s="20">
        <v>0.99</v>
      </c>
      <c r="K88" t="s">
        <v>209</v>
      </c>
      <c r="L88" t="s">
        <v>278</v>
      </c>
    </row>
    <row r="90" spans="2:20">
      <c r="B90" t="s">
        <v>279</v>
      </c>
      <c r="C90" s="9">
        <v>1.3230900000000001E-8</v>
      </c>
      <c r="D90" s="9">
        <v>1.6141499999999999E-11</v>
      </c>
      <c r="E90" s="9">
        <v>1.3215E-8</v>
      </c>
      <c r="F90" t="s">
        <v>133</v>
      </c>
      <c r="G90" s="9">
        <v>1.3246999999999999E-8</v>
      </c>
      <c r="H90" s="9">
        <v>1.3199E-8</v>
      </c>
      <c r="I90" t="s">
        <v>133</v>
      </c>
      <c r="J90" s="9">
        <v>1.3262999999999999E-8</v>
      </c>
      <c r="K90" s="9">
        <v>1.3188E-8</v>
      </c>
      <c r="L90" t="s">
        <v>133</v>
      </c>
      <c r="M90" s="9">
        <v>1.3274E-8</v>
      </c>
    </row>
    <row r="91" spans="2:20">
      <c r="B91" t="s">
        <v>280</v>
      </c>
      <c r="C91" s="9">
        <v>1.3231699999999999E-8</v>
      </c>
      <c r="D91" s="9">
        <v>1.6075500000000001E-11</v>
      </c>
      <c r="E91" s="9">
        <v>1.3216000000000001E-8</v>
      </c>
      <c r="F91" t="s">
        <v>133</v>
      </c>
      <c r="G91" s="9">
        <v>1.3248000000000001E-8</v>
      </c>
      <c r="H91" s="9">
        <v>1.3200000000000001E-8</v>
      </c>
      <c r="I91" t="s">
        <v>133</v>
      </c>
      <c r="J91" s="9">
        <v>1.3264000000000001E-8</v>
      </c>
      <c r="K91" s="9">
        <v>1.3189E-8</v>
      </c>
      <c r="L91" t="s">
        <v>133</v>
      </c>
      <c r="M91" s="9">
        <v>1.3274E-8</v>
      </c>
    </row>
    <row r="92" spans="2:20">
      <c r="B92" t="s">
        <v>281</v>
      </c>
      <c r="C92" t="s">
        <v>282</v>
      </c>
      <c r="D92" s="9">
        <v>1.3270700000000001E-8</v>
      </c>
      <c r="E92" s="9">
        <v>1.44027E-11</v>
      </c>
      <c r="F92" s="9">
        <v>1.3256E-8</v>
      </c>
      <c r="G92" t="s">
        <v>133</v>
      </c>
      <c r="H92" s="9">
        <v>1.3285E-8</v>
      </c>
      <c r="I92" s="9">
        <v>1.3242E-8</v>
      </c>
      <c r="J92" t="s">
        <v>133</v>
      </c>
      <c r="K92" s="9">
        <v>1.3299000000000001E-8</v>
      </c>
      <c r="L92" s="9">
        <v>1.3233E-8</v>
      </c>
      <c r="M92" t="s">
        <v>133</v>
      </c>
      <c r="N92" s="9">
        <v>1.3309E-8</v>
      </c>
    </row>
    <row r="93" spans="2:20">
      <c r="B93" t="s">
        <v>283</v>
      </c>
      <c r="C93" s="9">
        <v>1.3234E-8</v>
      </c>
      <c r="D93" s="9">
        <v>1.6105699999999999E-11</v>
      </c>
      <c r="E93" s="9">
        <v>1.3218E-8</v>
      </c>
      <c r="F93" t="s">
        <v>133</v>
      </c>
      <c r="G93" s="9">
        <v>1.325E-8</v>
      </c>
      <c r="H93" s="9">
        <v>1.3202E-8</v>
      </c>
      <c r="I93" t="s">
        <v>133</v>
      </c>
      <c r="J93" s="9">
        <v>1.3265999999999999E-8</v>
      </c>
      <c r="K93" s="9">
        <v>1.3191E-8</v>
      </c>
      <c r="L93" t="s">
        <v>133</v>
      </c>
      <c r="M93" s="9">
        <v>1.3277E-8</v>
      </c>
      <c r="N93">
        <v>0.99939999999999996</v>
      </c>
    </row>
    <row r="94" spans="2:20">
      <c r="B94" t="s">
        <v>284</v>
      </c>
      <c r="C94" t="s">
        <v>285</v>
      </c>
      <c r="D94" s="9">
        <v>1.32885E-8</v>
      </c>
      <c r="E94" s="9">
        <v>1.6159899999999999E-11</v>
      </c>
      <c r="F94" s="9">
        <v>1.3272E-8</v>
      </c>
      <c r="G94" t="s">
        <v>133</v>
      </c>
      <c r="H94" s="9">
        <v>1.3305000000000001E-8</v>
      </c>
      <c r="I94" s="9">
        <v>1.3256E-8</v>
      </c>
      <c r="J94" t="s">
        <v>133</v>
      </c>
      <c r="K94" s="9">
        <v>1.3321000000000001E-8</v>
      </c>
      <c r="L94" s="9">
        <v>1.3246E-8</v>
      </c>
      <c r="M94" t="s">
        <v>133</v>
      </c>
      <c r="N94" s="9">
        <v>1.3331E-8</v>
      </c>
      <c r="O94">
        <v>0.94840000000000002</v>
      </c>
    </row>
    <row r="95" spans="2:20">
      <c r="B95" t="s">
        <v>286</v>
      </c>
      <c r="C95" t="s">
        <v>285</v>
      </c>
      <c r="D95" s="9">
        <v>1.32892E-8</v>
      </c>
      <c r="E95" s="9">
        <v>1.6158100000000001E-11</v>
      </c>
      <c r="F95" s="9">
        <v>1.3273000000000001E-8</v>
      </c>
      <c r="G95" t="s">
        <v>133</v>
      </c>
      <c r="H95" s="9">
        <v>1.3305000000000001E-8</v>
      </c>
      <c r="I95" s="9">
        <v>1.3256999999999999E-8</v>
      </c>
      <c r="J95" t="s">
        <v>133</v>
      </c>
      <c r="K95" s="9">
        <v>1.3321000000000001E-8</v>
      </c>
      <c r="L95" s="9">
        <v>1.3246999999999999E-8</v>
      </c>
      <c r="M95" t="s">
        <v>133</v>
      </c>
      <c r="N95" s="9">
        <v>1.3332E-8</v>
      </c>
      <c r="O95">
        <v>0.94740000000000002</v>
      </c>
    </row>
    <row r="96" spans="2:20">
      <c r="B96" t="s">
        <v>287</v>
      </c>
      <c r="C96" t="s">
        <v>285</v>
      </c>
      <c r="D96" s="9">
        <v>1.32892E-8</v>
      </c>
      <c r="E96" s="9">
        <v>1.6176500000000002E-11</v>
      </c>
      <c r="F96" s="9">
        <v>1.3273000000000001E-8</v>
      </c>
      <c r="G96" t="s">
        <v>133</v>
      </c>
      <c r="H96" s="9">
        <v>1.3305000000000001E-8</v>
      </c>
      <c r="I96" s="9">
        <v>1.3256999999999999E-8</v>
      </c>
      <c r="J96" t="s">
        <v>133</v>
      </c>
      <c r="K96" s="9">
        <v>1.3321000000000001E-8</v>
      </c>
      <c r="L96" s="9">
        <v>1.3246E-8</v>
      </c>
      <c r="M96" t="s">
        <v>133</v>
      </c>
      <c r="N96" s="9">
        <v>1.3332E-8</v>
      </c>
    </row>
    <row r="98" spans="1:22">
      <c r="B98" t="s">
        <v>280</v>
      </c>
      <c r="C98" t="s">
        <v>300</v>
      </c>
      <c r="D98" t="s">
        <v>139</v>
      </c>
      <c r="E98" t="s">
        <v>229</v>
      </c>
      <c r="F98" t="s">
        <v>301</v>
      </c>
      <c r="G98" t="s">
        <v>297</v>
      </c>
    </row>
    <row r="100" spans="1:22">
      <c r="B100" t="s">
        <v>302</v>
      </c>
      <c r="C100" t="s">
        <v>303</v>
      </c>
      <c r="D100" t="s">
        <v>118</v>
      </c>
      <c r="E100" t="s">
        <v>230</v>
      </c>
    </row>
    <row r="102" spans="1:22">
      <c r="B102" t="s">
        <v>88</v>
      </c>
      <c r="C102" s="9">
        <v>0.62302800000000003</v>
      </c>
      <c r="D102" s="9">
        <v>5.5873100000000002E-2</v>
      </c>
      <c r="E102" s="9">
        <v>0.32109900000000002</v>
      </c>
      <c r="F102" s="9">
        <v>1</v>
      </c>
    </row>
    <row r="103" spans="1:22">
      <c r="B103" t="s">
        <v>304</v>
      </c>
      <c r="C103" s="9">
        <v>2.1237700000000002E-8</v>
      </c>
      <c r="D103" s="9">
        <v>2.3681599999999999E-7</v>
      </c>
      <c r="E103" s="9">
        <v>4.1207400000000001E-8</v>
      </c>
      <c r="F103" s="9">
        <v>1.3231699999999999E-8</v>
      </c>
    </row>
    <row r="104" spans="1:22">
      <c r="B104" t="s">
        <v>305</v>
      </c>
      <c r="C104" s="9">
        <v>2.133E-8</v>
      </c>
      <c r="D104" s="9">
        <v>2.37846E-7</v>
      </c>
      <c r="E104" s="9">
        <v>4.1386499999999998E-8</v>
      </c>
      <c r="F104" s="9">
        <v>1.32892E-8</v>
      </c>
    </row>
    <row r="106" spans="1:22">
      <c r="A106" t="s">
        <v>306</v>
      </c>
      <c r="B106" t="s">
        <v>196</v>
      </c>
      <c r="C106" t="s">
        <v>136</v>
      </c>
      <c r="D106" t="s">
        <v>218</v>
      </c>
      <c r="E106" t="s">
        <v>219</v>
      </c>
      <c r="F106" t="s">
        <v>111</v>
      </c>
      <c r="G106" t="s">
        <v>112</v>
      </c>
      <c r="H106" t="s">
        <v>167</v>
      </c>
      <c r="I106">
        <v>10</v>
      </c>
      <c r="J106" t="s">
        <v>307</v>
      </c>
      <c r="K106" t="s">
        <v>308</v>
      </c>
      <c r="L106" t="s">
        <v>309</v>
      </c>
    </row>
    <row r="108" spans="1:22">
      <c r="B108" t="s">
        <v>135</v>
      </c>
      <c r="C108" t="s">
        <v>143</v>
      </c>
      <c r="D108" t="s">
        <v>154</v>
      </c>
      <c r="E108" t="s">
        <v>139</v>
      </c>
      <c r="F108" t="s">
        <v>181</v>
      </c>
      <c r="G108" t="s">
        <v>111</v>
      </c>
      <c r="H108" t="s">
        <v>310</v>
      </c>
      <c r="I108" t="s">
        <v>136</v>
      </c>
      <c r="J108" t="s">
        <v>311</v>
      </c>
      <c r="K108" t="s">
        <v>194</v>
      </c>
      <c r="L108" t="s">
        <v>181</v>
      </c>
      <c r="M108" t="s">
        <v>312</v>
      </c>
      <c r="N108" t="s">
        <v>312</v>
      </c>
      <c r="O108" t="s">
        <v>209</v>
      </c>
      <c r="P108" t="s">
        <v>226</v>
      </c>
    </row>
    <row r="109" spans="1:22">
      <c r="B109" t="s">
        <v>111</v>
      </c>
      <c r="C109" t="s">
        <v>308</v>
      </c>
      <c r="D109" t="s">
        <v>313</v>
      </c>
      <c r="E109" t="s">
        <v>314</v>
      </c>
      <c r="F109" t="s">
        <v>315</v>
      </c>
      <c r="G109" t="s">
        <v>316</v>
      </c>
      <c r="H109" t="s">
        <v>317</v>
      </c>
      <c r="I109" t="s">
        <v>318</v>
      </c>
      <c r="J109" t="s">
        <v>316</v>
      </c>
      <c r="K109" t="s">
        <v>317</v>
      </c>
      <c r="L109" t="s">
        <v>319</v>
      </c>
      <c r="M109" t="s">
        <v>316</v>
      </c>
      <c r="N109" t="s">
        <v>317</v>
      </c>
      <c r="O109" t="s">
        <v>320</v>
      </c>
      <c r="P109" t="s">
        <v>312</v>
      </c>
      <c r="Q109" t="s">
        <v>316</v>
      </c>
      <c r="R109" t="s">
        <v>317</v>
      </c>
      <c r="S109" s="20">
        <v>0.95</v>
      </c>
      <c r="T109" t="s">
        <v>209</v>
      </c>
      <c r="U109" s="20">
        <v>0.99</v>
      </c>
      <c r="V109" t="s">
        <v>209</v>
      </c>
    </row>
    <row r="111" spans="1:22">
      <c r="B111">
        <v>1</v>
      </c>
      <c r="C111">
        <v>200</v>
      </c>
      <c r="D111" t="s">
        <v>215</v>
      </c>
      <c r="E111">
        <v>0.98640000000000005</v>
      </c>
      <c r="F111">
        <v>8.9999999999999998E-4</v>
      </c>
      <c r="G111">
        <v>0.98629999999999995</v>
      </c>
      <c r="H111">
        <v>8.9999999999999998E-4</v>
      </c>
      <c r="I111">
        <v>0.98670000000000002</v>
      </c>
      <c r="J111">
        <v>6.9999999999999999E-4</v>
      </c>
      <c r="K111" t="s">
        <v>321</v>
      </c>
      <c r="L111">
        <v>0.98660000000000003</v>
      </c>
      <c r="M111">
        <v>6.9999999999999999E-4</v>
      </c>
      <c r="N111" t="s">
        <v>344</v>
      </c>
      <c r="O111" t="s">
        <v>345</v>
      </c>
    </row>
    <row r="112" spans="1:22">
      <c r="B112">
        <v>2</v>
      </c>
      <c r="C112">
        <v>100</v>
      </c>
      <c r="D112" t="s">
        <v>215</v>
      </c>
      <c r="E112">
        <v>0.98640000000000005</v>
      </c>
      <c r="F112">
        <v>8.9999999999999998E-4</v>
      </c>
      <c r="G112">
        <v>0.98629999999999995</v>
      </c>
      <c r="H112">
        <v>8.9999999999999998E-4</v>
      </c>
      <c r="I112">
        <v>0.98670000000000002</v>
      </c>
      <c r="J112">
        <v>6.9999999999999999E-4</v>
      </c>
      <c r="K112" t="s">
        <v>321</v>
      </c>
      <c r="L112">
        <v>0.98660999999999999</v>
      </c>
      <c r="M112">
        <v>7.3999999999999999E-4</v>
      </c>
      <c r="N112" t="s">
        <v>346</v>
      </c>
      <c r="O112" t="s">
        <v>347</v>
      </c>
    </row>
    <row r="113" spans="2:15">
      <c r="B113">
        <v>4</v>
      </c>
      <c r="C113">
        <v>50</v>
      </c>
      <c r="D113" t="s">
        <v>215</v>
      </c>
      <c r="E113">
        <v>0.98640000000000005</v>
      </c>
      <c r="F113">
        <v>1E-3</v>
      </c>
      <c r="G113">
        <v>0.98629999999999995</v>
      </c>
      <c r="H113">
        <v>1E-3</v>
      </c>
      <c r="I113">
        <v>0.98670000000000002</v>
      </c>
      <c r="J113">
        <v>6.9999999999999999E-4</v>
      </c>
      <c r="K113" t="s">
        <v>321</v>
      </c>
      <c r="L113">
        <v>0.98668999999999996</v>
      </c>
      <c r="M113">
        <v>7.6999999999999996E-4</v>
      </c>
      <c r="N113" t="s">
        <v>348</v>
      </c>
      <c r="O113" t="s">
        <v>349</v>
      </c>
    </row>
    <row r="114" spans="2:15">
      <c r="B114">
        <v>5</v>
      </c>
      <c r="C114">
        <v>40</v>
      </c>
      <c r="D114" t="s">
        <v>215</v>
      </c>
      <c r="E114">
        <v>0.98640000000000005</v>
      </c>
      <c r="F114">
        <v>1E-3</v>
      </c>
      <c r="G114">
        <v>0.98629999999999995</v>
      </c>
      <c r="H114">
        <v>1E-3</v>
      </c>
      <c r="I114">
        <v>0.98670000000000002</v>
      </c>
      <c r="J114">
        <v>6.9999999999999999E-4</v>
      </c>
      <c r="K114" t="s">
        <v>321</v>
      </c>
      <c r="L114">
        <v>0.98677000000000004</v>
      </c>
      <c r="M114">
        <v>7.3999999999999999E-4</v>
      </c>
      <c r="N114" t="s">
        <v>350</v>
      </c>
      <c r="O114" t="s">
        <v>351</v>
      </c>
    </row>
    <row r="115" spans="2:15">
      <c r="B115">
        <v>8</v>
      </c>
      <c r="C115">
        <v>25</v>
      </c>
      <c r="D115" t="s">
        <v>215</v>
      </c>
      <c r="E115">
        <v>0.98640000000000005</v>
      </c>
      <c r="F115">
        <v>1.1000000000000001E-3</v>
      </c>
      <c r="G115">
        <v>0.98629999999999995</v>
      </c>
      <c r="H115">
        <v>1.1000000000000001E-3</v>
      </c>
      <c r="I115">
        <v>0.98670000000000002</v>
      </c>
      <c r="J115">
        <v>8.0000000000000004E-4</v>
      </c>
      <c r="K115" t="s">
        <v>321</v>
      </c>
      <c r="L115">
        <v>0.98660000000000003</v>
      </c>
      <c r="M115">
        <v>8.5999999999999998E-4</v>
      </c>
      <c r="N115" t="s">
        <v>352</v>
      </c>
      <c r="O115" t="s">
        <v>353</v>
      </c>
    </row>
    <row r="116" spans="2:15">
      <c r="B116">
        <v>10</v>
      </c>
      <c r="C116">
        <v>20</v>
      </c>
      <c r="D116" t="s">
        <v>215</v>
      </c>
      <c r="E116">
        <v>0.98640000000000005</v>
      </c>
      <c r="F116">
        <v>1.1000000000000001E-3</v>
      </c>
      <c r="G116">
        <v>0.98629999999999995</v>
      </c>
      <c r="H116">
        <v>1.1000000000000001E-3</v>
      </c>
      <c r="I116">
        <v>0.98670000000000002</v>
      </c>
      <c r="J116">
        <v>8.0000000000000004E-4</v>
      </c>
      <c r="K116" t="s">
        <v>321</v>
      </c>
      <c r="L116">
        <v>0.98655999999999999</v>
      </c>
      <c r="M116">
        <v>8.5999999999999998E-4</v>
      </c>
      <c r="N116" t="s">
        <v>354</v>
      </c>
      <c r="O116" t="s">
        <v>355</v>
      </c>
    </row>
    <row r="117" spans="2:15">
      <c r="B117">
        <v>20</v>
      </c>
      <c r="C117">
        <v>10</v>
      </c>
      <c r="D117" t="s">
        <v>215</v>
      </c>
      <c r="E117">
        <v>0.98640000000000005</v>
      </c>
      <c r="F117">
        <v>1E-3</v>
      </c>
      <c r="G117">
        <v>0.98629999999999995</v>
      </c>
      <c r="H117">
        <v>1E-3</v>
      </c>
      <c r="I117">
        <v>0.98670000000000002</v>
      </c>
      <c r="J117">
        <v>1E-3</v>
      </c>
      <c r="K117" t="s">
        <v>321</v>
      </c>
      <c r="L117">
        <v>0.98631999999999997</v>
      </c>
      <c r="M117">
        <v>1.1000000000000001E-3</v>
      </c>
      <c r="N117" t="s">
        <v>356</v>
      </c>
      <c r="O117" t="s">
        <v>357</v>
      </c>
    </row>
    <row r="118" spans="2:15">
      <c r="B118">
        <v>25</v>
      </c>
      <c r="C118">
        <v>8</v>
      </c>
      <c r="D118" t="s">
        <v>215</v>
      </c>
      <c r="E118">
        <v>0.98640000000000005</v>
      </c>
      <c r="F118">
        <v>1.1000000000000001E-3</v>
      </c>
      <c r="G118">
        <v>0.98629999999999995</v>
      </c>
      <c r="H118">
        <v>1.1000000000000001E-3</v>
      </c>
      <c r="I118">
        <v>0.98670000000000002</v>
      </c>
      <c r="J118">
        <v>1E-3</v>
      </c>
      <c r="K118" t="s">
        <v>321</v>
      </c>
      <c r="L118">
        <v>0.98628000000000005</v>
      </c>
      <c r="M118">
        <v>1.1999999999999999E-3</v>
      </c>
      <c r="N118" t="s">
        <v>358</v>
      </c>
      <c r="O118" t="s">
        <v>359</v>
      </c>
    </row>
    <row r="119" spans="2:15">
      <c r="B119">
        <v>40</v>
      </c>
      <c r="C119">
        <v>5</v>
      </c>
      <c r="D119" t="s">
        <v>215</v>
      </c>
      <c r="E119">
        <v>0.98640000000000005</v>
      </c>
      <c r="F119">
        <v>5.0000000000000001E-4</v>
      </c>
      <c r="G119">
        <v>0.98629999999999995</v>
      </c>
      <c r="H119">
        <v>5.0000000000000001E-4</v>
      </c>
      <c r="I119">
        <v>0.98670000000000002</v>
      </c>
      <c r="J119">
        <v>8.9999999999999998E-4</v>
      </c>
      <c r="K119" t="s">
        <v>321</v>
      </c>
      <c r="L119">
        <v>0.98638000000000003</v>
      </c>
      <c r="M119">
        <v>6.7000000000000002E-4</v>
      </c>
      <c r="N119" t="s">
        <v>360</v>
      </c>
      <c r="O119" t="s">
        <v>361</v>
      </c>
    </row>
    <row r="120" spans="2:15">
      <c r="B120">
        <v>50</v>
      </c>
      <c r="C120">
        <v>4</v>
      </c>
      <c r="D120" t="s">
        <v>215</v>
      </c>
      <c r="E120">
        <v>0.98640000000000005</v>
      </c>
      <c r="F120">
        <v>1E-3</v>
      </c>
      <c r="G120">
        <v>0.98629999999999995</v>
      </c>
      <c r="H120">
        <v>1E-3</v>
      </c>
      <c r="I120">
        <v>0.98670000000000002</v>
      </c>
      <c r="J120">
        <v>1.1999999999999999E-3</v>
      </c>
      <c r="K120" t="s">
        <v>321</v>
      </c>
      <c r="L120">
        <v>0.98946999999999996</v>
      </c>
      <c r="M120">
        <v>1.3600000000000001E-3</v>
      </c>
      <c r="N120" t="s">
        <v>362</v>
      </c>
      <c r="O120" t="s">
        <v>363</v>
      </c>
    </row>
    <row r="121" spans="2:15">
      <c r="B121" t="s">
        <v>214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0" sqref="B10"/>
    </sheetView>
  </sheetViews>
  <sheetFormatPr defaultRowHeight="14.4"/>
  <cols>
    <col min="1" max="1" width="25.7890625" bestFit="1" customWidth="1"/>
    <col min="3" max="3" width="9.62890625" bestFit="1" customWidth="1"/>
    <col min="6" max="6" width="10.3671875" bestFit="1" customWidth="1"/>
  </cols>
  <sheetData>
    <row r="1" spans="1:6">
      <c r="A1" t="s">
        <v>15</v>
      </c>
    </row>
    <row r="9" spans="1:6">
      <c r="A9" s="1" t="s">
        <v>32</v>
      </c>
    </row>
    <row r="10" spans="1:6">
      <c r="A10" t="s">
        <v>33</v>
      </c>
      <c r="B10" t="s">
        <v>365</v>
      </c>
    </row>
    <row r="12" spans="1:6">
      <c r="B12" s="9"/>
      <c r="C12" t="s">
        <v>269</v>
      </c>
      <c r="D12" t="s">
        <v>266</v>
      </c>
      <c r="E12" t="s">
        <v>267</v>
      </c>
      <c r="F12" t="s">
        <v>263</v>
      </c>
    </row>
    <row r="13" spans="1:6">
      <c r="B13" s="9"/>
      <c r="C13" t="s">
        <v>326</v>
      </c>
      <c r="D13" t="s">
        <v>268</v>
      </c>
      <c r="E13">
        <v>18.8</v>
      </c>
      <c r="F13" t="s">
        <v>264</v>
      </c>
    </row>
    <row r="14" spans="1:6">
      <c r="B14" s="9"/>
      <c r="C14" t="s">
        <v>265</v>
      </c>
      <c r="D14" t="s">
        <v>268</v>
      </c>
      <c r="E14" s="23">
        <v>15</v>
      </c>
      <c r="F14" t="s">
        <v>264</v>
      </c>
    </row>
    <row r="15" spans="1:6">
      <c r="B15" s="9"/>
      <c r="C15" t="s">
        <v>271</v>
      </c>
      <c r="D15" t="s">
        <v>270</v>
      </c>
      <c r="E15" s="14" t="s">
        <v>322</v>
      </c>
      <c r="F15" t="s">
        <v>272</v>
      </c>
    </row>
    <row r="16" spans="1:6">
      <c r="C16" t="s">
        <v>271</v>
      </c>
      <c r="D16" t="s">
        <v>273</v>
      </c>
      <c r="E16" s="14" t="s">
        <v>323</v>
      </c>
      <c r="F16" t="s">
        <v>272</v>
      </c>
    </row>
    <row r="17" spans="2:6">
      <c r="B17" s="9"/>
      <c r="C17" t="s">
        <v>324</v>
      </c>
      <c r="D17" t="s">
        <v>325</v>
      </c>
      <c r="E17" s="14">
        <f>E15+5</f>
        <v>9.9349999999999987</v>
      </c>
      <c r="F17" t="s">
        <v>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70" zoomScaleNormal="70" workbookViewId="0">
      <selection activeCell="H25" sqref="H18:H25"/>
    </sheetView>
  </sheetViews>
  <sheetFormatPr defaultRowHeight="14.4"/>
  <cols>
    <col min="1" max="1" width="11.62890625" customWidth="1"/>
    <col min="2" max="2" width="29.578125" bestFit="1" customWidth="1"/>
    <col min="7" max="7" width="12.47265625" customWidth="1"/>
    <col min="8" max="8" width="41.83984375" bestFit="1" customWidth="1"/>
  </cols>
  <sheetData>
    <row r="1" spans="1:1">
      <c r="A1" s="1" t="s">
        <v>5</v>
      </c>
    </row>
    <row r="2" spans="1:1">
      <c r="A2" s="2" t="s">
        <v>0</v>
      </c>
    </row>
    <row r="3" spans="1:1">
      <c r="A3" t="s">
        <v>11</v>
      </c>
    </row>
    <row r="9" spans="1:1">
      <c r="A9" t="s">
        <v>42</v>
      </c>
    </row>
    <row r="10" spans="1:1">
      <c r="A10" s="4" t="s">
        <v>43</v>
      </c>
    </row>
    <row r="11" spans="1:1">
      <c r="A11" s="3" t="s">
        <v>44</v>
      </c>
    </row>
    <row r="12" spans="1:1">
      <c r="A12" s="5" t="s">
        <v>45</v>
      </c>
    </row>
    <row r="17" spans="1:8">
      <c r="A17" s="6" t="s">
        <v>12</v>
      </c>
      <c r="B17" s="6" t="s">
        <v>34</v>
      </c>
      <c r="C17" s="6" t="s">
        <v>13</v>
      </c>
      <c r="D17" s="6" t="s">
        <v>28</v>
      </c>
      <c r="E17" s="6" t="s">
        <v>29</v>
      </c>
      <c r="F17" s="6" t="s">
        <v>30</v>
      </c>
      <c r="G17" s="6" t="s">
        <v>35</v>
      </c>
      <c r="H17" s="6" t="s">
        <v>41</v>
      </c>
    </row>
    <row r="18" spans="1:8">
      <c r="A18" s="19" t="s">
        <v>260</v>
      </c>
      <c r="B18" s="19" t="s">
        <v>366</v>
      </c>
      <c r="C18" s="19"/>
      <c r="D18" s="19"/>
      <c r="E18" s="19"/>
      <c r="F18" s="19"/>
      <c r="G18" s="24"/>
      <c r="H18" s="19" t="str">
        <f>A18&amp;" "&amp;C18&amp;" "&amp;D18&amp;" "&amp;E18&amp;" "&amp;F18&amp;" "&amp;G18&amp;" "&amp;B18</f>
        <v>c      UO2F2 Sol'n cylinder</v>
      </c>
    </row>
    <row r="19" spans="1:8">
      <c r="A19" s="19">
        <v>1</v>
      </c>
      <c r="B19" s="19" t="s">
        <v>367</v>
      </c>
      <c r="C19" s="19" t="s">
        <v>368</v>
      </c>
      <c r="D19" s="19"/>
      <c r="E19" s="19"/>
      <c r="F19" s="19"/>
      <c r="G19" s="24" t="s">
        <v>373</v>
      </c>
      <c r="H19" s="19" t="str">
        <f>A19&amp;" "&amp;C19&amp;" "&amp;D19&amp;" "&amp;E19&amp;" "&amp;F19&amp;" "&amp;G19&amp;" "&amp;B19</f>
        <v>1 cz    20.12 $ UO2F2 Soln</v>
      </c>
    </row>
    <row r="20" spans="1:8">
      <c r="A20" s="19">
        <v>2</v>
      </c>
      <c r="B20" s="19" t="s">
        <v>370</v>
      </c>
      <c r="C20" s="19" t="s">
        <v>369</v>
      </c>
      <c r="D20" s="19">
        <v>0</v>
      </c>
      <c r="E20" s="19"/>
      <c r="F20" s="19"/>
      <c r="G20" s="24"/>
      <c r="H20" s="19" t="str">
        <f>A20&amp;" "&amp;C20&amp;" "&amp;D20&amp;" "&amp;E20&amp;" "&amp;F20&amp;" "&amp;G20&amp;" "&amp;B20</f>
        <v>2 pz 0    $ Bottom of soln cylinder</v>
      </c>
    </row>
    <row r="21" spans="1:8">
      <c r="A21" s="19">
        <v>3</v>
      </c>
      <c r="B21" s="19" t="s">
        <v>371</v>
      </c>
      <c r="C21" s="19" t="s">
        <v>369</v>
      </c>
      <c r="D21" s="21" t="s">
        <v>372</v>
      </c>
      <c r="E21" s="19"/>
      <c r="F21" s="19"/>
      <c r="G21" s="24"/>
      <c r="H21" s="19" t="str">
        <f>A21&amp;" "&amp;C21&amp;" "&amp;D21&amp;" "&amp;E21&amp;" "&amp;F21&amp;" "&amp;G21&amp;" "&amp;B21</f>
        <v>3 pz 100    $ Top of soln cylinder</v>
      </c>
    </row>
    <row r="22" spans="1:8">
      <c r="A22" t="s">
        <v>260</v>
      </c>
      <c r="B22" s="22" t="s">
        <v>374</v>
      </c>
      <c r="G22" s="23"/>
      <c r="H22" s="19" t="str">
        <f t="shared" ref="H22:H25" si="0">A22&amp;" "&amp;C22&amp;" "&amp;D22&amp;" "&amp;E22&amp;" "&amp;F22&amp;" "&amp;G22&amp;" "&amp;B22</f>
        <v>c      Case</v>
      </c>
    </row>
    <row r="23" spans="1:8">
      <c r="A23" s="19">
        <v>4</v>
      </c>
      <c r="B23" s="22" t="s">
        <v>375</v>
      </c>
      <c r="C23" s="19" t="s">
        <v>368</v>
      </c>
      <c r="G23" s="25">
        <f>G19+0.1587</f>
        <v>20.278700000000001</v>
      </c>
      <c r="H23" s="19" t="str">
        <f t="shared" si="0"/>
        <v>4 cz    20.2787 $ Case</v>
      </c>
    </row>
    <row r="24" spans="1:8">
      <c r="A24" s="19">
        <v>5</v>
      </c>
      <c r="B24" s="22" t="s">
        <v>332</v>
      </c>
      <c r="C24" s="19" t="s">
        <v>369</v>
      </c>
      <c r="D24">
        <v>-0.15870000000000001</v>
      </c>
      <c r="G24" s="23"/>
      <c r="H24" s="19" t="str">
        <f t="shared" si="0"/>
        <v>5 pz -0.1587    $ U Reflector bottom</v>
      </c>
    </row>
    <row r="25" spans="1:8">
      <c r="A25" s="19">
        <v>6</v>
      </c>
      <c r="B25" s="22" t="s">
        <v>333</v>
      </c>
      <c r="C25" s="19" t="s">
        <v>369</v>
      </c>
      <c r="D25" s="13" t="s">
        <v>376</v>
      </c>
      <c r="G25" s="23"/>
      <c r="H25" s="19" t="str">
        <f t="shared" si="0"/>
        <v>6 pz 110    $ U Reflector top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opLeftCell="D10" workbookViewId="0">
      <selection activeCell="H20" sqref="H20"/>
    </sheetView>
  </sheetViews>
  <sheetFormatPr defaultRowHeight="14.4"/>
  <cols>
    <col min="2" max="2" width="15.83984375" bestFit="1" customWidth="1"/>
    <col min="4" max="4" width="12.9453125" customWidth="1"/>
    <col min="7" max="7" width="9.7890625" bestFit="1" customWidth="1"/>
    <col min="8" max="8" width="32.578125" bestFit="1" customWidth="1"/>
  </cols>
  <sheetData>
    <row r="1" spans="1:1">
      <c r="A1" s="1" t="s">
        <v>6</v>
      </c>
    </row>
    <row r="2" spans="1:1">
      <c r="A2" s="2" t="s">
        <v>0</v>
      </c>
    </row>
    <row r="3" spans="1:1">
      <c r="A3" t="s">
        <v>10</v>
      </c>
    </row>
    <row r="19" spans="1:8">
      <c r="A19" s="6" t="s">
        <v>12</v>
      </c>
      <c r="B19" s="6" t="s">
        <v>34</v>
      </c>
      <c r="C19" s="6" t="s">
        <v>46</v>
      </c>
      <c r="D19" s="6" t="s">
        <v>47</v>
      </c>
      <c r="E19" s="6" t="s">
        <v>48</v>
      </c>
      <c r="F19" s="6" t="s">
        <v>49</v>
      </c>
      <c r="G19" s="6" t="s">
        <v>106</v>
      </c>
      <c r="H19" s="6" t="s">
        <v>107</v>
      </c>
    </row>
    <row r="20" spans="1:8">
      <c r="A20" t="s">
        <v>260</v>
      </c>
      <c r="B20" t="s">
        <v>261</v>
      </c>
      <c r="H20" t="str">
        <f>A20&amp;" "&amp;C20&amp;" "&amp;D20&amp;" "&amp;E20&amp;" "&amp;F20&amp;" "&amp;G20&amp;" "&amp;B20</f>
        <v>c      Cylinder</v>
      </c>
    </row>
    <row r="21" spans="1:8">
      <c r="A21">
        <v>1</v>
      </c>
      <c r="B21" t="s">
        <v>380</v>
      </c>
      <c r="C21">
        <v>1</v>
      </c>
      <c r="D21" s="26">
        <v>9.6586000000000005E-2</v>
      </c>
      <c r="E21" s="13" t="s">
        <v>379</v>
      </c>
      <c r="G21" t="s">
        <v>108</v>
      </c>
      <c r="H21" t="str">
        <f t="shared" ref="H21:H26" si="0">A21&amp;" "&amp;C21&amp;" "&amp;D21&amp;" "&amp;E21&amp;" "&amp;F21&amp;" "&amp;G21&amp;" "&amp;B21</f>
        <v>1 1 0.096586 -1 3 -4  imp:n=1 $ Solution</v>
      </c>
    </row>
    <row r="22" spans="1:8">
      <c r="A22" t="s">
        <v>260</v>
      </c>
      <c r="B22" t="s">
        <v>381</v>
      </c>
      <c r="D22" s="23"/>
      <c r="E22" s="13"/>
      <c r="H22" t="str">
        <f t="shared" si="0"/>
        <v>c      Void + Al container</v>
      </c>
    </row>
    <row r="23" spans="1:8">
      <c r="A23">
        <v>2</v>
      </c>
      <c r="B23" t="s">
        <v>377</v>
      </c>
      <c r="C23">
        <v>0</v>
      </c>
      <c r="E23" s="13" t="s">
        <v>378</v>
      </c>
      <c r="G23" t="s">
        <v>108</v>
      </c>
      <c r="H23" t="str">
        <f t="shared" si="0"/>
        <v>2 0  -1 4 -5  imp:n=1 $ Void top</v>
      </c>
    </row>
    <row r="24" spans="1:8">
      <c r="A24">
        <v>3</v>
      </c>
      <c r="B24" t="s">
        <v>382</v>
      </c>
      <c r="C24">
        <v>2</v>
      </c>
      <c r="D24">
        <v>-2.7</v>
      </c>
      <c r="E24" s="13" t="s">
        <v>383</v>
      </c>
      <c r="G24" t="s">
        <v>108</v>
      </c>
      <c r="H24" t="str">
        <f t="shared" si="0"/>
        <v>3 2 -2.7 (1 -2 -5 3):(-2 -3 6)  imp:n=1 $ Container</v>
      </c>
    </row>
    <row r="25" spans="1:8">
      <c r="A25" t="s">
        <v>260</v>
      </c>
      <c r="B25" t="s">
        <v>262</v>
      </c>
      <c r="D25" s="9"/>
      <c r="E25" s="13"/>
      <c r="H25" t="str">
        <f t="shared" si="0"/>
        <v>c      Universe</v>
      </c>
    </row>
    <row r="26" spans="1:8">
      <c r="A26">
        <v>999</v>
      </c>
      <c r="B26" t="s">
        <v>105</v>
      </c>
      <c r="C26">
        <v>0</v>
      </c>
      <c r="E26" s="13" t="s">
        <v>384</v>
      </c>
      <c r="G26" t="s">
        <v>109</v>
      </c>
      <c r="H26" t="str">
        <f t="shared" si="0"/>
        <v>999 0  2:5:-6  imp:n=0 $ Void Universe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/>
  <sheetData>
    <row r="1" spans="1:5">
      <c r="A1" s="1" t="s">
        <v>16</v>
      </c>
      <c r="E1" t="s">
        <v>61</v>
      </c>
    </row>
    <row r="2" spans="1:5">
      <c r="A2" s="2" t="s">
        <v>0</v>
      </c>
      <c r="E2" t="s">
        <v>86</v>
      </c>
    </row>
    <row r="5" spans="1:5">
      <c r="A5" t="s">
        <v>73</v>
      </c>
    </row>
    <row r="6" spans="1:5">
      <c r="A6" s="2" t="s">
        <v>70</v>
      </c>
    </row>
    <row r="7" spans="1:5">
      <c r="A7" s="2" t="s">
        <v>71</v>
      </c>
    </row>
    <row r="8" spans="1:5">
      <c r="A8" s="2" t="s">
        <v>72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abSelected="1" topLeftCell="C4" zoomScale="85" zoomScaleNormal="85" workbookViewId="0">
      <selection activeCell="G18" sqref="G18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52</v>
      </c>
      <c r="D1" t="s">
        <v>61</v>
      </c>
    </row>
    <row r="2" spans="1:4">
      <c r="A2" s="2" t="s">
        <v>0</v>
      </c>
      <c r="D2" s="2" t="s">
        <v>60</v>
      </c>
    </row>
    <row r="3" spans="1:4">
      <c r="A3" t="s">
        <v>10</v>
      </c>
    </row>
    <row r="10" spans="1:4">
      <c r="A10" t="s">
        <v>68</v>
      </c>
    </row>
    <row r="11" spans="1:4" ht="72">
      <c r="A11" s="7" t="s">
        <v>69</v>
      </c>
      <c r="B11" s="7" t="s">
        <v>74</v>
      </c>
    </row>
    <row r="17" spans="1:7">
      <c r="A17" s="6" t="s">
        <v>55</v>
      </c>
      <c r="B17" s="6" t="s">
        <v>34</v>
      </c>
      <c r="C17" s="6" t="s">
        <v>56</v>
      </c>
      <c r="D17" s="6" t="s">
        <v>57</v>
      </c>
      <c r="E17" s="6" t="s">
        <v>58</v>
      </c>
      <c r="F17" s="6" t="s">
        <v>59</v>
      </c>
      <c r="G17" s="6" t="s">
        <v>50</v>
      </c>
    </row>
    <row r="18" spans="1:7">
      <c r="A18" t="s">
        <v>54</v>
      </c>
      <c r="B18" t="s">
        <v>75</v>
      </c>
      <c r="C18">
        <v>5000</v>
      </c>
      <c r="D18" s="8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A19" workbookViewId="0">
      <selection activeCell="I27" sqref="I27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84</v>
      </c>
    </row>
    <row r="2" spans="1:5">
      <c r="A2" s="2" t="s">
        <v>0</v>
      </c>
    </row>
    <row r="3" spans="1:5">
      <c r="A3" t="s">
        <v>10</v>
      </c>
    </row>
    <row r="4" spans="1:5">
      <c r="A4" t="s">
        <v>62</v>
      </c>
      <c r="B4" t="s">
        <v>63</v>
      </c>
      <c r="C4" t="s">
        <v>64</v>
      </c>
      <c r="D4" t="s">
        <v>63</v>
      </c>
      <c r="E4" t="s">
        <v>76</v>
      </c>
    </row>
    <row r="6" spans="1:5">
      <c r="A6" t="s">
        <v>65</v>
      </c>
    </row>
    <row r="7" spans="1:5">
      <c r="A7" t="s">
        <v>77</v>
      </c>
    </row>
    <row r="10" spans="1:5">
      <c r="A10" t="s">
        <v>68</v>
      </c>
    </row>
    <row r="17" spans="1:9">
      <c r="A17" t="s">
        <v>66</v>
      </c>
    </row>
    <row r="23" spans="1:9">
      <c r="A23" t="s">
        <v>67</v>
      </c>
    </row>
    <row r="26" spans="1:9">
      <c r="A26" s="6" t="s">
        <v>85</v>
      </c>
      <c r="B26" s="6" t="s">
        <v>34</v>
      </c>
      <c r="C26" s="6" t="s">
        <v>78</v>
      </c>
      <c r="D26" s="6" t="s">
        <v>80</v>
      </c>
      <c r="E26" s="6" t="s">
        <v>81</v>
      </c>
      <c r="F26" s="6" t="s">
        <v>79</v>
      </c>
      <c r="G26" s="6" t="s">
        <v>82</v>
      </c>
      <c r="H26" s="6" t="s">
        <v>83</v>
      </c>
      <c r="I26" s="6" t="s">
        <v>50</v>
      </c>
    </row>
    <row r="27" spans="1:9">
      <c r="A27" t="s">
        <v>65</v>
      </c>
      <c r="B27" t="s">
        <v>404</v>
      </c>
      <c r="C27">
        <v>0</v>
      </c>
      <c r="D27">
        <v>0</v>
      </c>
      <c r="E27">
        <v>50</v>
      </c>
      <c r="I27" t="str">
        <f>A27&amp;" "&amp;C27&amp;" "&amp;D27&amp;" "&amp;E27&amp;" "&amp;B27</f>
        <v>ksrc 0 0 50 $ 1 point source @ (0,0,50)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opLeftCell="A4" zoomScale="70" zoomScaleNormal="70" workbookViewId="0">
      <selection activeCell="E11" sqref="E11:E13"/>
    </sheetView>
  </sheetViews>
  <sheetFormatPr defaultRowHeight="14.4"/>
  <cols>
    <col min="3" max="3" width="11.47265625" customWidth="1"/>
    <col min="4" max="4" width="18.83984375" customWidth="1"/>
    <col min="5" max="5" width="15.3125" customWidth="1"/>
    <col min="6" max="6" width="11.7890625" customWidth="1"/>
    <col min="7" max="7" width="17" bestFit="1" customWidth="1"/>
    <col min="8" max="8" width="13.20703125" customWidth="1"/>
  </cols>
  <sheetData>
    <row r="1" spans="1:5">
      <c r="A1" s="1" t="s">
        <v>51</v>
      </c>
      <c r="E1" t="s">
        <v>84</v>
      </c>
    </row>
    <row r="2" spans="1:5">
      <c r="A2" s="2" t="s">
        <v>0</v>
      </c>
      <c r="E2" s="2" t="s">
        <v>91</v>
      </c>
    </row>
    <row r="3" spans="1:5">
      <c r="A3" t="s">
        <v>10</v>
      </c>
      <c r="E3" s="2" t="s">
        <v>104</v>
      </c>
    </row>
    <row r="10" spans="1:5">
      <c r="A10" s="6" t="s">
        <v>87</v>
      </c>
      <c r="B10" s="6" t="s">
        <v>34</v>
      </c>
      <c r="C10" s="6" t="s">
        <v>98</v>
      </c>
      <c r="D10" s="6" t="s">
        <v>88</v>
      </c>
      <c r="E10" s="6" t="s">
        <v>89</v>
      </c>
    </row>
    <row r="11" spans="1:5">
      <c r="A11" t="str">
        <f>A33</f>
        <v>m1</v>
      </c>
      <c r="B11" t="s">
        <v>400</v>
      </c>
      <c r="D11">
        <v>1</v>
      </c>
      <c r="E11" t="str">
        <f>A11&amp;" "&amp;B33&amp;" "&amp;D11&amp;" "&amp;B11</f>
        <v>m1 1001.62c 0.057058 8016.62c 0.032929 9019.62c 0.0043996 92238.66c 0.0020909 92235.66c 0.00010889 1 $ UO2F2</v>
      </c>
    </row>
    <row r="12" spans="1:5">
      <c r="A12" t="str">
        <f>A34</f>
        <v>m2</v>
      </c>
      <c r="B12" t="s">
        <v>399</v>
      </c>
      <c r="E12" t="str">
        <f t="shared" ref="E12:E13" si="0">A12&amp;" "&amp;B34&amp;" "&amp;D12&amp;" "&amp;B12</f>
        <v>m2 13027.62c 1  $ Al Case</v>
      </c>
    </row>
    <row r="13" spans="1:5">
      <c r="A13" t="str">
        <f>A35</f>
        <v>mt1</v>
      </c>
      <c r="B13" t="s">
        <v>398</v>
      </c>
      <c r="E13" t="str">
        <f t="shared" si="0"/>
        <v>mt1 lwtr.60t  $ Light Water</v>
      </c>
    </row>
    <row r="16" spans="1:5">
      <c r="A16" t="s">
        <v>90</v>
      </c>
      <c r="B16" s="1" t="s">
        <v>401</v>
      </c>
    </row>
    <row r="17" spans="1:8">
      <c r="A17" s="6" t="s">
        <v>94</v>
      </c>
      <c r="B17" s="6" t="s">
        <v>93</v>
      </c>
      <c r="C17" s="6" t="s">
        <v>92</v>
      </c>
      <c r="D17" s="6" t="s">
        <v>96</v>
      </c>
      <c r="E17" s="6" t="s">
        <v>100</v>
      </c>
      <c r="F17" s="6" t="s">
        <v>97</v>
      </c>
      <c r="G17" s="11" t="s">
        <v>99</v>
      </c>
      <c r="H17" s="12" t="s">
        <v>102</v>
      </c>
    </row>
    <row r="18" spans="1:8">
      <c r="A18">
        <v>1</v>
      </c>
      <c r="B18" t="s">
        <v>388</v>
      </c>
      <c r="C18">
        <v>1</v>
      </c>
      <c r="D18" s="14" t="s">
        <v>387</v>
      </c>
      <c r="E18" t="s">
        <v>386</v>
      </c>
      <c r="F18" t="str">
        <f>C18&amp;D18&amp;$F$16</f>
        <v>1001</v>
      </c>
      <c r="G18" s="10">
        <v>5.7057999999999998E-2</v>
      </c>
      <c r="H18" t="str">
        <f>F18&amp;E18&amp;" "&amp;G18</f>
        <v>1001.62c 0.057058</v>
      </c>
    </row>
    <row r="19" spans="1:8">
      <c r="A19">
        <v>2</v>
      </c>
      <c r="B19" t="s">
        <v>389</v>
      </c>
      <c r="C19">
        <v>8</v>
      </c>
      <c r="D19" s="14" t="s">
        <v>390</v>
      </c>
      <c r="E19" t="s">
        <v>386</v>
      </c>
      <c r="F19" t="str">
        <f>C19&amp;D19&amp;$F$16</f>
        <v>8016</v>
      </c>
      <c r="G19" s="9">
        <v>3.2929E-2</v>
      </c>
      <c r="H19" t="str">
        <f>F19&amp;E19&amp;" "&amp;G19</f>
        <v>8016.62c 0.032929</v>
      </c>
    </row>
    <row r="20" spans="1:8">
      <c r="A20">
        <v>3</v>
      </c>
      <c r="B20" t="s">
        <v>391</v>
      </c>
      <c r="C20">
        <v>9</v>
      </c>
      <c r="D20" s="14" t="s">
        <v>392</v>
      </c>
      <c r="E20" t="s">
        <v>386</v>
      </c>
      <c r="F20" t="str">
        <f>C20&amp;D20&amp;$F$16</f>
        <v>9019</v>
      </c>
      <c r="G20" s="9">
        <v>4.3996E-3</v>
      </c>
      <c r="H20" t="str">
        <f t="shared" ref="H20:H22" si="1">F20&amp;E20&amp;" "&amp;G20</f>
        <v>9019.62c 0.0043996</v>
      </c>
    </row>
    <row r="21" spans="1:8">
      <c r="A21">
        <v>4</v>
      </c>
      <c r="B21" t="s">
        <v>329</v>
      </c>
      <c r="C21">
        <v>92</v>
      </c>
      <c r="D21" s="14" t="s">
        <v>328</v>
      </c>
      <c r="E21" t="s">
        <v>101</v>
      </c>
      <c r="F21" t="str">
        <f t="shared" ref="F21:F22" si="2">C21&amp;D21&amp;$F$16</f>
        <v>92238</v>
      </c>
      <c r="G21" s="9">
        <v>2.0909000000000001E-3</v>
      </c>
      <c r="H21" t="str">
        <f t="shared" si="1"/>
        <v>92238.66c 0.0020909</v>
      </c>
    </row>
    <row r="22" spans="1:8">
      <c r="A22">
        <v>5</v>
      </c>
      <c r="B22" t="s">
        <v>330</v>
      </c>
      <c r="C22">
        <v>92</v>
      </c>
      <c r="D22" s="14" t="s">
        <v>331</v>
      </c>
      <c r="E22" t="s">
        <v>101</v>
      </c>
      <c r="F22" t="str">
        <f t="shared" si="2"/>
        <v>92235</v>
      </c>
      <c r="G22" s="9">
        <v>1.0889E-4</v>
      </c>
      <c r="H22" t="str">
        <f t="shared" si="1"/>
        <v>92235.66c 0.00010889</v>
      </c>
    </row>
    <row r="23" spans="1:8">
      <c r="D23" s="14"/>
      <c r="F23" s="10"/>
    </row>
    <row r="24" spans="1:8">
      <c r="A24" t="s">
        <v>327</v>
      </c>
      <c r="B24" s="1" t="s">
        <v>403</v>
      </c>
    </row>
    <row r="25" spans="1:8">
      <c r="A25" s="6" t="s">
        <v>94</v>
      </c>
      <c r="B25" s="6" t="s">
        <v>93</v>
      </c>
      <c r="C25" s="6" t="s">
        <v>92</v>
      </c>
      <c r="D25" s="6" t="s">
        <v>96</v>
      </c>
      <c r="E25" s="6" t="s">
        <v>100</v>
      </c>
      <c r="F25" s="6" t="s">
        <v>97</v>
      </c>
      <c r="G25" s="11" t="s">
        <v>99</v>
      </c>
      <c r="H25" s="12" t="s">
        <v>102</v>
      </c>
    </row>
    <row r="26" spans="1:8">
      <c r="A26">
        <v>1</v>
      </c>
      <c r="B26" t="s">
        <v>396</v>
      </c>
      <c r="C26">
        <v>13</v>
      </c>
      <c r="D26" s="14" t="s">
        <v>397</v>
      </c>
      <c r="E26" t="s">
        <v>386</v>
      </c>
      <c r="F26" t="str">
        <f>C26&amp;D26&amp;$F$16</f>
        <v>13027</v>
      </c>
      <c r="G26" s="10">
        <v>1</v>
      </c>
      <c r="H26" t="str">
        <f>F26&amp;E26&amp;" "&amp;G26</f>
        <v>13027.62c 1</v>
      </c>
    </row>
    <row r="28" spans="1:8">
      <c r="A28" t="s">
        <v>393</v>
      </c>
      <c r="B28" s="1" t="s">
        <v>402</v>
      </c>
    </row>
    <row r="29" spans="1:8">
      <c r="A29" s="6" t="s">
        <v>94</v>
      </c>
      <c r="B29" s="6" t="s">
        <v>93</v>
      </c>
      <c r="C29" s="6" t="s">
        <v>92</v>
      </c>
      <c r="D29" s="6" t="s">
        <v>96</v>
      </c>
      <c r="E29" s="6" t="s">
        <v>100</v>
      </c>
      <c r="F29" s="6" t="s">
        <v>97</v>
      </c>
      <c r="G29" s="11" t="s">
        <v>99</v>
      </c>
      <c r="H29" s="12" t="s">
        <v>102</v>
      </c>
    </row>
    <row r="30" spans="1:8">
      <c r="A30">
        <v>1</v>
      </c>
      <c r="B30" t="s">
        <v>395</v>
      </c>
      <c r="D30" s="14"/>
      <c r="E30" t="s">
        <v>385</v>
      </c>
      <c r="F30" t="str">
        <f>C30&amp;D30&amp;$F$16</f>
        <v/>
      </c>
      <c r="G30" s="10"/>
      <c r="H30" t="s">
        <v>394</v>
      </c>
    </row>
    <row r="32" spans="1:8">
      <c r="A32" s="6" t="s">
        <v>103</v>
      </c>
      <c r="B32" s="6"/>
      <c r="C32" s="6"/>
      <c r="D32" s="6"/>
      <c r="E32" s="6"/>
      <c r="F32" s="6"/>
      <c r="G32" s="6"/>
    </row>
    <row r="33" spans="1:2">
      <c r="A33" t="str">
        <f>A16</f>
        <v>m1</v>
      </c>
      <c r="B33" t="str">
        <f>H18&amp;" "&amp;H19&amp;" "&amp;H20&amp;" "&amp;H21&amp;" "&amp;H22</f>
        <v>1001.62c 0.057058 8016.62c 0.032929 9019.62c 0.0043996 92238.66c 0.0020909 92235.66c 0.00010889</v>
      </c>
    </row>
    <row r="34" spans="1:2">
      <c r="A34" t="str">
        <f>A24</f>
        <v>m2</v>
      </c>
      <c r="B34" t="str">
        <f>H26</f>
        <v>13027.62c 1</v>
      </c>
    </row>
    <row r="35" spans="1:2">
      <c r="A35" t="str">
        <f>A28</f>
        <v>mt1</v>
      </c>
      <c r="B35" t="str">
        <f>H30</f>
        <v>lwtr.60t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2018-09-08T03:03:26Z</dcterms:modified>
</cp:coreProperties>
</file>