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2-3\"/>
    </mc:Choice>
  </mc:AlternateContent>
  <bookViews>
    <workbookView xWindow="0" yWindow="0" windowWidth="14388" windowHeight="3960" activeTab="1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G26" i="4"/>
  <c r="G27" i="4"/>
  <c r="G28" i="4"/>
  <c r="G29" i="4"/>
  <c r="E26" i="4"/>
  <c r="E27" i="4"/>
  <c r="E28" i="4"/>
  <c r="E29" i="4"/>
  <c r="H19" i="2" l="1"/>
  <c r="H20" i="2"/>
  <c r="H18" i="2"/>
  <c r="D18" i="2"/>
  <c r="D19" i="2"/>
  <c r="E25" i="4"/>
  <c r="F20" i="4"/>
  <c r="F21" i="4"/>
  <c r="E21" i="4"/>
  <c r="E19" i="4"/>
  <c r="G19" i="4" s="1"/>
  <c r="E20" i="4"/>
  <c r="E18" i="4"/>
  <c r="F19" i="4"/>
  <c r="F18" i="4"/>
  <c r="G18" i="4" s="1"/>
  <c r="I27" i="11"/>
  <c r="G18" i="3"/>
  <c r="H19" i="1"/>
  <c r="G19" i="1"/>
  <c r="H18" i="1"/>
  <c r="G18" i="1"/>
  <c r="G21" i="4" l="1"/>
  <c r="G20" i="4"/>
  <c r="B32" i="4" s="1"/>
  <c r="E11" i="4" s="1"/>
  <c r="G25" i="4"/>
  <c r="E12" i="4" s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The density of the Pu sphere (cell 1) is the sum of all densities of the isotopes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-1 indicates cell 1 is all space negative wrt surface 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defines all space beyond surface 1 and below surface 2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indicates all space beyond surface 2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<sst xmlns="http://schemas.openxmlformats.org/spreadsheetml/2006/main" count="580" uniqueCount="304">
  <si>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</si>
  <si>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</si>
  <si>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</si>
  <si>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</si>
  <si>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</si>
  <si>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</si>
  <si>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</si>
  <si>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</si>
  <si>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</si>
  <si>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</si>
  <si>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</si>
  <si>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</si>
  <si>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</si>
  <si>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</si>
  <si>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</si>
  <si>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</si>
  <si>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</si>
  <si>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</si>
  <si>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</si>
  <si>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</si>
  <si>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</si>
  <si>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</si>
  <si>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</si>
  <si>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</si>
  <si>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</si>
  <si>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</si>
  <si>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</si>
  <si>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</si>
  <si>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</si>
  <si>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</si>
  <si>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</si>
  <si>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</si>
  <si>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so</t>
  </si>
  <si>
    <t>Problem Description</t>
  </si>
  <si>
    <t>Details:</t>
  </si>
  <si>
    <t>A bare sphere of plutonium metal with a coating of nickel</t>
  </si>
  <si>
    <t>Comment</t>
  </si>
  <si>
    <t>d/r</t>
  </si>
  <si>
    <t>General</t>
  </si>
  <si>
    <t>GitHub Location</t>
  </si>
  <si>
    <t>Master Github Link</t>
  </si>
  <si>
    <t>Tally</t>
  </si>
  <si>
    <t>Data</t>
  </si>
  <si>
    <t>$ Pu sphere, centred at the origin</t>
  </si>
  <si>
    <t>Raw code (spacing might need adjustment)</t>
  </si>
  <si>
    <t>$ Ni Coating + Pu Sphere</t>
  </si>
  <si>
    <t>Spherical Coating (Thickness)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</si>
  <si>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</si>
  <si>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</si>
  <si>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</si>
  <si>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</si>
  <si>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</si>
  <si>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</si>
  <si>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</si>
  <si>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</si>
  <si>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</si>
  <si>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</si>
  <si>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</si>
  <si>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</si>
  <si>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</si>
  <si>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</si>
  <si>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</si>
  <si>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</si>
  <si>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</si>
  <si>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</si>
  <si>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</si>
  <si>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</si>
  <si>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</si>
  <si>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</si>
  <si>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</si>
  <si>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</si>
  <si>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</si>
  <si>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</si>
  <si>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</si>
  <si>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</si>
  <si>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</si>
  <si>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</si>
  <si>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</si>
  <si>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</si>
  <si>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</si>
  <si>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</si>
  <si>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</si>
  <si>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</si>
  <si>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</si>
  <si>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</si>
  <si>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</si>
  <si>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</si>
  <si>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</si>
  <si>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</si>
  <si>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$ 1 point source @ origin (0,0,0)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</si>
  <si>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</si>
  <si>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</si>
  <si>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</si>
  <si>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</si>
  <si>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</si>
  <si>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</si>
  <si>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</si>
  <si>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</si>
  <si>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</si>
  <si>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</si>
  <si>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</si>
  <si>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Description: Material 1 - Pu sphere</t>
  </si>
  <si>
    <t>Pu</t>
  </si>
  <si>
    <t>A-number</t>
  </si>
  <si>
    <t>Zaid</t>
  </si>
  <si>
    <t>zaid</t>
  </si>
  <si>
    <t>Density</t>
  </si>
  <si>
    <t>N-239 (Atom density of Pu-239)</t>
  </si>
  <si>
    <t>N-240 (Atom density of Pu-240)</t>
  </si>
  <si>
    <t>N-241 (Atom density of Pu-241)</t>
  </si>
  <si>
    <t>[atom/barn-cm]</t>
  </si>
  <si>
    <t>N-Ga (Atom density of Ga)</t>
  </si>
  <si>
    <t>[cm]</t>
  </si>
  <si>
    <t>Radius</t>
  </si>
  <si>
    <t>N-Ni (Atom density of Ni)</t>
  </si>
  <si>
    <t>Library</t>
  </si>
  <si>
    <t>.66c</t>
  </si>
  <si>
    <t>Ga</t>
  </si>
  <si>
    <t>Raw Card</t>
  </si>
  <si>
    <t>000</t>
  </si>
  <si>
    <t>$ Pu Sphere Material</t>
  </si>
  <si>
    <t>Card Entry</t>
  </si>
  <si>
    <t>m2</t>
  </si>
  <si>
    <t>$ Ni Cover</t>
  </si>
  <si>
    <t>Ni</t>
  </si>
  <si>
    <t>Periodic Table</t>
  </si>
  <si>
    <t>$ Void Universe</t>
  </si>
  <si>
    <t>importance</t>
  </si>
  <si>
    <t>1 -2</t>
  </si>
  <si>
    <t>$ Pu sphere</t>
  </si>
  <si>
    <t>$ Ni Coating</t>
  </si>
  <si>
    <t>2</t>
  </si>
  <si>
    <t>raw cell cards code</t>
  </si>
  <si>
    <t>imp:n=1</t>
  </si>
  <si>
    <t>imp:n=0</t>
  </si>
  <si>
    <t>058</t>
  </si>
  <si>
    <t>060</t>
  </si>
  <si>
    <t>061</t>
  </si>
  <si>
    <t>062</t>
  </si>
  <si>
    <t>064</t>
  </si>
  <si>
    <t>0.2622</t>
  </si>
  <si>
    <t>0.0114</t>
  </si>
  <si>
    <t>0.0363</t>
  </si>
  <si>
    <t>0.0093</t>
  </si>
  <si>
    <t>Vised</t>
  </si>
  <si>
    <t>keff</t>
  </si>
  <si>
    <t>results</t>
  </si>
  <si>
    <t>for:</t>
  </si>
  <si>
    <t>Example</t>
  </si>
  <si>
    <t>1-2:</t>
  </si>
  <si>
    <t>Bare</t>
  </si>
  <si>
    <t>sphere</t>
  </si>
  <si>
    <t>w/</t>
  </si>
  <si>
    <t>Ni,</t>
  </si>
  <si>
    <t>PMF-001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</si>
  <si>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</si>
  <si>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</si>
  <si>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</si>
  <si>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</si>
  <si>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</si>
  <si>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</si>
  <si>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</si>
  <si>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</si>
  <si>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</si>
  <si>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</si>
  <si>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</si>
  <si>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</si>
  <si>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</si>
  <si>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</si>
  <si>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</si>
  <si>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</si>
  <si>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</si>
  <si>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</si>
  <si>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</si>
  <si>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</si>
  <si>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</si>
  <si>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</si>
  <si>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</si>
  <si>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</si>
  <si>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</si>
  <si>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</si>
  <si>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</si>
  <si>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</si>
  <si>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</si>
  <si>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</si>
  <si>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</si>
  <si>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</si>
  <si>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</si>
  <si>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</si>
  <si>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</si>
  <si>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</si>
  <si>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</si>
  <si>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</si>
  <si>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</si>
  <si>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</si>
  <si>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</si>
  <si>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</si>
  <si>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</si>
  <si>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</si>
  <si>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</si>
  <si>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</si>
  <si>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</si>
  <si>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</si>
  <si>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</si>
  <si>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</si>
  <si>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</si>
  <si>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</si>
  <si>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</si>
  <si>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</si>
  <si>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</si>
  <si>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</si>
  <si>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</si>
  <si>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</si>
  <si>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</si>
  <si>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</si>
  <si>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</si>
  <si>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</si>
  <si>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</si>
  <si>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</si>
  <si>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</si>
  <si>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</si>
  <si>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</si>
  <si>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</si>
  <si>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</si>
  <si>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</si>
  <si>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</si>
  <si>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</si>
  <si>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</si>
  <si>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</si>
  <si>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</si>
  <si>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</si>
  <si>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</si>
  <si>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</si>
  <si>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</si>
  <si>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</si>
  <si>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</si>
  <si>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</si>
  <si>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</si>
  <si>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</si>
  <si>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</si>
  <si>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</si>
  <si>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</si>
  <si>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</si>
  <si>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</si>
  <si>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</si>
  <si>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</si>
  <si>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</si>
  <si>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</si>
  <si>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</si>
  <si>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</si>
  <si>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</si>
  <si>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</si>
  <si>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</si>
  <si>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</si>
  <si>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</si>
  <si>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</si>
  <si>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</si>
  <si>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</si>
  <si>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</si>
  <si>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</si>
  <si>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</si>
  <si>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</si>
  <si>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</si>
  <si>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</si>
  <si>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</si>
  <si>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</si>
  <si>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</si>
  <si>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</si>
  <si>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</si>
  <si>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1.00101,</t>
  </si>
  <si>
    <t>1.00165,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</si>
  <si>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</si>
  <si>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</si>
  <si>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</si>
  <si>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</si>
  <si>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</si>
  <si>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</si>
  <si>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</si>
  <si>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</si>
  <si>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</si>
  <si>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</si>
  <si>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</si>
  <si>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</si>
  <si>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</si>
  <si>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</si>
  <si>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</si>
  <si>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</si>
  <si>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</si>
  <si>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</si>
  <si>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</si>
  <si>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</si>
  <si>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</si>
  <si>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</si>
  <si>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</si>
  <si>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</si>
  <si>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</si>
  <si>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</si>
  <si>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</si>
  <si>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</si>
  <si>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</si>
  <si>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</si>
  <si>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</si>
  <si>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</si>
  <si>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Notes: MCNP6 Primer Ex 2-3 (v0-1)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</si>
</sst>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tmp"/><Relationship Id="rId2" Type="http://schemas.openxmlformats.org/officeDocument/2006/relationships/image" Target="../media/image5.tmp"/><Relationship Id="rId1" Type="http://schemas.openxmlformats.org/officeDocument/2006/relationships/image" Target="../media/image4.png"/><Relationship Id="rId4" Type="http://schemas.openxmlformats.org/officeDocument/2006/relationships/image" Target="../media/image7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247861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4</xdr:col>
      <xdr:colOff>244051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4</xdr:col>
      <xdr:colOff>11681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4" sqref="F4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40</v>
      </c>
      <c r="F1" s="1" t="s">
        <v>17</v>
      </c>
    </row>
    <row r="2" spans="1:9">
      <c r="A2" t="s">
        <v>4</v>
      </c>
      <c r="B2" t="s">
        <v>303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39</v>
      </c>
    </row>
    <row r="8" spans="1:9">
      <c r="A8" s="1" t="s">
        <v>1</v>
      </c>
    </row>
    <row r="9" spans="1:9">
      <c r="A9" s="2" t="s">
        <v>38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58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41</v>
      </c>
    </row>
    <row r="17" spans="1:1">
      <c r="A17" s="2" t="s">
        <v>9</v>
      </c>
    </row>
    <row r="18" spans="1:1">
      <c r="A18" s="2" t="s">
        <v>42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4.4"/>
  <sheetData>
    <row r="1" spans="1:1">
      <c r="A1" s="1" t="s">
        <v>144</v>
      </c>
    </row>
    <row r="2" spans="1:1">
      <c r="A2" s="2" t="s">
        <v>0</v>
      </c>
    </row>
    <row r="3" spans="1:1">
      <c r="A3" t="s">
        <v>10</v>
      </c>
    </row>
  </sheetData>
  <hyperlinks>
    <hyperlink ref="A2" location="Index!A1" display="Index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28" workbookViewId="0">
      <selection activeCell="Q43" sqref="Q43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145</v>
      </c>
      <c r="B10" t="s">
        <v>146</v>
      </c>
      <c r="C10" t="s">
        <v>147</v>
      </c>
      <c r="D10" t="s">
        <v>148</v>
      </c>
      <c r="E10" t="s">
        <v>149</v>
      </c>
      <c r="F10" t="s">
        <v>150</v>
      </c>
      <c r="G10" t="s">
        <v>102</v>
      </c>
      <c r="H10" t="s">
        <v>151</v>
      </c>
      <c r="I10" t="s">
        <v>152</v>
      </c>
      <c r="J10" t="s">
        <v>153</v>
      </c>
      <c r="K10" t="s">
        <v>154</v>
      </c>
      <c r="L10" t="s">
        <v>155</v>
      </c>
      <c r="M10" t="s">
        <v>156</v>
      </c>
      <c r="N10" s="15">
        <v>40012</v>
      </c>
      <c r="O10" s="16">
        <v>0.72502314814814817</v>
      </c>
    </row>
    <row r="13" spans="1:23">
      <c r="B13" t="s">
        <v>157</v>
      </c>
      <c r="C13" t="s">
        <v>158</v>
      </c>
      <c r="D13" t="s">
        <v>159</v>
      </c>
      <c r="E13" t="s">
        <v>160</v>
      </c>
      <c r="F13" t="s">
        <v>161</v>
      </c>
      <c r="G13" t="s">
        <v>162</v>
      </c>
      <c r="H13" t="s">
        <v>163</v>
      </c>
      <c r="I13" t="s">
        <v>157</v>
      </c>
      <c r="J13">
        <v>1</v>
      </c>
      <c r="K13" t="s">
        <v>161</v>
      </c>
      <c r="L13" t="s">
        <v>164</v>
      </c>
      <c r="M13" t="s">
        <v>165</v>
      </c>
      <c r="N13" t="s">
        <v>166</v>
      </c>
      <c r="O13" t="s">
        <v>167</v>
      </c>
      <c r="P13" t="s">
        <v>168</v>
      </c>
      <c r="Q13" t="s">
        <v>157</v>
      </c>
      <c r="R13" t="s">
        <v>70</v>
      </c>
      <c r="S13" t="s">
        <v>169</v>
      </c>
    </row>
    <row r="14" spans="1:23">
      <c r="B14" t="s">
        <v>157</v>
      </c>
      <c r="C14" t="s">
        <v>170</v>
      </c>
      <c r="D14" t="s">
        <v>171</v>
      </c>
      <c r="E14" t="s">
        <v>172</v>
      </c>
      <c r="F14" t="s">
        <v>173</v>
      </c>
      <c r="G14" t="s">
        <v>174</v>
      </c>
      <c r="H14" t="s">
        <v>175</v>
      </c>
      <c r="I14">
        <v>50</v>
      </c>
      <c r="J14" t="s">
        <v>176</v>
      </c>
      <c r="K14" t="s">
        <v>177</v>
      </c>
      <c r="L14" t="s">
        <v>178</v>
      </c>
      <c r="M14" t="s">
        <v>13</v>
      </c>
      <c r="N14" t="s">
        <v>179</v>
      </c>
      <c r="O14" t="s">
        <v>180</v>
      </c>
      <c r="P14">
        <v>250</v>
      </c>
      <c r="Q14" t="s">
        <v>176</v>
      </c>
      <c r="R14" t="s">
        <v>181</v>
      </c>
      <c r="S14" t="s">
        <v>182</v>
      </c>
      <c r="T14">
        <v>5000</v>
      </c>
      <c r="U14" t="s">
        <v>183</v>
      </c>
      <c r="V14" t="s">
        <v>184</v>
      </c>
      <c r="W14" t="s">
        <v>185</v>
      </c>
    </row>
    <row r="15" spans="1:23">
      <c r="B15" t="s">
        <v>186</v>
      </c>
      <c r="C15" t="s">
        <v>171</v>
      </c>
      <c r="D15" t="s">
        <v>187</v>
      </c>
      <c r="E15" t="s">
        <v>178</v>
      </c>
      <c r="F15">
        <v>50</v>
      </c>
      <c r="G15" t="s">
        <v>188</v>
      </c>
      <c r="H15" t="s">
        <v>176</v>
      </c>
      <c r="I15" t="s">
        <v>181</v>
      </c>
      <c r="J15">
        <v>250615</v>
      </c>
      <c r="K15" t="s">
        <v>160</v>
      </c>
      <c r="L15" t="s">
        <v>189</v>
      </c>
      <c r="M15" t="s">
        <v>177</v>
      </c>
      <c r="N15">
        <v>200</v>
      </c>
      <c r="O15" t="s">
        <v>190</v>
      </c>
      <c r="P15" t="s">
        <v>176</v>
      </c>
      <c r="Q15" t="s">
        <v>181</v>
      </c>
      <c r="R15">
        <v>1000623</v>
      </c>
      <c r="S15" t="s">
        <v>160</v>
      </c>
      <c r="T15" t="s">
        <v>191</v>
      </c>
    </row>
    <row r="18" spans="2:20">
      <c r="B18" t="s">
        <v>186</v>
      </c>
      <c r="C18" t="s">
        <v>192</v>
      </c>
      <c r="D18" t="s">
        <v>187</v>
      </c>
      <c r="E18" t="s">
        <v>193</v>
      </c>
      <c r="F18" t="s">
        <v>157</v>
      </c>
      <c r="G18" t="s">
        <v>194</v>
      </c>
      <c r="H18" t="s">
        <v>195</v>
      </c>
      <c r="I18" t="s">
        <v>180</v>
      </c>
      <c r="J18" t="s">
        <v>145</v>
      </c>
      <c r="K18" t="s">
        <v>176</v>
      </c>
      <c r="L18" t="s">
        <v>196</v>
      </c>
      <c r="M18" t="s">
        <v>13</v>
      </c>
      <c r="N18" t="s">
        <v>179</v>
      </c>
      <c r="O18" t="s">
        <v>180</v>
      </c>
      <c r="P18">
        <v>1251238</v>
      </c>
      <c r="Q18" t="s">
        <v>159</v>
      </c>
      <c r="R18" t="s">
        <v>160</v>
      </c>
      <c r="S18" t="s">
        <v>161</v>
      </c>
      <c r="T18" t="s">
        <v>191</v>
      </c>
    </row>
    <row r="19" spans="2:20">
      <c r="B19" t="s">
        <v>197</v>
      </c>
      <c r="C19" t="s">
        <v>198</v>
      </c>
      <c r="D19" t="s">
        <v>181</v>
      </c>
      <c r="E19" t="s">
        <v>199</v>
      </c>
      <c r="F19" t="s">
        <v>200</v>
      </c>
      <c r="G19" t="s">
        <v>166</v>
      </c>
      <c r="H19" t="s">
        <v>201</v>
      </c>
      <c r="I19" t="s">
        <v>177</v>
      </c>
      <c r="J19" t="s">
        <v>202</v>
      </c>
      <c r="K19" t="s">
        <v>159</v>
      </c>
      <c r="L19" t="s">
        <v>160</v>
      </c>
      <c r="M19" t="s">
        <v>161</v>
      </c>
      <c r="N19" t="s">
        <v>203</v>
      </c>
    </row>
    <row r="22" spans="2:20">
      <c r="B22" t="s">
        <v>204</v>
      </c>
    </row>
    <row r="23" spans="2:20">
      <c r="B23" t="s">
        <v>204</v>
      </c>
      <c r="C23" t="s">
        <v>205</v>
      </c>
      <c r="D23" t="s">
        <v>206</v>
      </c>
      <c r="E23" t="s">
        <v>207</v>
      </c>
      <c r="F23" t="s">
        <v>208</v>
      </c>
      <c r="G23" t="s">
        <v>157</v>
      </c>
      <c r="H23" t="s">
        <v>209</v>
      </c>
      <c r="I23" t="s">
        <v>210</v>
      </c>
      <c r="J23" t="s">
        <v>180</v>
      </c>
      <c r="K23" t="s">
        <v>211</v>
      </c>
    </row>
    <row r="24" spans="2:20">
      <c r="B24" t="s">
        <v>204</v>
      </c>
      <c r="C24" t="s">
        <v>212</v>
      </c>
      <c r="D24" s="9">
        <v>5.71</v>
      </c>
      <c r="E24" t="s">
        <v>181</v>
      </c>
      <c r="F24" t="s">
        <v>213</v>
      </c>
      <c r="G24" t="s">
        <v>214</v>
      </c>
      <c r="H24" s="9">
        <v>1.78E-2</v>
      </c>
    </row>
    <row r="25" spans="2:20">
      <c r="B25" t="s">
        <v>204</v>
      </c>
    </row>
    <row r="26" spans="2:20">
      <c r="B26" t="s">
        <v>204</v>
      </c>
    </row>
    <row r="27" spans="2:20">
      <c r="B27" t="s">
        <v>204</v>
      </c>
      <c r="C27" t="s">
        <v>215</v>
      </c>
      <c r="D27">
        <v>7</v>
      </c>
      <c r="E27" t="s">
        <v>216</v>
      </c>
      <c r="F27" t="s">
        <v>157</v>
      </c>
      <c r="G27" t="s">
        <v>217</v>
      </c>
      <c r="H27" t="s">
        <v>218</v>
      </c>
      <c r="I27" t="s">
        <v>219</v>
      </c>
      <c r="J27" t="s">
        <v>206</v>
      </c>
    </row>
    <row r="28" spans="2:20">
      <c r="B28" t="s">
        <v>204</v>
      </c>
      <c r="C28" t="s">
        <v>207</v>
      </c>
      <c r="D28" t="s">
        <v>220</v>
      </c>
      <c r="E28">
        <v>1</v>
      </c>
      <c r="F28" t="s">
        <v>221</v>
      </c>
      <c r="G28" t="s">
        <v>180</v>
      </c>
      <c r="H28" t="s">
        <v>157</v>
      </c>
      <c r="I28" t="s">
        <v>222</v>
      </c>
    </row>
    <row r="29" spans="2:20">
      <c r="B29" t="s">
        <v>204</v>
      </c>
      <c r="C29" t="s">
        <v>207</v>
      </c>
      <c r="D29" t="s">
        <v>208</v>
      </c>
      <c r="E29" t="s">
        <v>157</v>
      </c>
      <c r="F29" t="s">
        <v>209</v>
      </c>
      <c r="G29" t="s">
        <v>210</v>
      </c>
      <c r="H29" t="s">
        <v>180</v>
      </c>
      <c r="I29" t="s">
        <v>223</v>
      </c>
    </row>
    <row r="30" spans="2:20">
      <c r="B30" t="s">
        <v>204</v>
      </c>
      <c r="C30" t="s">
        <v>224</v>
      </c>
      <c r="D30" t="s">
        <v>225</v>
      </c>
      <c r="E30" t="s">
        <v>186</v>
      </c>
      <c r="F30" t="s">
        <v>226</v>
      </c>
      <c r="G30" t="s">
        <v>176</v>
      </c>
      <c r="H30" t="s">
        <v>227</v>
      </c>
      <c r="I30" t="s">
        <v>228</v>
      </c>
      <c r="J30" t="s">
        <v>229</v>
      </c>
    </row>
    <row r="31" spans="2:20">
      <c r="B31" t="s">
        <v>204</v>
      </c>
    </row>
    <row r="32" spans="2:20">
      <c r="B32" t="s">
        <v>204</v>
      </c>
      <c r="C32" t="s">
        <v>7</v>
      </c>
      <c r="D32" t="s">
        <v>207</v>
      </c>
      <c r="E32" t="s">
        <v>230</v>
      </c>
      <c r="F32" t="s">
        <v>231</v>
      </c>
      <c r="G32" t="s">
        <v>232</v>
      </c>
    </row>
    <row r="33" spans="2:24">
      <c r="B33" t="s">
        <v>204</v>
      </c>
    </row>
    <row r="34" spans="2:24">
      <c r="B34" t="s">
        <v>157</v>
      </c>
      <c r="C34" t="s">
        <v>146</v>
      </c>
      <c r="D34" t="s">
        <v>180</v>
      </c>
      <c r="E34" t="s">
        <v>157</v>
      </c>
      <c r="F34" t="s">
        <v>233</v>
      </c>
      <c r="G34" t="s">
        <v>234</v>
      </c>
      <c r="H34" t="s">
        <v>208</v>
      </c>
      <c r="I34" t="s">
        <v>235</v>
      </c>
      <c r="J34" t="s">
        <v>236</v>
      </c>
      <c r="K34" t="s">
        <v>174</v>
      </c>
      <c r="L34" t="s">
        <v>157</v>
      </c>
      <c r="M34" t="s">
        <v>237</v>
      </c>
      <c r="N34" t="s">
        <v>238</v>
      </c>
      <c r="O34" t="s">
        <v>239</v>
      </c>
      <c r="P34" t="s">
        <v>177</v>
      </c>
      <c r="Q34" t="s">
        <v>240</v>
      </c>
      <c r="R34" t="s">
        <v>145</v>
      </c>
      <c r="S34" t="s">
        <v>218</v>
      </c>
      <c r="T34" t="s">
        <v>241</v>
      </c>
      <c r="U34" t="s">
        <v>242</v>
      </c>
    </row>
    <row r="36" spans="2:24">
      <c r="B36" t="s">
        <v>157</v>
      </c>
      <c r="C36" t="s">
        <v>243</v>
      </c>
      <c r="D36" t="s">
        <v>244</v>
      </c>
      <c r="E36" t="s">
        <v>218</v>
      </c>
      <c r="F36" t="s">
        <v>241</v>
      </c>
      <c r="G36" t="s">
        <v>245</v>
      </c>
      <c r="H36" t="s">
        <v>246</v>
      </c>
      <c r="I36" t="s">
        <v>247</v>
      </c>
      <c r="J36" t="s">
        <v>248</v>
      </c>
      <c r="K36" t="s">
        <v>157</v>
      </c>
      <c r="L36">
        <v>95</v>
      </c>
      <c r="M36" t="s">
        <v>249</v>
      </c>
      <c r="N36" t="s">
        <v>250</v>
      </c>
      <c r="O36" t="s">
        <v>251</v>
      </c>
    </row>
    <row r="37" spans="2:24">
      <c r="B37" t="s">
        <v>157</v>
      </c>
      <c r="C37" t="s">
        <v>252</v>
      </c>
      <c r="D37" t="s">
        <v>218</v>
      </c>
      <c r="E37" t="s">
        <v>241</v>
      </c>
      <c r="F37" t="s">
        <v>245</v>
      </c>
      <c r="G37" t="s">
        <v>246</v>
      </c>
      <c r="H37" t="s">
        <v>247</v>
      </c>
      <c r="I37" t="s">
        <v>248</v>
      </c>
      <c r="J37" t="s">
        <v>157</v>
      </c>
      <c r="K37">
        <v>95</v>
      </c>
      <c r="L37" t="s">
        <v>249</v>
      </c>
      <c r="M37" t="s">
        <v>250</v>
      </c>
      <c r="N37" t="s">
        <v>251</v>
      </c>
    </row>
    <row r="38" spans="2:24">
      <c r="B38" t="s">
        <v>157</v>
      </c>
      <c r="C38" t="s">
        <v>253</v>
      </c>
      <c r="D38" t="s">
        <v>254</v>
      </c>
      <c r="E38" t="s">
        <v>218</v>
      </c>
      <c r="F38" t="s">
        <v>241</v>
      </c>
      <c r="G38" t="s">
        <v>245</v>
      </c>
      <c r="H38" t="s">
        <v>246</v>
      </c>
      <c r="I38" t="s">
        <v>247</v>
      </c>
      <c r="J38" t="s">
        <v>248</v>
      </c>
      <c r="K38" t="s">
        <v>157</v>
      </c>
      <c r="L38">
        <v>95</v>
      </c>
      <c r="M38" t="s">
        <v>249</v>
      </c>
      <c r="N38" t="s">
        <v>250</v>
      </c>
      <c r="O38" t="s">
        <v>251</v>
      </c>
    </row>
    <row r="41" spans="2:24">
      <c r="B41" t="s">
        <v>255</v>
      </c>
    </row>
    <row r="42" spans="2:24">
      <c r="B42" t="s">
        <v>256</v>
      </c>
      <c r="C42" t="s">
        <v>256</v>
      </c>
    </row>
    <row r="43" spans="2:24">
      <c r="B43" t="s">
        <v>256</v>
      </c>
      <c r="C43" t="s">
        <v>157</v>
      </c>
      <c r="D43" t="s">
        <v>257</v>
      </c>
      <c r="E43" t="s">
        <v>258</v>
      </c>
      <c r="F43" t="s">
        <v>259</v>
      </c>
      <c r="G43" t="s">
        <v>260</v>
      </c>
      <c r="H43" t="s">
        <v>145</v>
      </c>
      <c r="I43" t="s">
        <v>156</v>
      </c>
      <c r="J43" s="18">
        <v>1.0003500000000001</v>
      </c>
      <c r="K43" t="s">
        <v>181</v>
      </c>
      <c r="L43" t="s">
        <v>261</v>
      </c>
      <c r="M43" t="s">
        <v>258</v>
      </c>
      <c r="N43" t="s">
        <v>262</v>
      </c>
      <c r="O43" t="s">
        <v>263</v>
      </c>
      <c r="P43" t="s">
        <v>180</v>
      </c>
      <c r="Q43" s="18">
        <v>6.4999999999999997E-4</v>
      </c>
      <c r="R43" t="s">
        <v>256</v>
      </c>
    </row>
    <row r="44" spans="2:24">
      <c r="B44" t="s">
        <v>256</v>
      </c>
      <c r="C44" t="s">
        <v>256</v>
      </c>
    </row>
    <row r="45" spans="2:24">
      <c r="B45" t="s">
        <v>256</v>
      </c>
      <c r="C45" t="s">
        <v>157</v>
      </c>
      <c r="D45" t="s">
        <v>258</v>
      </c>
      <c r="E45" t="s">
        <v>264</v>
      </c>
      <c r="F45" t="s">
        <v>265</v>
      </c>
      <c r="G45" t="s">
        <v>266</v>
      </c>
      <c r="H45">
        <v>99</v>
      </c>
      <c r="I45" t="s">
        <v>249</v>
      </c>
      <c r="J45" t="s">
        <v>145</v>
      </c>
      <c r="K45" t="s">
        <v>250</v>
      </c>
      <c r="L45" t="s">
        <v>267</v>
      </c>
      <c r="M45" t="s">
        <v>268</v>
      </c>
      <c r="N45">
        <v>0.99968999999999997</v>
      </c>
      <c r="O45" t="s">
        <v>174</v>
      </c>
      <c r="P45" t="s">
        <v>269</v>
      </c>
      <c r="Q45">
        <v>0.99904999999999999</v>
      </c>
      <c r="R45" t="s">
        <v>174</v>
      </c>
      <c r="S45" t="s">
        <v>270</v>
      </c>
      <c r="T45" t="s">
        <v>177</v>
      </c>
      <c r="U45">
        <v>0.99861999999999995</v>
      </c>
      <c r="V45" t="s">
        <v>174</v>
      </c>
      <c r="W45">
        <v>1.0020800000000001</v>
      </c>
      <c r="X45" t="s">
        <v>256</v>
      </c>
    </row>
    <row r="46" spans="2:24">
      <c r="B46" t="s">
        <v>256</v>
      </c>
      <c r="C46" t="s">
        <v>256</v>
      </c>
    </row>
    <row r="47" spans="2:24">
      <c r="B47" t="s">
        <v>256</v>
      </c>
      <c r="C47" t="s">
        <v>157</v>
      </c>
      <c r="D47" t="s">
        <v>257</v>
      </c>
      <c r="E47" t="s">
        <v>259</v>
      </c>
      <c r="F47" t="s">
        <v>271</v>
      </c>
      <c r="G47" t="s">
        <v>272</v>
      </c>
      <c r="H47" t="s">
        <v>273</v>
      </c>
      <c r="I47" t="s">
        <v>274</v>
      </c>
      <c r="J47" t="s">
        <v>156</v>
      </c>
      <c r="K47" s="9">
        <v>3.7773999999999998E-9</v>
      </c>
      <c r="L47" t="s">
        <v>275</v>
      </c>
      <c r="M47" t="s">
        <v>181</v>
      </c>
      <c r="N47" t="s">
        <v>261</v>
      </c>
      <c r="O47" t="s">
        <v>258</v>
      </c>
      <c r="P47" t="s">
        <v>262</v>
      </c>
      <c r="Q47" t="s">
        <v>263</v>
      </c>
      <c r="R47" t="s">
        <v>180</v>
      </c>
      <c r="S47" s="9">
        <v>4.5183000000000002E-12</v>
      </c>
      <c r="T47" t="s">
        <v>256</v>
      </c>
    </row>
    <row r="48" spans="2:24">
      <c r="B48" t="s">
        <v>256</v>
      </c>
      <c r="C48" t="s">
        <v>256</v>
      </c>
    </row>
    <row r="49" spans="2:21">
      <c r="B49" t="s">
        <v>256</v>
      </c>
      <c r="C49" t="s">
        <v>157</v>
      </c>
      <c r="D49" t="s">
        <v>222</v>
      </c>
      <c r="E49" t="s">
        <v>160</v>
      </c>
      <c r="F49" t="s">
        <v>276</v>
      </c>
      <c r="G49" t="s">
        <v>277</v>
      </c>
      <c r="H49" t="s">
        <v>159</v>
      </c>
      <c r="I49" t="s">
        <v>156</v>
      </c>
      <c r="J49" s="9">
        <v>1.9137</v>
      </c>
      <c r="K49" t="s">
        <v>278</v>
      </c>
      <c r="L49" t="s">
        <v>256</v>
      </c>
    </row>
    <row r="50" spans="2:21">
      <c r="B50" t="s">
        <v>256</v>
      </c>
      <c r="C50" t="s">
        <v>157</v>
      </c>
      <c r="D50" t="s">
        <v>276</v>
      </c>
      <c r="E50" t="s">
        <v>279</v>
      </c>
      <c r="F50" t="s">
        <v>174</v>
      </c>
      <c r="G50" t="s">
        <v>157</v>
      </c>
      <c r="H50" t="s">
        <v>222</v>
      </c>
      <c r="I50" t="s">
        <v>160</v>
      </c>
      <c r="J50" t="s">
        <v>280</v>
      </c>
      <c r="K50" t="s">
        <v>277</v>
      </c>
      <c r="L50" t="s">
        <v>159</v>
      </c>
      <c r="M50" t="s">
        <v>156</v>
      </c>
      <c r="N50" s="9">
        <v>1.2523</v>
      </c>
      <c r="O50" t="s">
        <v>278</v>
      </c>
      <c r="P50" t="s">
        <v>256</v>
      </c>
    </row>
    <row r="51" spans="2:21">
      <c r="B51" t="s">
        <v>256</v>
      </c>
      <c r="C51" t="s">
        <v>256</v>
      </c>
    </row>
    <row r="52" spans="2:21">
      <c r="B52" t="s">
        <v>256</v>
      </c>
      <c r="C52" t="s">
        <v>157</v>
      </c>
      <c r="D52" t="s">
        <v>281</v>
      </c>
      <c r="E52" t="s">
        <v>180</v>
      </c>
      <c r="F52" t="s">
        <v>282</v>
      </c>
      <c r="G52" t="s">
        <v>283</v>
      </c>
      <c r="H52" t="s">
        <v>284</v>
      </c>
      <c r="I52" t="s">
        <v>183</v>
      </c>
      <c r="J52" t="s">
        <v>285</v>
      </c>
      <c r="K52" t="s">
        <v>157</v>
      </c>
      <c r="L52" t="s">
        <v>286</v>
      </c>
      <c r="M52" t="s">
        <v>287</v>
      </c>
      <c r="N52" t="s">
        <v>177</v>
      </c>
      <c r="O52" t="s">
        <v>288</v>
      </c>
      <c r="P52" t="s">
        <v>160</v>
      </c>
      <c r="Q52" t="s">
        <v>289</v>
      </c>
      <c r="R52" t="s">
        <v>242</v>
      </c>
      <c r="S52" t="s">
        <v>256</v>
      </c>
    </row>
    <row r="53" spans="2:21">
      <c r="B53" t="s">
        <v>256</v>
      </c>
      <c r="C53" t="s">
        <v>290</v>
      </c>
      <c r="D53" t="s">
        <v>291</v>
      </c>
      <c r="E53" s="17">
        <v>0</v>
      </c>
      <c r="F53" t="s">
        <v>292</v>
      </c>
      <c r="G53" t="s">
        <v>293</v>
      </c>
      <c r="H53" t="s">
        <v>294</v>
      </c>
      <c r="I53">
        <v>100</v>
      </c>
      <c r="J53" t="s">
        <v>295</v>
      </c>
      <c r="K53" s="17">
        <v>2.2100000000000002E-2</v>
      </c>
      <c r="L53" t="s">
        <v>296</v>
      </c>
      <c r="M53" t="s">
        <v>295</v>
      </c>
      <c r="N53" s="17">
        <v>0.97789999999999999</v>
      </c>
      <c r="O53" t="s">
        <v>256</v>
      </c>
    </row>
    <row r="54" spans="2:21">
      <c r="B54" t="s">
        <v>256</v>
      </c>
      <c r="C54" t="s">
        <v>256</v>
      </c>
    </row>
    <row r="55" spans="2:21">
      <c r="B55" t="s">
        <v>256</v>
      </c>
      <c r="C55" t="s">
        <v>157</v>
      </c>
      <c r="D55" t="s">
        <v>222</v>
      </c>
      <c r="E55" t="s">
        <v>159</v>
      </c>
      <c r="F55" t="s">
        <v>183</v>
      </c>
      <c r="G55" t="s">
        <v>297</v>
      </c>
      <c r="H55" t="s">
        <v>184</v>
      </c>
      <c r="I55" t="s">
        <v>160</v>
      </c>
      <c r="J55" t="s">
        <v>298</v>
      </c>
      <c r="K55" t="s">
        <v>299</v>
      </c>
      <c r="L55" t="s">
        <v>300</v>
      </c>
      <c r="M55" t="s">
        <v>301</v>
      </c>
      <c r="N55" t="s">
        <v>285</v>
      </c>
      <c r="O55" t="s">
        <v>197</v>
      </c>
      <c r="P55" t="s">
        <v>198</v>
      </c>
      <c r="Q55" t="s">
        <v>181</v>
      </c>
      <c r="R55" t="s">
        <v>159</v>
      </c>
      <c r="S55" t="s">
        <v>156</v>
      </c>
      <c r="T55" s="9">
        <v>3.0510000000000002</v>
      </c>
      <c r="U55" t="s">
        <v>256</v>
      </c>
    </row>
    <row r="56" spans="2:21">
      <c r="B56" t="s">
        <v>256</v>
      </c>
      <c r="C56" t="s">
        <v>157</v>
      </c>
      <c r="D56" t="s">
        <v>222</v>
      </c>
      <c r="E56" t="s">
        <v>159</v>
      </c>
      <c r="F56" t="s">
        <v>183</v>
      </c>
      <c r="G56" t="s">
        <v>297</v>
      </c>
      <c r="H56" t="s">
        <v>184</v>
      </c>
      <c r="I56" t="s">
        <v>160</v>
      </c>
      <c r="J56" t="s">
        <v>298</v>
      </c>
      <c r="K56" t="s">
        <v>299</v>
      </c>
      <c r="L56" t="s">
        <v>300</v>
      </c>
      <c r="M56" t="s">
        <v>301</v>
      </c>
      <c r="N56" t="s">
        <v>285</v>
      </c>
      <c r="O56" t="s">
        <v>197</v>
      </c>
      <c r="P56" t="s">
        <v>157</v>
      </c>
      <c r="Q56" t="s">
        <v>302</v>
      </c>
      <c r="R56" t="s">
        <v>198</v>
      </c>
      <c r="S56" t="s">
        <v>156</v>
      </c>
      <c r="T56" s="9">
        <v>3.0501</v>
      </c>
      <c r="U56" t="s">
        <v>256</v>
      </c>
    </row>
    <row r="57" spans="2:21">
      <c r="B57" t="s">
        <v>256</v>
      </c>
      <c r="C57" t="s">
        <v>256</v>
      </c>
    </row>
    <row r="58" spans="2:21">
      <c r="B58" t="s">
        <v>256</v>
      </c>
      <c r="C58" t="s">
        <v>157</v>
      </c>
      <c r="D58" t="s">
        <v>222</v>
      </c>
      <c r="E58" t="s">
        <v>195</v>
      </c>
      <c r="F58" t="s">
        <v>180</v>
      </c>
      <c r="G58" t="s">
        <v>183</v>
      </c>
      <c r="H58" t="s">
        <v>297</v>
      </c>
      <c r="I58" t="s">
        <v>184</v>
      </c>
      <c r="J58" t="s">
        <v>159</v>
      </c>
      <c r="K58" t="s">
        <v>156</v>
      </c>
      <c r="L58" s="18">
        <v>3.1549999999999998</v>
      </c>
      <c r="M58" t="s">
        <v>256</v>
      </c>
    </row>
    <row r="59" spans="2:21">
      <c r="B59" t="s">
        <v>256</v>
      </c>
      <c r="C59" t="s">
        <v>256</v>
      </c>
    </row>
    <row r="60" spans="2:21">
      <c r="B60" t="s">
        <v>255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0" sqref="A10:A12"/>
    </sheetView>
  </sheetViews>
  <sheetFormatPr defaultRowHeight="14.4"/>
  <cols>
    <col min="1" max="1" width="25.7890625" bestFit="1" customWidth="1"/>
  </cols>
  <sheetData>
    <row r="1" spans="1:3">
      <c r="A1" t="s">
        <v>15</v>
      </c>
    </row>
    <row r="9" spans="1:3">
      <c r="A9" s="1" t="s">
        <v>33</v>
      </c>
    </row>
    <row r="10" spans="1:3">
      <c r="A10" t="s">
        <v>34</v>
      </c>
      <c r="B10" t="s">
        <v>35</v>
      </c>
    </row>
    <row r="11" spans="1:3">
      <c r="A11" t="s">
        <v>113</v>
      </c>
      <c r="B11">
        <v>6.3849</v>
      </c>
      <c r="C11" t="s">
        <v>112</v>
      </c>
    </row>
    <row r="12" spans="1:3">
      <c r="A12" t="s">
        <v>107</v>
      </c>
      <c r="B12" s="9">
        <v>3.7046999999999997E-2</v>
      </c>
      <c r="C12" t="s">
        <v>110</v>
      </c>
    </row>
    <row r="13" spans="1:3">
      <c r="A13" t="s">
        <v>108</v>
      </c>
      <c r="B13" s="9">
        <v>1.7512000000000001E-3</v>
      </c>
      <c r="C13" t="s">
        <v>110</v>
      </c>
    </row>
    <row r="14" spans="1:3">
      <c r="A14" t="s">
        <v>109</v>
      </c>
      <c r="B14" s="9">
        <v>1.1674E-4</v>
      </c>
      <c r="C14" t="s">
        <v>110</v>
      </c>
    </row>
    <row r="15" spans="1:3">
      <c r="A15" t="s">
        <v>111</v>
      </c>
      <c r="B15" s="9">
        <v>1.3752E-3</v>
      </c>
      <c r="C15" t="s">
        <v>110</v>
      </c>
    </row>
    <row r="16" spans="1:3">
      <c r="A16" t="s">
        <v>46</v>
      </c>
      <c r="B16">
        <v>1.2699999999999999E-2</v>
      </c>
      <c r="C16" t="s">
        <v>112</v>
      </c>
    </row>
    <row r="17" spans="1:3">
      <c r="A17" t="s">
        <v>114</v>
      </c>
      <c r="B17" s="9">
        <v>9.3121999999999996E-2</v>
      </c>
      <c r="C17" t="s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70" zoomScaleNormal="70" workbookViewId="0"/>
  </sheetViews>
  <sheetFormatPr defaultRowHeight="14.4"/>
  <cols>
    <col min="1" max="1" width="11.62890625" customWidth="1"/>
    <col min="2" max="2" width="29.578125" bestFit="1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47</v>
      </c>
    </row>
    <row r="10" spans="1:1">
      <c r="A10" s="4" t="s">
        <v>48</v>
      </c>
    </row>
    <row r="11" spans="1:1">
      <c r="A11" s="3" t="s">
        <v>49</v>
      </c>
    </row>
    <row r="12" spans="1:1">
      <c r="A12" s="5" t="s">
        <v>50</v>
      </c>
    </row>
    <row r="17" spans="1:8">
      <c r="A17" s="6" t="s">
        <v>12</v>
      </c>
      <c r="B17" s="6" t="s">
        <v>36</v>
      </c>
      <c r="C17" s="6" t="s">
        <v>13</v>
      </c>
      <c r="D17" s="6" t="s">
        <v>28</v>
      </c>
      <c r="E17" s="6" t="s">
        <v>29</v>
      </c>
      <c r="F17" s="6" t="s">
        <v>30</v>
      </c>
      <c r="G17" s="6" t="s">
        <v>37</v>
      </c>
      <c r="H17" s="6" t="s">
        <v>44</v>
      </c>
    </row>
    <row r="18" spans="1:8">
      <c r="A18">
        <v>1</v>
      </c>
      <c r="B18" t="s">
        <v>43</v>
      </c>
      <c r="C18" t="s">
        <v>32</v>
      </c>
      <c r="G18">
        <f>General!B11</f>
        <v>6.3849</v>
      </c>
      <c r="H18" t="str">
        <f>A18&amp;" "&amp;C18&amp;" "&amp;D18&amp;" "&amp;E18&amp;" "&amp;F18&amp;" "&amp;G18&amp;" "&amp;B18</f>
        <v>1 so    6.3849 $ Pu sphere, centred at the origin</v>
      </c>
    </row>
    <row r="19" spans="1:8">
      <c r="A19">
        <v>2</v>
      </c>
      <c r="B19" t="s">
        <v>45</v>
      </c>
      <c r="C19" t="s">
        <v>32</v>
      </c>
      <c r="G19">
        <f>General!B11+General!B16</f>
        <v>6.3975999999999997</v>
      </c>
      <c r="H19" t="str">
        <f>A19&amp;" "&amp;C19&amp;" "&amp;D19&amp;" "&amp;E19&amp;" "&amp;F19&amp;" "&amp;G19&amp;" "&amp;B19</f>
        <v>2 so    6.3976 $ Ni Coating + Pu Sphere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4" workbookViewId="0">
      <selection activeCell="G21" sqref="G21"/>
    </sheetView>
  </sheetViews>
  <sheetFormatPr defaultRowHeight="14.4"/>
  <cols>
    <col min="2" max="2" width="13.05078125" bestFit="1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7" spans="1:8">
      <c r="A17" s="6" t="s">
        <v>12</v>
      </c>
      <c r="B17" s="6" t="s">
        <v>36</v>
      </c>
      <c r="C17" s="6" t="s">
        <v>51</v>
      </c>
      <c r="D17" s="6" t="s">
        <v>52</v>
      </c>
      <c r="E17" s="6" t="s">
        <v>53</v>
      </c>
      <c r="F17" s="6" t="s">
        <v>54</v>
      </c>
      <c r="G17" s="6" t="s">
        <v>127</v>
      </c>
      <c r="H17" s="6" t="s">
        <v>132</v>
      </c>
    </row>
    <row r="18" spans="1:8">
      <c r="A18">
        <v>1</v>
      </c>
      <c r="B18" t="s">
        <v>129</v>
      </c>
      <c r="C18">
        <v>1</v>
      </c>
      <c r="D18" s="9">
        <f>SUM(General!B12:B15)</f>
        <v>4.0290139999999995E-2</v>
      </c>
      <c r="E18" s="13">
        <v>-1</v>
      </c>
      <c r="G18" t="s">
        <v>133</v>
      </c>
      <c r="H18" t="str">
        <f>A18&amp;" "&amp;C18&amp;" "&amp;D18&amp;" "&amp;E18&amp;" "&amp;F18&amp;" "&amp;G18&amp;" "&amp;B18</f>
        <v>1 1 0.04029014 -1  imp:n=1 $ Pu sphere</v>
      </c>
    </row>
    <row r="19" spans="1:8">
      <c r="A19">
        <v>2</v>
      </c>
      <c r="B19" t="s">
        <v>130</v>
      </c>
      <c r="C19">
        <v>2</v>
      </c>
      <c r="D19" s="9">
        <f>General!B17</f>
        <v>9.3121999999999996E-2</v>
      </c>
      <c r="E19" s="13" t="s">
        <v>128</v>
      </c>
      <c r="G19" t="s">
        <v>133</v>
      </c>
      <c r="H19" t="str">
        <f t="shared" ref="H19:H20" si="0">A19&amp;" "&amp;C19&amp;" "&amp;D19&amp;" "&amp;E19&amp;" "&amp;F19&amp;" "&amp;G19&amp;" "&amp;B19</f>
        <v>2 2 0.093122 1 -2  imp:n=1 $ Ni Coating</v>
      </c>
    </row>
    <row r="20" spans="1:8">
      <c r="A20">
        <v>999</v>
      </c>
      <c r="B20" t="s">
        <v>126</v>
      </c>
      <c r="C20">
        <v>0</v>
      </c>
      <c r="E20" s="13" t="s">
        <v>131</v>
      </c>
      <c r="G20" t="s">
        <v>134</v>
      </c>
      <c r="H20" t="str">
        <f t="shared" si="0"/>
        <v>999 0  2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4.4"/>
  <sheetData>
    <row r="1" spans="1:5">
      <c r="A1" s="1" t="s">
        <v>16</v>
      </c>
      <c r="E1" t="s">
        <v>66</v>
      </c>
    </row>
    <row r="2" spans="1:5">
      <c r="A2" s="2" t="s">
        <v>0</v>
      </c>
      <c r="E2" t="s">
        <v>92</v>
      </c>
    </row>
    <row r="5" spans="1:5">
      <c r="A5" t="s">
        <v>78</v>
      </c>
    </row>
    <row r="6" spans="1:5">
      <c r="A6" s="2" t="s">
        <v>75</v>
      </c>
    </row>
    <row r="7" spans="1:5">
      <c r="A7" s="2" t="s">
        <v>76</v>
      </c>
    </row>
    <row r="8" spans="1:5">
      <c r="A8" s="2" t="s">
        <v>77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A4" zoomScale="85" zoomScaleNormal="85" workbookViewId="0">
      <selection activeCell="A20" sqref="A20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57</v>
      </c>
      <c r="D1" t="s">
        <v>66</v>
      </c>
    </row>
    <row r="2" spans="1:4">
      <c r="A2" s="2" t="s">
        <v>0</v>
      </c>
      <c r="D2" s="2" t="s">
        <v>65</v>
      </c>
    </row>
    <row r="3" spans="1:4">
      <c r="A3" t="s">
        <v>10</v>
      </c>
    </row>
    <row r="10" spans="1:4">
      <c r="A10" t="s">
        <v>73</v>
      </c>
    </row>
    <row r="11" spans="1:4" ht="72">
      <c r="A11" s="7" t="s">
        <v>74</v>
      </c>
      <c r="B11" s="7" t="s">
        <v>79</v>
      </c>
    </row>
    <row r="17" spans="1:7">
      <c r="A17" s="6" t="s">
        <v>60</v>
      </c>
      <c r="B17" s="6" t="s">
        <v>36</v>
      </c>
      <c r="C17" s="6" t="s">
        <v>61</v>
      </c>
      <c r="D17" s="6" t="s">
        <v>62</v>
      </c>
      <c r="E17" s="6" t="s">
        <v>63</v>
      </c>
      <c r="F17" s="6" t="s">
        <v>64</v>
      </c>
      <c r="G17" s="6" t="s">
        <v>55</v>
      </c>
    </row>
    <row r="18" spans="1:7">
      <c r="A18" t="s">
        <v>59</v>
      </c>
      <c r="B18" t="s">
        <v>80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16" workbookViewId="0">
      <selection activeCell="B27" sqref="B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90</v>
      </c>
    </row>
    <row r="2" spans="1:5">
      <c r="A2" s="2" t="s">
        <v>0</v>
      </c>
    </row>
    <row r="3" spans="1:5">
      <c r="A3" t="s">
        <v>10</v>
      </c>
    </row>
    <row r="4" spans="1:5">
      <c r="A4" t="s">
        <v>67</v>
      </c>
      <c r="B4" t="s">
        <v>68</v>
      </c>
      <c r="C4" t="s">
        <v>69</v>
      </c>
      <c r="D4" t="s">
        <v>68</v>
      </c>
      <c r="E4" t="s">
        <v>81</v>
      </c>
    </row>
    <row r="6" spans="1:5">
      <c r="A6" t="s">
        <v>70</v>
      </c>
    </row>
    <row r="7" spans="1:5">
      <c r="A7" t="s">
        <v>82</v>
      </c>
    </row>
    <row r="10" spans="1:5">
      <c r="A10" t="s">
        <v>73</v>
      </c>
    </row>
    <row r="17" spans="1:9">
      <c r="A17" t="s">
        <v>71</v>
      </c>
    </row>
    <row r="23" spans="1:9">
      <c r="A23" t="s">
        <v>72</v>
      </c>
    </row>
    <row r="26" spans="1:9">
      <c r="A26" s="6" t="s">
        <v>91</v>
      </c>
      <c r="B26" s="6" t="s">
        <v>36</v>
      </c>
      <c r="C26" s="6" t="s">
        <v>83</v>
      </c>
      <c r="D26" s="6" t="s">
        <v>85</v>
      </c>
      <c r="E26" s="6" t="s">
        <v>86</v>
      </c>
      <c r="F26" s="6" t="s">
        <v>84</v>
      </c>
      <c r="G26" s="6" t="s">
        <v>87</v>
      </c>
      <c r="H26" s="6" t="s">
        <v>88</v>
      </c>
      <c r="I26" s="6" t="s">
        <v>55</v>
      </c>
    </row>
    <row r="27" spans="1:9">
      <c r="A27" t="s">
        <v>70</v>
      </c>
      <c r="B27" t="s">
        <v>89</v>
      </c>
      <c r="C27">
        <v>0</v>
      </c>
      <c r="D27">
        <v>0</v>
      </c>
      <c r="E27">
        <v>0</v>
      </c>
      <c r="I27" t="str">
        <f>A27&amp;" "&amp;C27&amp;" "&amp;D27&amp;" "&amp;E27&amp;" "&amp;B27</f>
        <v>ksrc 0 0 0 $ 1 point source @ origin (0,0,0)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zoomScale="70" zoomScaleNormal="70" workbookViewId="0">
      <selection activeCell="A3" sqref="A1:A3"/>
    </sheetView>
  </sheetViews>
  <sheetFormatPr defaultRowHeight="14.4"/>
  <cols>
    <col min="4" max="4" width="13.5234375" customWidth="1"/>
    <col min="5" max="5" width="15.3125" customWidth="1"/>
    <col min="6" max="6" width="11.7890625" customWidth="1"/>
    <col min="7" max="7" width="17" bestFit="1" customWidth="1"/>
  </cols>
  <sheetData>
    <row r="1" spans="1:6">
      <c r="A1" s="1" t="s">
        <v>56</v>
      </c>
      <c r="E1" t="s">
        <v>90</v>
      </c>
    </row>
    <row r="2" spans="1:6">
      <c r="A2" s="2" t="s">
        <v>0</v>
      </c>
      <c r="E2" s="2" t="s">
        <v>97</v>
      </c>
    </row>
    <row r="3" spans="1:6">
      <c r="A3" t="s">
        <v>10</v>
      </c>
      <c r="E3" s="2" t="s">
        <v>125</v>
      </c>
    </row>
    <row r="10" spans="1:6">
      <c r="A10" s="6" t="s">
        <v>93</v>
      </c>
      <c r="B10" s="6" t="s">
        <v>36</v>
      </c>
      <c r="C10" s="6" t="s">
        <v>105</v>
      </c>
      <c r="D10" s="6" t="s">
        <v>94</v>
      </c>
      <c r="E10" s="6" t="s">
        <v>95</v>
      </c>
    </row>
    <row r="11" spans="1:6">
      <c r="A11" t="s">
        <v>96</v>
      </c>
      <c r="B11" t="s">
        <v>120</v>
      </c>
      <c r="E11" t="str">
        <f>A11&amp;" "&amp;B32&amp;" "&amp;B11</f>
        <v>m1 94239.66c 0.037047 94240.66c 0.0017512 94241.66c 0.00011674 31000.66c 0.0013752 $ Pu Sphere Material</v>
      </c>
    </row>
    <row r="12" spans="1:6">
      <c r="A12" t="s">
        <v>122</v>
      </c>
      <c r="B12" t="s">
        <v>123</v>
      </c>
      <c r="E12" t="str">
        <f>A12&amp;" "&amp;B33&amp;" "&amp;B12</f>
        <v>m2 28058.66c 0.6808 28060.66c 0.2622 28061.66c 0.0114 28062.66c 0.0363 28064.66c 0.0093 $ Ni Cover</v>
      </c>
    </row>
    <row r="16" spans="1:6">
      <c r="A16" t="s">
        <v>96</v>
      </c>
      <c r="B16" s="1" t="s">
        <v>101</v>
      </c>
      <c r="E16" t="s">
        <v>115</v>
      </c>
      <c r="F16" t="s">
        <v>116</v>
      </c>
    </row>
    <row r="17" spans="1:7">
      <c r="A17" s="6" t="s">
        <v>100</v>
      </c>
      <c r="B17" s="6" t="s">
        <v>99</v>
      </c>
      <c r="C17" s="6" t="s">
        <v>98</v>
      </c>
      <c r="D17" s="6" t="s">
        <v>103</v>
      </c>
      <c r="E17" s="6" t="s">
        <v>104</v>
      </c>
      <c r="F17" s="11" t="s">
        <v>106</v>
      </c>
      <c r="G17" s="12" t="s">
        <v>118</v>
      </c>
    </row>
    <row r="18" spans="1:7">
      <c r="A18">
        <v>1</v>
      </c>
      <c r="B18" t="s">
        <v>102</v>
      </c>
      <c r="C18">
        <v>94</v>
      </c>
      <c r="D18" s="14">
        <v>239</v>
      </c>
      <c r="E18" t="str">
        <f>C18&amp;D18&amp;$F$16</f>
        <v>94239.66c</v>
      </c>
      <c r="F18" s="10">
        <f>General!B12</f>
        <v>3.7046999999999997E-2</v>
      </c>
      <c r="G18" t="str">
        <f>E18&amp;" "&amp;F18</f>
        <v>94239.66c 0.037047</v>
      </c>
    </row>
    <row r="19" spans="1:7">
      <c r="A19">
        <v>2</v>
      </c>
      <c r="B19" t="s">
        <v>102</v>
      </c>
      <c r="C19">
        <v>94</v>
      </c>
      <c r="D19" s="14">
        <v>240</v>
      </c>
      <c r="E19" t="str">
        <f>C19&amp;D19&amp;$F$16</f>
        <v>94240.66c</v>
      </c>
      <c r="F19" s="10">
        <f>General!B13</f>
        <v>1.7512000000000001E-3</v>
      </c>
      <c r="G19" t="str">
        <f t="shared" ref="G19:G21" si="0">E19&amp;" "&amp;F19</f>
        <v>94240.66c 0.0017512</v>
      </c>
    </row>
    <row r="20" spans="1:7">
      <c r="A20">
        <v>3</v>
      </c>
      <c r="B20" t="s">
        <v>102</v>
      </c>
      <c r="C20">
        <v>94</v>
      </c>
      <c r="D20" s="14">
        <v>241</v>
      </c>
      <c r="E20" t="str">
        <f>C20&amp;D20&amp;$F$16</f>
        <v>94241.66c</v>
      </c>
      <c r="F20" s="10">
        <f>General!B14</f>
        <v>1.1674E-4</v>
      </c>
      <c r="G20" t="str">
        <f t="shared" si="0"/>
        <v>94241.66c 0.00011674</v>
      </c>
    </row>
    <row r="21" spans="1:7">
      <c r="A21">
        <v>4</v>
      </c>
      <c r="B21" t="s">
        <v>117</v>
      </c>
      <c r="C21">
        <v>31</v>
      </c>
      <c r="D21" s="14" t="s">
        <v>119</v>
      </c>
      <c r="E21" t="str">
        <f>C21&amp;D21&amp;$F$16</f>
        <v>31000.66c</v>
      </c>
      <c r="F21" s="10">
        <f>General!B15</f>
        <v>1.3752E-3</v>
      </c>
      <c r="G21" t="str">
        <f t="shared" si="0"/>
        <v>31000.66c 0.0013752</v>
      </c>
    </row>
    <row r="23" spans="1:7">
      <c r="A23" t="s">
        <v>122</v>
      </c>
      <c r="B23" s="1" t="s">
        <v>101</v>
      </c>
      <c r="E23" t="s">
        <v>115</v>
      </c>
      <c r="F23" t="s">
        <v>116</v>
      </c>
    </row>
    <row r="24" spans="1:7">
      <c r="A24" s="6" t="s">
        <v>100</v>
      </c>
      <c r="B24" s="6" t="s">
        <v>99</v>
      </c>
      <c r="C24" s="6" t="s">
        <v>98</v>
      </c>
      <c r="D24" s="6" t="s">
        <v>103</v>
      </c>
      <c r="E24" s="6" t="s">
        <v>104</v>
      </c>
      <c r="F24" s="11" t="s">
        <v>106</v>
      </c>
      <c r="G24" s="12" t="s">
        <v>118</v>
      </c>
    </row>
    <row r="25" spans="1:7">
      <c r="A25">
        <v>1</v>
      </c>
      <c r="B25" t="s">
        <v>124</v>
      </c>
      <c r="C25">
        <v>28</v>
      </c>
      <c r="D25" s="14" t="s">
        <v>135</v>
      </c>
      <c r="E25" t="str">
        <f>C25&amp;D25&amp;$F$16</f>
        <v>28058.66c</v>
      </c>
      <c r="F25" s="14">
        <v>0.68079999999999996</v>
      </c>
      <c r="G25" t="str">
        <f>E25&amp;" "&amp;F25</f>
        <v>28058.66c 0.6808</v>
      </c>
    </row>
    <row r="26" spans="1:7">
      <c r="A26">
        <v>2</v>
      </c>
      <c r="B26" t="s">
        <v>124</v>
      </c>
      <c r="C26">
        <v>28</v>
      </c>
      <c r="D26" s="14" t="s">
        <v>136</v>
      </c>
      <c r="E26" t="str">
        <f t="shared" ref="E26:E29" si="1">C26&amp;D26&amp;$F$16</f>
        <v>28060.66c</v>
      </c>
      <c r="F26" s="14" t="s">
        <v>140</v>
      </c>
      <c r="G26" t="str">
        <f t="shared" ref="G26:G29" si="2">E26&amp;" "&amp;F26</f>
        <v>28060.66c 0.2622</v>
      </c>
    </row>
    <row r="27" spans="1:7">
      <c r="A27">
        <v>3</v>
      </c>
      <c r="B27" t="s">
        <v>124</v>
      </c>
      <c r="C27">
        <v>28</v>
      </c>
      <c r="D27" s="14" t="s">
        <v>137</v>
      </c>
      <c r="E27" t="str">
        <f t="shared" si="1"/>
        <v>28061.66c</v>
      </c>
      <c r="F27" s="14" t="s">
        <v>141</v>
      </c>
      <c r="G27" t="str">
        <f t="shared" si="2"/>
        <v>28061.66c 0.0114</v>
      </c>
    </row>
    <row r="28" spans="1:7">
      <c r="A28">
        <v>4</v>
      </c>
      <c r="B28" t="s">
        <v>124</v>
      </c>
      <c r="C28">
        <v>28</v>
      </c>
      <c r="D28" s="14" t="s">
        <v>138</v>
      </c>
      <c r="E28" t="str">
        <f t="shared" si="1"/>
        <v>28062.66c</v>
      </c>
      <c r="F28" s="14" t="s">
        <v>142</v>
      </c>
      <c r="G28" t="str">
        <f t="shared" si="2"/>
        <v>28062.66c 0.0363</v>
      </c>
    </row>
    <row r="29" spans="1:7">
      <c r="A29">
        <v>5</v>
      </c>
      <c r="B29" t="s">
        <v>124</v>
      </c>
      <c r="C29">
        <v>28</v>
      </c>
      <c r="D29" s="14" t="s">
        <v>139</v>
      </c>
      <c r="E29" t="str">
        <f t="shared" si="1"/>
        <v>28064.66c</v>
      </c>
      <c r="F29" s="14" t="s">
        <v>143</v>
      </c>
      <c r="G29" t="str">
        <f t="shared" si="2"/>
        <v>28064.66c 0.0093</v>
      </c>
    </row>
    <row r="31" spans="1:7">
      <c r="A31" s="6" t="s">
        <v>121</v>
      </c>
      <c r="B31" s="6"/>
      <c r="C31" s="6"/>
      <c r="D31" s="6"/>
      <c r="E31" s="6"/>
      <c r="F31" s="6"/>
      <c r="G31" s="6"/>
    </row>
    <row r="32" spans="1:7">
      <c r="A32" t="s">
        <v>96</v>
      </c>
      <c r="B32" t="str">
        <f>G18&amp;" "&amp;G19&amp;" "&amp;G20&amp;" "&amp;G21</f>
        <v>94239.66c 0.037047 94240.66c 0.0017512 94241.66c 0.00011674 31000.66c 0.0013752</v>
      </c>
    </row>
    <row r="33" spans="1:2">
      <c r="A33" t="s">
        <v>122</v>
      </c>
      <c r="B33" t="str">
        <f>G25&amp;" "&amp;G26&amp;" "&amp;G27&amp;" "&amp;G28&amp;" "&amp;G29</f>
        <v>28058.66c 0.6808 28060.66c 0.2622 28061.66c 0.0114 28062.66c 0.0363 28064.66c 0.0093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2018-09-07T22:10:40Z</dcterms:modified>
</cp:coreProperties>
</file>