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1AF20A23-7EB3-4691-A12E-AF234A4B99F3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1" sheetId="1" r:id="rId1"/>
    <sheet name="2" sheetId="3" r:id="rId2"/>
    <sheet name="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B51" i="3"/>
  <c r="G4" i="1"/>
  <c r="F4" i="1"/>
  <c r="E4" i="1"/>
  <c r="B36" i="1"/>
  <c r="E33" i="1"/>
  <c r="F33" i="1"/>
  <c r="G33" i="1"/>
  <c r="D33" i="1"/>
  <c r="C33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6" i="1"/>
  <c r="F36" i="1"/>
  <c r="G36" i="1"/>
  <c r="B39" i="1"/>
  <c r="G45" i="3"/>
  <c r="F45" i="3"/>
  <c r="E45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F42" i="3"/>
  <c r="G42" i="3"/>
  <c r="E42" i="3"/>
  <c r="D42" i="3"/>
  <c r="C42" i="3"/>
  <c r="B45" i="3"/>
  <c r="B16" i="1"/>
  <c r="D13" i="1"/>
  <c r="C13" i="1"/>
  <c r="G5" i="1"/>
  <c r="G6" i="1"/>
  <c r="G7" i="1"/>
  <c r="G8" i="1"/>
  <c r="G9" i="1"/>
  <c r="G10" i="1"/>
  <c r="G11" i="1"/>
  <c r="G25" i="1"/>
  <c r="G13" i="1" s="1"/>
  <c r="G16" i="1" s="1"/>
  <c r="F5" i="1"/>
  <c r="F6" i="1"/>
  <c r="F7" i="1"/>
  <c r="F8" i="1"/>
  <c r="F9" i="1"/>
  <c r="F10" i="1"/>
  <c r="F11" i="1"/>
  <c r="F25" i="1"/>
  <c r="F13" i="1" s="1"/>
  <c r="F16" i="1" s="1"/>
  <c r="E5" i="1"/>
  <c r="E6" i="1"/>
  <c r="E7" i="1"/>
  <c r="E8" i="1"/>
  <c r="E9" i="1"/>
  <c r="E10" i="1"/>
  <c r="E11" i="1"/>
  <c r="E25" i="1"/>
  <c r="E13" i="1" s="1"/>
  <c r="E16" i="1" s="1"/>
  <c r="B19" i="1" s="1"/>
  <c r="D19" i="1" l="1"/>
  <c r="B48" i="3"/>
  <c r="D48" i="3" s="1"/>
</calcChain>
</file>

<file path=xl/sharedStrings.xml><?xml version="1.0" encoding="utf-8"?>
<sst xmlns="http://schemas.openxmlformats.org/spreadsheetml/2006/main" count="67" uniqueCount="35">
  <si>
    <t>Nome</t>
  </si>
  <si>
    <t>Altura (X)</t>
  </si>
  <si>
    <t>Peso (Y)</t>
  </si>
  <si>
    <t>X ᵢYᵢ</t>
  </si>
  <si>
    <t>Xᵢ²</t>
  </si>
  <si>
    <t>Yᵢ²</t>
  </si>
  <si>
    <t>ii)</t>
  </si>
  <si>
    <t>Jorge</t>
  </si>
  <si>
    <t>Diva</t>
  </si>
  <si>
    <t>André</t>
  </si>
  <si>
    <t>Lucia</t>
  </si>
  <si>
    <t>Silvio</t>
  </si>
  <si>
    <t>Pedro</t>
  </si>
  <si>
    <t>Maria</t>
  </si>
  <si>
    <t>Norma</t>
  </si>
  <si>
    <t>Somatório</t>
  </si>
  <si>
    <t>i)</t>
  </si>
  <si>
    <t>Coeficiente de Correlação (R)</t>
  </si>
  <si>
    <t>Sxy</t>
  </si>
  <si>
    <t>Sxx</t>
  </si>
  <si>
    <t>Syy</t>
  </si>
  <si>
    <t xml:space="preserve"> B₁</t>
  </si>
  <si>
    <t xml:space="preserve"> B₀</t>
  </si>
  <si>
    <t>iii)</t>
  </si>
  <si>
    <r>
      <rPr>
        <b/>
        <sz val="11"/>
        <color rgb="FF000000"/>
        <rFont val="Aptos Narrow"/>
        <scheme val="minor"/>
      </rPr>
      <t xml:space="preserve">iv) </t>
    </r>
    <r>
      <rPr>
        <sz val="11"/>
        <color rgb="FF000000"/>
        <rFont val="Aptos Narrow"/>
        <scheme val="minor"/>
      </rPr>
      <t>A presença de Silvio afeta drasticamente a correlação e a reta de regressão, já que sem o Silvio a correlação que era fraca passa a ser forte.</t>
    </r>
  </si>
  <si>
    <t>Hct (X)</t>
  </si>
  <si>
    <t>Hgb (Y)</t>
  </si>
  <si>
    <t>b</t>
  </si>
  <si>
    <t>a</t>
  </si>
  <si>
    <t>Hemoglobina para 34,7% de Hematócrito</t>
  </si>
  <si>
    <t>Porque com base na relação linear, um paciente com 34.7% de hematócrito possui 113.8793 g de hemoglobina. Pois existe uma forte correlação entre as duas variáveis, dessa forma, é muito provável que o valor esteja correto.</t>
  </si>
  <si>
    <r>
      <rPr>
        <b/>
        <sz val="11"/>
        <color rgb="FF000000"/>
        <rFont val="Aptos Narrow"/>
        <scheme val="minor"/>
      </rPr>
      <t xml:space="preserve">i) Quanto mais próximo r estiver de 1, mais próximos os pontos estarão da reta de
regressão. Certo ou errado? Porque?                                                                                                  </t>
    </r>
    <r>
      <rPr>
        <sz val="11"/>
        <color rgb="FF000000"/>
        <rFont val="Aptos Narrow"/>
        <scheme val="minor"/>
      </rPr>
      <t>Certo. Quando r está próximo de 1, indica uma forte correlação positiva, significando que os pontos de dados estão muito próximos da reta de regressão.</t>
    </r>
  </si>
  <si>
    <r>
      <rPr>
        <b/>
        <sz val="11"/>
        <color rgb="FF000000"/>
        <rFont val="Aptos Narrow"/>
        <scheme val="minor"/>
      </rPr>
      <t xml:space="preserve">ii) O valor de r depende do ângulo formado pela reta de regressão com o eixo
horizontal. Certo ou Errado? Porque?             </t>
    </r>
    <r>
      <rPr>
        <sz val="11"/>
        <color rgb="FF000000"/>
        <rFont val="Aptos Narrow"/>
        <scheme val="minor"/>
      </rPr>
      <t xml:space="preserve">                                                                                                 Errado.  O coeficiente de correlação mede a força e a direção da relação linear entre duas variáveis, independentemente da inclinação da reta de regressão.</t>
    </r>
  </si>
  <si>
    <r>
      <rPr>
        <b/>
        <sz val="11"/>
        <color rgb="FF000000"/>
        <rFont val="Aptos Narrow"/>
        <scheme val="minor"/>
      </rPr>
      <t xml:space="preserve">iii) Se o valor de r for igual, ou próximo de zero, isso significa que não existe relação de dependência entre x e y. Certo ou Errado? Porque?                                                                            </t>
    </r>
    <r>
      <rPr>
        <sz val="11"/>
        <color rgb="FF000000"/>
        <rFont val="Aptos Narrow"/>
        <scheme val="minor"/>
      </rPr>
      <t>Errado. Um valor de r próximo de zero indica que não há uma relação linear forte entre
x e y. No entanto, isso não significa que não há nenhuma relação de dependência entre as variáveis, pois pode haver uma relação não linear que o coeficiente de correlação linear r não captura.</t>
    </r>
  </si>
  <si>
    <r>
      <rPr>
        <b/>
        <sz val="11"/>
        <color rgb="FF000000"/>
        <rFont val="Aptos Narrow"/>
        <scheme val="minor"/>
      </rPr>
      <t xml:space="preserve">iv) r pode assumir qualquer valor real entre −∞ e +∞ Certo ou Errado? Porque?                        </t>
    </r>
    <r>
      <rPr>
        <sz val="11"/>
        <color rgb="FF000000"/>
        <rFont val="Aptos Narrow"/>
        <scheme val="minor"/>
      </rPr>
      <t>Errado. O coeficiente de correlação r está sempre dentro do intervalo de -1 a 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</si>
</sst>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0" fontId="1" fillId="0" borderId="0" xfId="0" applyFont="1"/>
    <xf numFmtId="0" fontId="1" fillId="0" borderId="18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0" fillId="0" borderId="23" xfId="0" applyNumberFormat="1" applyBorder="1"/>
    <xf numFmtId="165" fontId="0" fillId="0" borderId="24" xfId="0" applyNumberFormat="1" applyBorder="1"/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0" borderId="3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5" xfId="0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6" xfId="0" applyNumberFormat="1" applyBorder="1" applyAlignment="1">
      <alignment horizontal="center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Peso X Altura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'1'!$C$4:$C$11</c:f>
              <c:numCache>
                <c:formatCode>General</c:formatCode>
                <c:ptCount val="8"/>
                <c:pt idx="0">
                  <c:v>1.89</c:v>
                </c:pt>
                <c:pt idx="1">
                  <c:v>1.74</c:v>
                </c:pt>
                <c:pt idx="2">
                  <c:v>1.93</c:v>
                </c:pt>
                <c:pt idx="3">
                  <c:v>1.74</c:v>
                </c:pt>
                <c:pt idx="4">
                  <c:v>1.78</c:v>
                </c:pt>
                <c:pt idx="5">
                  <c:v>1.92</c:v>
                </c:pt>
                <c:pt idx="6">
                  <c:v>1.61</c:v>
                </c:pt>
                <c:pt idx="7">
                  <c:v>1.8</c:v>
                </c:pt>
              </c:numCache>
            </c:numRef>
          </c:xVal>
          <c:yVal>
            <c:numRef>
              <c:f>'1'!$D$4:$D$11</c:f>
              <c:numCache>
                <c:formatCode>General</c:formatCode>
                <c:ptCount val="8"/>
                <c:pt idx="0">
                  <c:v>73</c:v>
                </c:pt>
                <c:pt idx="1">
                  <c:v>68</c:v>
                </c:pt>
                <c:pt idx="2">
                  <c:v>82</c:v>
                </c:pt>
                <c:pt idx="3">
                  <c:v>57</c:v>
                </c:pt>
                <c:pt idx="4">
                  <c:v>126</c:v>
                </c:pt>
                <c:pt idx="5">
                  <c:v>90</c:v>
                </c:pt>
                <c:pt idx="6">
                  <c:v>53</c:v>
                </c:pt>
                <c:pt idx="7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EB-4060-8271-AE5942E72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673159"/>
        <c:axId val="26293767"/>
      </c:scatterChart>
      <c:valAx>
        <c:axId val="1818673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3767"/>
        <c:crosses val="autoZero"/>
        <c:crossBetween val="midCat"/>
      </c:valAx>
      <c:valAx>
        <c:axId val="26293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673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Peso X Altura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'1'!$C$25:$C$31</c:f>
              <c:numCache>
                <c:formatCode>General</c:formatCode>
                <c:ptCount val="7"/>
                <c:pt idx="0">
                  <c:v>1.89</c:v>
                </c:pt>
                <c:pt idx="1">
                  <c:v>1.74</c:v>
                </c:pt>
                <c:pt idx="2">
                  <c:v>1.93</c:v>
                </c:pt>
                <c:pt idx="3">
                  <c:v>1.74</c:v>
                </c:pt>
                <c:pt idx="4">
                  <c:v>1.92</c:v>
                </c:pt>
                <c:pt idx="5">
                  <c:v>1.61</c:v>
                </c:pt>
                <c:pt idx="6">
                  <c:v>1.8</c:v>
                </c:pt>
              </c:numCache>
            </c:numRef>
          </c:xVal>
          <c:yVal>
            <c:numRef>
              <c:f>'1'!$D$25:$D$31</c:f>
              <c:numCache>
                <c:formatCode>General</c:formatCode>
                <c:ptCount val="7"/>
                <c:pt idx="0">
                  <c:v>73</c:v>
                </c:pt>
                <c:pt idx="1">
                  <c:v>68</c:v>
                </c:pt>
                <c:pt idx="2">
                  <c:v>82</c:v>
                </c:pt>
                <c:pt idx="3">
                  <c:v>57</c:v>
                </c:pt>
                <c:pt idx="4">
                  <c:v>90</c:v>
                </c:pt>
                <c:pt idx="5">
                  <c:v>53</c:v>
                </c:pt>
                <c:pt idx="6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5E-4D18-BB0F-BE42A0A5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673159"/>
        <c:axId val="26293767"/>
      </c:scatterChart>
      <c:valAx>
        <c:axId val="1818673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3767"/>
        <c:crosses val="autoZero"/>
        <c:crossBetween val="midCat"/>
      </c:valAx>
      <c:valAx>
        <c:axId val="26293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673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Hgb X Hct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'2'!$C$4:$C$40</c:f>
              <c:numCache>
                <c:formatCode>General</c:formatCode>
                <c:ptCount val="37"/>
                <c:pt idx="0">
                  <c:v>41</c:v>
                </c:pt>
                <c:pt idx="1">
                  <c:v>28</c:v>
                </c:pt>
                <c:pt idx="2">
                  <c:v>39</c:v>
                </c:pt>
                <c:pt idx="3">
                  <c:v>31</c:v>
                </c:pt>
                <c:pt idx="4">
                  <c:v>41</c:v>
                </c:pt>
                <c:pt idx="5">
                  <c:v>42</c:v>
                </c:pt>
                <c:pt idx="6">
                  <c:v>27</c:v>
                </c:pt>
                <c:pt idx="7">
                  <c:v>38</c:v>
                </c:pt>
                <c:pt idx="8">
                  <c:v>30</c:v>
                </c:pt>
                <c:pt idx="9">
                  <c:v>25</c:v>
                </c:pt>
                <c:pt idx="10">
                  <c:v>31</c:v>
                </c:pt>
                <c:pt idx="11">
                  <c:v>28</c:v>
                </c:pt>
                <c:pt idx="12">
                  <c:v>29</c:v>
                </c:pt>
                <c:pt idx="13">
                  <c:v>48</c:v>
                </c:pt>
                <c:pt idx="14">
                  <c:v>30</c:v>
                </c:pt>
                <c:pt idx="15">
                  <c:v>30</c:v>
                </c:pt>
                <c:pt idx="16">
                  <c:v>36.5</c:v>
                </c:pt>
                <c:pt idx="17">
                  <c:v>42.5</c:v>
                </c:pt>
                <c:pt idx="18">
                  <c:v>40.299999999999997</c:v>
                </c:pt>
                <c:pt idx="19">
                  <c:v>41.5</c:v>
                </c:pt>
                <c:pt idx="20">
                  <c:v>43</c:v>
                </c:pt>
                <c:pt idx="21">
                  <c:v>32</c:v>
                </c:pt>
                <c:pt idx="22">
                  <c:v>31</c:v>
                </c:pt>
                <c:pt idx="23">
                  <c:v>24</c:v>
                </c:pt>
                <c:pt idx="24">
                  <c:v>30</c:v>
                </c:pt>
                <c:pt idx="25">
                  <c:v>29</c:v>
                </c:pt>
                <c:pt idx="26">
                  <c:v>20</c:v>
                </c:pt>
                <c:pt idx="27">
                  <c:v>27</c:v>
                </c:pt>
                <c:pt idx="28">
                  <c:v>31.5</c:v>
                </c:pt>
                <c:pt idx="29">
                  <c:v>30</c:v>
                </c:pt>
                <c:pt idx="30">
                  <c:v>47</c:v>
                </c:pt>
                <c:pt idx="31">
                  <c:v>38</c:v>
                </c:pt>
                <c:pt idx="32">
                  <c:v>41</c:v>
                </c:pt>
                <c:pt idx="33">
                  <c:v>32</c:v>
                </c:pt>
                <c:pt idx="34">
                  <c:v>43</c:v>
                </c:pt>
                <c:pt idx="35">
                  <c:v>39</c:v>
                </c:pt>
                <c:pt idx="36">
                  <c:v>27</c:v>
                </c:pt>
              </c:numCache>
            </c:numRef>
          </c:xVal>
          <c:yVal>
            <c:numRef>
              <c:f>'2'!$D$4:$D$40</c:f>
              <c:numCache>
                <c:formatCode>General</c:formatCode>
                <c:ptCount val="37"/>
                <c:pt idx="0">
                  <c:v>134</c:v>
                </c:pt>
                <c:pt idx="1">
                  <c:v>93</c:v>
                </c:pt>
                <c:pt idx="2">
                  <c:v>130</c:v>
                </c:pt>
                <c:pt idx="3">
                  <c:v>100</c:v>
                </c:pt>
                <c:pt idx="4">
                  <c:v>133</c:v>
                </c:pt>
                <c:pt idx="5">
                  <c:v>133</c:v>
                </c:pt>
                <c:pt idx="6">
                  <c:v>105</c:v>
                </c:pt>
                <c:pt idx="7">
                  <c:v>136</c:v>
                </c:pt>
                <c:pt idx="8">
                  <c:v>98</c:v>
                </c:pt>
                <c:pt idx="9">
                  <c:v>77</c:v>
                </c:pt>
                <c:pt idx="10">
                  <c:v>103</c:v>
                </c:pt>
                <c:pt idx="11">
                  <c:v>85</c:v>
                </c:pt>
                <c:pt idx="12">
                  <c:v>97</c:v>
                </c:pt>
                <c:pt idx="13">
                  <c:v>152</c:v>
                </c:pt>
                <c:pt idx="14">
                  <c:v>100</c:v>
                </c:pt>
                <c:pt idx="15">
                  <c:v>99</c:v>
                </c:pt>
                <c:pt idx="16">
                  <c:v>123</c:v>
                </c:pt>
                <c:pt idx="17">
                  <c:v>125</c:v>
                </c:pt>
                <c:pt idx="18">
                  <c:v>130</c:v>
                </c:pt>
                <c:pt idx="19">
                  <c:v>137</c:v>
                </c:pt>
                <c:pt idx="20">
                  <c:v>122</c:v>
                </c:pt>
                <c:pt idx="21">
                  <c:v>119</c:v>
                </c:pt>
                <c:pt idx="22">
                  <c:v>97</c:v>
                </c:pt>
                <c:pt idx="23">
                  <c:v>79</c:v>
                </c:pt>
                <c:pt idx="24">
                  <c:v>100</c:v>
                </c:pt>
                <c:pt idx="25">
                  <c:v>96</c:v>
                </c:pt>
                <c:pt idx="26">
                  <c:v>67</c:v>
                </c:pt>
                <c:pt idx="27">
                  <c:v>91</c:v>
                </c:pt>
                <c:pt idx="28">
                  <c:v>105</c:v>
                </c:pt>
                <c:pt idx="29">
                  <c:v>99</c:v>
                </c:pt>
                <c:pt idx="30">
                  <c:v>157</c:v>
                </c:pt>
                <c:pt idx="31">
                  <c:v>121</c:v>
                </c:pt>
                <c:pt idx="32">
                  <c:v>133</c:v>
                </c:pt>
                <c:pt idx="33">
                  <c:v>106</c:v>
                </c:pt>
                <c:pt idx="34">
                  <c:v>143</c:v>
                </c:pt>
                <c:pt idx="35">
                  <c:v>136</c:v>
                </c:pt>
                <c:pt idx="36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96-4E15-A308-F909C062E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399880"/>
        <c:axId val="769160199"/>
      </c:scatterChart>
      <c:valAx>
        <c:axId val="25639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160199"/>
        <c:crosses val="autoZero"/>
        <c:crossBetween val="midCat"/>
      </c:valAx>
      <c:valAx>
        <c:axId val="769160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Hgb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39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</xdr:row>
      <xdr:rowOff>180975</xdr:rowOff>
    </xdr:from>
    <xdr:to>
      <xdr:col>15</xdr:col>
      <xdr:colOff>600075</xdr:colOff>
      <xdr:row>17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F4801D8-A165-F9B5-5E2E-C8B4AB648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22</xdr:row>
      <xdr:rowOff>171450</xdr:rowOff>
    </xdr:from>
    <xdr:to>
      <xdr:col>16</xdr:col>
      <xdr:colOff>0</xdr:colOff>
      <xdr:row>38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B5C50B-8D56-4C63-B7A7-0E1877479643}"/>
            </a:ext>
            <a:ext uri="{147F2762-F138-4A5C-976F-8EAC2B608ADB}">
              <a16:predDERef xmlns:a16="http://schemas.microsoft.com/office/drawing/2014/main" pred="{FF4801D8-A165-F9B5-5E2E-C8B4AB648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</xdr:row>
      <xdr:rowOff>171450</xdr:rowOff>
    </xdr:from>
    <xdr:to>
      <xdr:col>16</xdr:col>
      <xdr:colOff>504825</xdr:colOff>
      <xdr:row>18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1E36A63-4AB8-05DB-3D6B-1E535159E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6"/>
  <sheetViews>
    <sheetView topLeftCell="A26" workbookViewId="0">
      <selection activeCell="D34" sqref="B34:D34"/>
    </sheetView>
  </sheetViews>
  <sheetFormatPr defaultRowHeight="15"/>
  <cols>
    <col min="2" max="2" width="10" bestFit="1" customWidth="1"/>
    <col min="7" max="7" width="9.28515625" bestFit="1" customWidth="1"/>
  </cols>
  <sheetData>
    <row r="2" spans="1:8">
      <c r="C2" s="2"/>
      <c r="D2" s="2"/>
    </row>
    <row r="3" spans="1:8">
      <c r="B3" s="14" t="s">
        <v>0</v>
      </c>
      <c r="C3" s="15" t="s">
        <v>1</v>
      </c>
      <c r="D3" s="16" t="s">
        <v>2</v>
      </c>
      <c r="E3" s="14" t="s">
        <v>3</v>
      </c>
      <c r="F3" s="15" t="s">
        <v>4</v>
      </c>
      <c r="G3" s="17" t="s">
        <v>5</v>
      </c>
      <c r="H3" s="30" t="s">
        <v>6</v>
      </c>
    </row>
    <row r="4" spans="1:8">
      <c r="A4">
        <v>1</v>
      </c>
      <c r="B4" s="10" t="s">
        <v>7</v>
      </c>
      <c r="C4" s="11">
        <v>1.89</v>
      </c>
      <c r="D4" s="12">
        <v>73</v>
      </c>
      <c r="E4" s="10">
        <f>C4*D4</f>
        <v>137.97</v>
      </c>
      <c r="F4" s="11">
        <f>C4^2</f>
        <v>3.5720999999999998</v>
      </c>
      <c r="G4" s="13">
        <f>D4^2</f>
        <v>5329</v>
      </c>
    </row>
    <row r="5" spans="1:8">
      <c r="A5">
        <v>2</v>
      </c>
      <c r="B5" s="4" t="s">
        <v>8</v>
      </c>
      <c r="C5" s="1">
        <v>1.74</v>
      </c>
      <c r="D5" s="3">
        <v>68</v>
      </c>
      <c r="E5" s="4">
        <f>C5*D5</f>
        <v>118.32</v>
      </c>
      <c r="F5" s="1">
        <f>C5^2</f>
        <v>3.0276000000000001</v>
      </c>
      <c r="G5" s="5">
        <f>D5^2</f>
        <v>4624</v>
      </c>
    </row>
    <row r="6" spans="1:8">
      <c r="A6">
        <v>3</v>
      </c>
      <c r="B6" s="4" t="s">
        <v>9</v>
      </c>
      <c r="C6" s="1">
        <v>1.93</v>
      </c>
      <c r="D6" s="3">
        <v>82</v>
      </c>
      <c r="E6" s="4">
        <f>C6*D6</f>
        <v>158.26</v>
      </c>
      <c r="F6" s="1">
        <f>C6^2</f>
        <v>3.7248999999999999</v>
      </c>
      <c r="G6" s="5">
        <f>D6^2</f>
        <v>6724</v>
      </c>
    </row>
    <row r="7" spans="1:8">
      <c r="A7">
        <v>4</v>
      </c>
      <c r="B7" s="4" t="s">
        <v>10</v>
      </c>
      <c r="C7" s="1">
        <v>1.74</v>
      </c>
      <c r="D7" s="3">
        <v>57</v>
      </c>
      <c r="E7" s="4">
        <f>C7*D7</f>
        <v>99.179999999999993</v>
      </c>
      <c r="F7" s="1">
        <f>C7^2</f>
        <v>3.0276000000000001</v>
      </c>
      <c r="G7" s="5">
        <f>D7^2</f>
        <v>3249</v>
      </c>
    </row>
    <row r="8" spans="1:8">
      <c r="A8">
        <v>5</v>
      </c>
      <c r="B8" s="4" t="s">
        <v>11</v>
      </c>
      <c r="C8" s="1">
        <v>1.78</v>
      </c>
      <c r="D8" s="3">
        <v>126</v>
      </c>
      <c r="E8" s="4">
        <f>C8*D8</f>
        <v>224.28</v>
      </c>
      <c r="F8" s="1">
        <f>C8^2</f>
        <v>3.1684000000000001</v>
      </c>
      <c r="G8" s="5">
        <f>D8^2</f>
        <v>15876</v>
      </c>
    </row>
    <row r="9" spans="1:8">
      <c r="A9">
        <v>6</v>
      </c>
      <c r="B9" s="4" t="s">
        <v>12</v>
      </c>
      <c r="C9" s="1">
        <v>1.92</v>
      </c>
      <c r="D9" s="3">
        <v>90</v>
      </c>
      <c r="E9" s="4">
        <f>C9*D9</f>
        <v>172.79999999999998</v>
      </c>
      <c r="F9" s="1">
        <f>C9^2</f>
        <v>3.6863999999999999</v>
      </c>
      <c r="G9" s="5">
        <f>D9^2</f>
        <v>8100</v>
      </c>
    </row>
    <row r="10" spans="1:8">
      <c r="A10">
        <v>7</v>
      </c>
      <c r="B10" s="4" t="s">
        <v>13</v>
      </c>
      <c r="C10" s="1">
        <v>1.61</v>
      </c>
      <c r="D10" s="3">
        <v>53</v>
      </c>
      <c r="E10" s="4">
        <f>C10*D10</f>
        <v>85.33</v>
      </c>
      <c r="F10" s="1">
        <f>C10^2</f>
        <v>2.5921000000000003</v>
      </c>
      <c r="G10" s="5">
        <f>D10^2</f>
        <v>2809</v>
      </c>
    </row>
    <row r="11" spans="1:8">
      <c r="A11">
        <v>8</v>
      </c>
      <c r="B11" s="6" t="s">
        <v>14</v>
      </c>
      <c r="C11" s="7">
        <v>1.8</v>
      </c>
      <c r="D11" s="9">
        <v>65</v>
      </c>
      <c r="E11" s="6">
        <f>C11*D11</f>
        <v>117</v>
      </c>
      <c r="F11" s="7">
        <f>C11^2</f>
        <v>3.24</v>
      </c>
      <c r="G11" s="8">
        <f>D11^2</f>
        <v>4225</v>
      </c>
    </row>
    <row r="13" spans="1:8">
      <c r="B13" s="18" t="s">
        <v>15</v>
      </c>
      <c r="C13" s="19">
        <f>SUM(C4:C11)</f>
        <v>14.41</v>
      </c>
      <c r="D13" s="20">
        <f>SUM(D4:D11)</f>
        <v>614</v>
      </c>
      <c r="E13" s="21">
        <f>SUM(E4:E11)</f>
        <v>1113.1399999999999</v>
      </c>
      <c r="F13" s="22">
        <f>SUM(F4:F11)</f>
        <v>26.039100000000005</v>
      </c>
      <c r="G13" s="23">
        <f>SUM(G4:G11)</f>
        <v>50936</v>
      </c>
    </row>
    <row r="15" spans="1:8">
      <c r="A15" s="30" t="s">
        <v>16</v>
      </c>
      <c r="B15" s="55" t="s">
        <v>17</v>
      </c>
      <c r="C15" s="56"/>
      <c r="D15" s="56"/>
      <c r="E15" s="25" t="s">
        <v>18</v>
      </c>
      <c r="F15" s="25" t="s">
        <v>19</v>
      </c>
      <c r="G15" s="27" t="s">
        <v>20</v>
      </c>
    </row>
    <row r="16" spans="1:8">
      <c r="B16" s="57">
        <f>CORREL(C4:C11, D4:D11)</f>
        <v>0.40304612397504108</v>
      </c>
      <c r="C16" s="58"/>
      <c r="D16" s="58"/>
      <c r="E16" s="26">
        <f>E13-(C13*D13)/A11</f>
        <v>7.1724999999999</v>
      </c>
      <c r="F16" s="26">
        <f>F13-(C13)^2/A11</f>
        <v>8.3087500000004866E-2</v>
      </c>
      <c r="G16" s="28">
        <f>G13-(D13)^2/A11</f>
        <v>3811.5</v>
      </c>
    </row>
    <row r="18" spans="1:9">
      <c r="B18" s="55" t="s">
        <v>21</v>
      </c>
      <c r="C18" s="56"/>
      <c r="D18" s="56" t="s">
        <v>22</v>
      </c>
      <c r="E18" s="59"/>
    </row>
    <row r="19" spans="1:9">
      <c r="B19" s="57">
        <f>E16/F16</f>
        <v>86.324657740327723</v>
      </c>
      <c r="C19" s="58"/>
      <c r="D19" s="58">
        <f>(D13-(C13)*B19)/A11</f>
        <v>-78.742289754765324</v>
      </c>
      <c r="E19" s="60"/>
    </row>
    <row r="20" spans="1:9">
      <c r="G20" s="24"/>
      <c r="H20" s="24"/>
      <c r="I20" s="24"/>
    </row>
    <row r="21" spans="1:9">
      <c r="G21" s="24"/>
      <c r="H21" s="24"/>
      <c r="I21" s="24"/>
    </row>
    <row r="23" spans="1:9">
      <c r="C23" s="2"/>
      <c r="D23" s="2"/>
    </row>
    <row r="24" spans="1:9">
      <c r="A24" s="30" t="s">
        <v>23</v>
      </c>
      <c r="B24" s="14" t="s">
        <v>0</v>
      </c>
      <c r="C24" s="15" t="s">
        <v>1</v>
      </c>
      <c r="D24" s="16" t="s">
        <v>2</v>
      </c>
      <c r="E24" s="14" t="s">
        <v>3</v>
      </c>
      <c r="F24" s="15" t="s">
        <v>4</v>
      </c>
      <c r="G24" s="17" t="s">
        <v>5</v>
      </c>
    </row>
    <row r="25" spans="1:9">
      <c r="A25">
        <v>1</v>
      </c>
      <c r="B25" s="10" t="s">
        <v>7</v>
      </c>
      <c r="C25" s="11">
        <v>1.89</v>
      </c>
      <c r="D25" s="12">
        <v>73</v>
      </c>
      <c r="E25" s="10">
        <f>C25*D25</f>
        <v>137.97</v>
      </c>
      <c r="F25" s="11">
        <f>C25^2</f>
        <v>3.5720999999999998</v>
      </c>
      <c r="G25" s="13">
        <f>D25^2</f>
        <v>5329</v>
      </c>
    </row>
    <row r="26" spans="1:9">
      <c r="A26">
        <v>2</v>
      </c>
      <c r="B26" s="4" t="s">
        <v>8</v>
      </c>
      <c r="C26" s="1">
        <v>1.74</v>
      </c>
      <c r="D26" s="3">
        <v>68</v>
      </c>
      <c r="E26" s="4">
        <f>C26*D26</f>
        <v>118.32</v>
      </c>
      <c r="F26" s="1">
        <f>C26^2</f>
        <v>3.0276000000000001</v>
      </c>
      <c r="G26" s="5">
        <f>D26^2</f>
        <v>4624</v>
      </c>
    </row>
    <row r="27" spans="1:9">
      <c r="A27">
        <v>3</v>
      </c>
      <c r="B27" s="4" t="s">
        <v>9</v>
      </c>
      <c r="C27" s="1">
        <v>1.93</v>
      </c>
      <c r="D27" s="3">
        <v>82</v>
      </c>
      <c r="E27" s="4">
        <f>C27*D27</f>
        <v>158.26</v>
      </c>
      <c r="F27" s="1">
        <f>C27^2</f>
        <v>3.7248999999999999</v>
      </c>
      <c r="G27" s="5">
        <f>D27^2</f>
        <v>6724</v>
      </c>
    </row>
    <row r="28" spans="1:9">
      <c r="A28">
        <v>4</v>
      </c>
      <c r="B28" s="4" t="s">
        <v>10</v>
      </c>
      <c r="C28" s="1">
        <v>1.74</v>
      </c>
      <c r="D28" s="3">
        <v>57</v>
      </c>
      <c r="E28" s="4">
        <f>C28*D28</f>
        <v>99.179999999999993</v>
      </c>
      <c r="F28" s="1">
        <f>C28^2</f>
        <v>3.0276000000000001</v>
      </c>
      <c r="G28" s="5">
        <f>D28^2</f>
        <v>3249</v>
      </c>
    </row>
    <row r="29" spans="1:9">
      <c r="A29">
        <v>5</v>
      </c>
      <c r="B29" s="4" t="s">
        <v>12</v>
      </c>
      <c r="C29" s="1">
        <v>1.92</v>
      </c>
      <c r="D29" s="3">
        <v>90</v>
      </c>
      <c r="E29" s="4">
        <f>C29*D29</f>
        <v>172.79999999999998</v>
      </c>
      <c r="F29" s="1">
        <f>C29^2</f>
        <v>3.6863999999999999</v>
      </c>
      <c r="G29" s="5">
        <f>D29^2</f>
        <v>8100</v>
      </c>
    </row>
    <row r="30" spans="1:9">
      <c r="A30">
        <v>6</v>
      </c>
      <c r="B30" s="4" t="s">
        <v>13</v>
      </c>
      <c r="C30" s="1">
        <v>1.61</v>
      </c>
      <c r="D30" s="3">
        <v>53</v>
      </c>
      <c r="E30" s="4">
        <f>C30*D30</f>
        <v>85.33</v>
      </c>
      <c r="F30" s="1">
        <f>C30^2</f>
        <v>2.5921000000000003</v>
      </c>
      <c r="G30" s="5">
        <f>D30^2</f>
        <v>2809</v>
      </c>
    </row>
    <row r="31" spans="1:9">
      <c r="A31">
        <v>7</v>
      </c>
      <c r="B31" s="6" t="s">
        <v>14</v>
      </c>
      <c r="C31" s="7">
        <v>1.8</v>
      </c>
      <c r="D31" s="9">
        <v>65</v>
      </c>
      <c r="E31" s="6">
        <f>C31*D31</f>
        <v>117</v>
      </c>
      <c r="F31" s="7">
        <f>C31^2</f>
        <v>3.24</v>
      </c>
      <c r="G31" s="8">
        <f>D31^2</f>
        <v>4225</v>
      </c>
    </row>
    <row r="33" spans="2:10">
      <c r="B33" s="18" t="s">
        <v>15</v>
      </c>
      <c r="C33" s="19">
        <f>SUM(C25:C31)</f>
        <v>12.629999999999999</v>
      </c>
      <c r="D33" s="20">
        <f>SUM(D25:D31)</f>
        <v>488</v>
      </c>
      <c r="E33" s="19">
        <f t="shared" ref="E33:G33" si="0">SUM(E25:E31)</f>
        <v>888.8599999999999</v>
      </c>
      <c r="F33" s="20">
        <f t="shared" si="0"/>
        <v>22.870699999999999</v>
      </c>
      <c r="G33" s="19">
        <f t="shared" si="0"/>
        <v>35060</v>
      </c>
    </row>
    <row r="35" spans="2:10">
      <c r="B35" s="36" t="s">
        <v>17</v>
      </c>
      <c r="C35" s="37"/>
      <c r="D35" s="38"/>
      <c r="E35" s="25" t="s">
        <v>18</v>
      </c>
      <c r="F35" s="25" t="s">
        <v>19</v>
      </c>
      <c r="G35" s="27" t="s">
        <v>20</v>
      </c>
    </row>
    <row r="36" spans="2:10">
      <c r="B36" s="39">
        <f>CORREL(C25:C31,D25:D31)</f>
        <v>0.90331475242023862</v>
      </c>
      <c r="C36" s="45"/>
      <c r="D36" s="40"/>
      <c r="E36" s="26">
        <f>E33-(C33*D33)/A31</f>
        <v>8.3685714285713857</v>
      </c>
      <c r="F36" s="26">
        <f>F33-(C33)^2/A31</f>
        <v>8.2571428571434069E-2</v>
      </c>
      <c r="G36" s="28">
        <f>G33-(D33)^2/A31</f>
        <v>1039.4285714285725</v>
      </c>
    </row>
    <row r="38" spans="2:10">
      <c r="B38" s="36" t="s">
        <v>21</v>
      </c>
      <c r="C38" s="38"/>
      <c r="D38" s="41" t="s">
        <v>22</v>
      </c>
      <c r="E38" s="42"/>
    </row>
    <row r="39" spans="2:10">
      <c r="B39" s="39">
        <f>E36/F36</f>
        <v>101.34948096885087</v>
      </c>
      <c r="C39" s="40"/>
      <c r="D39" s="43">
        <f>(D33-C33*B39)/A31</f>
        <v>-113.14913494808376</v>
      </c>
      <c r="E39" s="44"/>
    </row>
    <row r="41" spans="2:10" ht="15" customHeight="1">
      <c r="B41" s="46" t="s">
        <v>24</v>
      </c>
      <c r="C41" s="47"/>
      <c r="D41" s="47"/>
      <c r="E41" s="47"/>
      <c r="F41" s="47"/>
      <c r="G41" s="48"/>
      <c r="H41" s="34"/>
      <c r="I41" s="34"/>
      <c r="J41" s="34"/>
    </row>
    <row r="42" spans="2:10">
      <c r="B42" s="49"/>
      <c r="C42" s="50"/>
      <c r="D42" s="50"/>
      <c r="E42" s="50"/>
      <c r="F42" s="50"/>
      <c r="G42" s="51"/>
      <c r="H42" s="34"/>
      <c r="I42" s="34"/>
      <c r="J42" s="34"/>
    </row>
    <row r="43" spans="2:10">
      <c r="B43" s="49"/>
      <c r="C43" s="50"/>
      <c r="D43" s="50"/>
      <c r="E43" s="50"/>
      <c r="F43" s="50"/>
      <c r="G43" s="51"/>
      <c r="H43" s="34"/>
      <c r="I43" s="34"/>
      <c r="J43" s="34"/>
    </row>
    <row r="44" spans="2:10">
      <c r="B44" s="52"/>
      <c r="C44" s="53"/>
      <c r="D44" s="53"/>
      <c r="E44" s="53"/>
      <c r="F44" s="53"/>
      <c r="G44" s="54"/>
      <c r="H44" s="34"/>
      <c r="I44" s="34"/>
      <c r="J44" s="34"/>
    </row>
    <row r="45" spans="2:10">
      <c r="B45" s="35"/>
      <c r="C45" s="35"/>
      <c r="D45" s="35"/>
      <c r="E45" s="35"/>
      <c r="F45" s="35"/>
      <c r="G45" s="35"/>
      <c r="H45" s="34"/>
      <c r="I45" s="34"/>
      <c r="J45" s="34"/>
    </row>
    <row r="46" spans="2:10">
      <c r="B46" s="35"/>
      <c r="C46" s="35"/>
      <c r="D46" s="35"/>
      <c r="E46" s="35"/>
      <c r="F46" s="35"/>
      <c r="G46" s="35"/>
    </row>
  </sheetData>
  <mergeCells count="13">
    <mergeCell ref="B15:D15"/>
    <mergeCell ref="B16:D16"/>
    <mergeCell ref="B41:G44"/>
    <mergeCell ref="B18:C18"/>
    <mergeCell ref="B19:C19"/>
    <mergeCell ref="D18:E18"/>
    <mergeCell ref="D19:E19"/>
    <mergeCell ref="B35:D35"/>
    <mergeCell ref="B39:C39"/>
    <mergeCell ref="B38:C38"/>
    <mergeCell ref="D38:E38"/>
    <mergeCell ref="D39:E39"/>
    <mergeCell ref="B36:D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0F47-6A64-459F-BCFF-594B3CFE9BED}">
  <dimension ref="A3:H58"/>
  <sheetViews>
    <sheetView topLeftCell="A44" workbookViewId="0">
      <selection activeCell="E68" sqref="E68"/>
    </sheetView>
  </sheetViews>
  <sheetFormatPr defaultRowHeight="15"/>
  <cols>
    <col min="2" max="2" width="10.42578125" bestFit="1" customWidth="1"/>
    <col min="5" max="7" width="12.5703125" bestFit="1" customWidth="1"/>
  </cols>
  <sheetData>
    <row r="3" spans="2:8">
      <c r="C3" s="14" t="s">
        <v>25</v>
      </c>
      <c r="D3" s="17" t="s">
        <v>26</v>
      </c>
      <c r="E3" s="29" t="s">
        <v>3</v>
      </c>
      <c r="F3" s="15" t="s">
        <v>4</v>
      </c>
      <c r="G3" s="17" t="s">
        <v>5</v>
      </c>
      <c r="H3" s="31" t="s">
        <v>6</v>
      </c>
    </row>
    <row r="4" spans="2:8">
      <c r="B4">
        <v>1</v>
      </c>
      <c r="C4" s="10">
        <v>41</v>
      </c>
      <c r="D4" s="12">
        <v>134</v>
      </c>
      <c r="E4" s="10">
        <f>C4*D4</f>
        <v>5494</v>
      </c>
      <c r="F4" s="11">
        <f>C4^2</f>
        <v>1681</v>
      </c>
      <c r="G4" s="13">
        <f>D4^2</f>
        <v>17956</v>
      </c>
    </row>
    <row r="5" spans="2:8">
      <c r="B5">
        <v>2</v>
      </c>
      <c r="C5" s="4">
        <v>28</v>
      </c>
      <c r="D5" s="3">
        <v>93</v>
      </c>
      <c r="E5" s="4">
        <f t="shared" ref="E5:E40" si="0">C5*D5</f>
        <v>2604</v>
      </c>
      <c r="F5" s="1">
        <f t="shared" ref="F5:F40" si="1">C5^2</f>
        <v>784</v>
      </c>
      <c r="G5" s="5">
        <f t="shared" ref="G5:G40" si="2">D5^2</f>
        <v>8649</v>
      </c>
    </row>
    <row r="6" spans="2:8">
      <c r="B6">
        <v>3</v>
      </c>
      <c r="C6" s="4">
        <v>39</v>
      </c>
      <c r="D6" s="3">
        <v>130</v>
      </c>
      <c r="E6" s="4">
        <f t="shared" si="0"/>
        <v>5070</v>
      </c>
      <c r="F6" s="1">
        <f t="shared" si="1"/>
        <v>1521</v>
      </c>
      <c r="G6" s="5">
        <f t="shared" si="2"/>
        <v>16900</v>
      </c>
    </row>
    <row r="7" spans="2:8">
      <c r="B7">
        <v>4</v>
      </c>
      <c r="C7" s="4">
        <v>31</v>
      </c>
      <c r="D7" s="3">
        <v>100</v>
      </c>
      <c r="E7" s="4">
        <f t="shared" si="0"/>
        <v>3100</v>
      </c>
      <c r="F7" s="1">
        <f t="shared" si="1"/>
        <v>961</v>
      </c>
      <c r="G7" s="5">
        <f t="shared" si="2"/>
        <v>10000</v>
      </c>
    </row>
    <row r="8" spans="2:8">
      <c r="B8">
        <v>5</v>
      </c>
      <c r="C8" s="4">
        <v>41</v>
      </c>
      <c r="D8" s="3">
        <v>133</v>
      </c>
      <c r="E8" s="4">
        <f t="shared" si="0"/>
        <v>5453</v>
      </c>
      <c r="F8" s="1">
        <f t="shared" si="1"/>
        <v>1681</v>
      </c>
      <c r="G8" s="5">
        <f t="shared" si="2"/>
        <v>17689</v>
      </c>
    </row>
    <row r="9" spans="2:8">
      <c r="B9">
        <v>6</v>
      </c>
      <c r="C9" s="4">
        <v>42</v>
      </c>
      <c r="D9" s="3">
        <v>133</v>
      </c>
      <c r="E9" s="4">
        <f t="shared" si="0"/>
        <v>5586</v>
      </c>
      <c r="F9" s="1">
        <f t="shared" si="1"/>
        <v>1764</v>
      </c>
      <c r="G9" s="5">
        <f t="shared" si="2"/>
        <v>17689</v>
      </c>
    </row>
    <row r="10" spans="2:8">
      <c r="B10">
        <v>7</v>
      </c>
      <c r="C10" s="4">
        <v>27</v>
      </c>
      <c r="D10" s="3">
        <v>105</v>
      </c>
      <c r="E10" s="4">
        <f t="shared" si="0"/>
        <v>2835</v>
      </c>
      <c r="F10" s="1">
        <f t="shared" si="1"/>
        <v>729</v>
      </c>
      <c r="G10" s="5">
        <f t="shared" si="2"/>
        <v>11025</v>
      </c>
    </row>
    <row r="11" spans="2:8">
      <c r="B11">
        <v>8</v>
      </c>
      <c r="C11" s="4">
        <v>38</v>
      </c>
      <c r="D11" s="3">
        <v>136</v>
      </c>
      <c r="E11" s="4">
        <f t="shared" si="0"/>
        <v>5168</v>
      </c>
      <c r="F11" s="1">
        <f t="shared" si="1"/>
        <v>1444</v>
      </c>
      <c r="G11" s="5">
        <f t="shared" si="2"/>
        <v>18496</v>
      </c>
    </row>
    <row r="12" spans="2:8">
      <c r="B12">
        <v>9</v>
      </c>
      <c r="C12" s="4">
        <v>30</v>
      </c>
      <c r="D12" s="3">
        <v>98</v>
      </c>
      <c r="E12" s="4">
        <f t="shared" si="0"/>
        <v>2940</v>
      </c>
      <c r="F12" s="1">
        <f t="shared" si="1"/>
        <v>900</v>
      </c>
      <c r="G12" s="5">
        <f t="shared" si="2"/>
        <v>9604</v>
      </c>
    </row>
    <row r="13" spans="2:8">
      <c r="B13">
        <v>10</v>
      </c>
      <c r="C13" s="4">
        <v>25</v>
      </c>
      <c r="D13" s="3">
        <v>77</v>
      </c>
      <c r="E13" s="4">
        <f t="shared" si="0"/>
        <v>1925</v>
      </c>
      <c r="F13" s="1">
        <f t="shared" si="1"/>
        <v>625</v>
      </c>
      <c r="G13" s="5">
        <f t="shared" si="2"/>
        <v>5929</v>
      </c>
    </row>
    <row r="14" spans="2:8">
      <c r="B14">
        <v>11</v>
      </c>
      <c r="C14" s="4">
        <v>31</v>
      </c>
      <c r="D14" s="3">
        <v>103</v>
      </c>
      <c r="E14" s="4">
        <f t="shared" si="0"/>
        <v>3193</v>
      </c>
      <c r="F14" s="1">
        <f t="shared" si="1"/>
        <v>961</v>
      </c>
      <c r="G14" s="5">
        <f t="shared" si="2"/>
        <v>10609</v>
      </c>
    </row>
    <row r="15" spans="2:8">
      <c r="B15">
        <v>12</v>
      </c>
      <c r="C15" s="4">
        <v>28</v>
      </c>
      <c r="D15" s="3">
        <v>85</v>
      </c>
      <c r="E15" s="4">
        <f t="shared" si="0"/>
        <v>2380</v>
      </c>
      <c r="F15" s="1">
        <f t="shared" si="1"/>
        <v>784</v>
      </c>
      <c r="G15" s="5">
        <f t="shared" si="2"/>
        <v>7225</v>
      </c>
    </row>
    <row r="16" spans="2:8">
      <c r="B16">
        <v>13</v>
      </c>
      <c r="C16" s="4">
        <v>29</v>
      </c>
      <c r="D16" s="3">
        <v>97</v>
      </c>
      <c r="E16" s="4">
        <f t="shared" si="0"/>
        <v>2813</v>
      </c>
      <c r="F16" s="1">
        <f t="shared" si="1"/>
        <v>841</v>
      </c>
      <c r="G16" s="5">
        <f t="shared" si="2"/>
        <v>9409</v>
      </c>
    </row>
    <row r="17" spans="2:7">
      <c r="B17">
        <v>14</v>
      </c>
      <c r="C17" s="4">
        <v>48</v>
      </c>
      <c r="D17" s="3">
        <v>152</v>
      </c>
      <c r="E17" s="4">
        <f t="shared" si="0"/>
        <v>7296</v>
      </c>
      <c r="F17" s="1">
        <f t="shared" si="1"/>
        <v>2304</v>
      </c>
      <c r="G17" s="5">
        <f t="shared" si="2"/>
        <v>23104</v>
      </c>
    </row>
    <row r="18" spans="2:7">
      <c r="B18">
        <v>15</v>
      </c>
      <c r="C18" s="4">
        <v>30</v>
      </c>
      <c r="D18" s="3">
        <v>100</v>
      </c>
      <c r="E18" s="4">
        <f t="shared" si="0"/>
        <v>3000</v>
      </c>
      <c r="F18" s="1">
        <f t="shared" si="1"/>
        <v>900</v>
      </c>
      <c r="G18" s="5">
        <f t="shared" si="2"/>
        <v>10000</v>
      </c>
    </row>
    <row r="19" spans="2:7">
      <c r="B19">
        <v>16</v>
      </c>
      <c r="C19" s="4">
        <v>30</v>
      </c>
      <c r="D19" s="3">
        <v>99</v>
      </c>
      <c r="E19" s="4">
        <f t="shared" si="0"/>
        <v>2970</v>
      </c>
      <c r="F19" s="1">
        <f t="shared" si="1"/>
        <v>900</v>
      </c>
      <c r="G19" s="5">
        <f t="shared" si="2"/>
        <v>9801</v>
      </c>
    </row>
    <row r="20" spans="2:7">
      <c r="B20">
        <v>17</v>
      </c>
      <c r="C20" s="4">
        <v>36.5</v>
      </c>
      <c r="D20" s="3">
        <v>123</v>
      </c>
      <c r="E20" s="4">
        <f t="shared" si="0"/>
        <v>4489.5</v>
      </c>
      <c r="F20" s="1">
        <f t="shared" si="1"/>
        <v>1332.25</v>
      </c>
      <c r="G20" s="5">
        <f t="shared" si="2"/>
        <v>15129</v>
      </c>
    </row>
    <row r="21" spans="2:7">
      <c r="B21">
        <v>18</v>
      </c>
      <c r="C21" s="4">
        <v>42.5</v>
      </c>
      <c r="D21" s="3">
        <v>125</v>
      </c>
      <c r="E21" s="4">
        <f t="shared" si="0"/>
        <v>5312.5</v>
      </c>
      <c r="F21" s="1">
        <f t="shared" si="1"/>
        <v>1806.25</v>
      </c>
      <c r="G21" s="5">
        <f t="shared" si="2"/>
        <v>15625</v>
      </c>
    </row>
    <row r="22" spans="2:7">
      <c r="B22">
        <v>19</v>
      </c>
      <c r="C22" s="4">
        <v>40.299999999999997</v>
      </c>
      <c r="D22" s="3">
        <v>130</v>
      </c>
      <c r="E22" s="4">
        <f t="shared" si="0"/>
        <v>5239</v>
      </c>
      <c r="F22" s="1">
        <f t="shared" si="1"/>
        <v>1624.0899999999997</v>
      </c>
      <c r="G22" s="5">
        <f t="shared" si="2"/>
        <v>16900</v>
      </c>
    </row>
    <row r="23" spans="2:7">
      <c r="B23">
        <v>20</v>
      </c>
      <c r="C23" s="4">
        <v>41.5</v>
      </c>
      <c r="D23" s="3">
        <v>137</v>
      </c>
      <c r="E23" s="4">
        <f t="shared" si="0"/>
        <v>5685.5</v>
      </c>
      <c r="F23" s="1">
        <f t="shared" si="1"/>
        <v>1722.25</v>
      </c>
      <c r="G23" s="5">
        <f t="shared" si="2"/>
        <v>18769</v>
      </c>
    </row>
    <row r="24" spans="2:7">
      <c r="B24">
        <v>21</v>
      </c>
      <c r="C24" s="4">
        <v>43</v>
      </c>
      <c r="D24" s="3">
        <v>122</v>
      </c>
      <c r="E24" s="4">
        <f t="shared" si="0"/>
        <v>5246</v>
      </c>
      <c r="F24" s="1">
        <f t="shared" si="1"/>
        <v>1849</v>
      </c>
      <c r="G24" s="5">
        <f t="shared" si="2"/>
        <v>14884</v>
      </c>
    </row>
    <row r="25" spans="2:7">
      <c r="B25">
        <v>22</v>
      </c>
      <c r="C25" s="4">
        <v>32</v>
      </c>
      <c r="D25" s="3">
        <v>119</v>
      </c>
      <c r="E25" s="4">
        <f t="shared" si="0"/>
        <v>3808</v>
      </c>
      <c r="F25" s="1">
        <f t="shared" si="1"/>
        <v>1024</v>
      </c>
      <c r="G25" s="5">
        <f t="shared" si="2"/>
        <v>14161</v>
      </c>
    </row>
    <row r="26" spans="2:7">
      <c r="B26">
        <v>23</v>
      </c>
      <c r="C26" s="4">
        <v>31</v>
      </c>
      <c r="D26" s="3">
        <v>97</v>
      </c>
      <c r="E26" s="4">
        <f t="shared" si="0"/>
        <v>3007</v>
      </c>
      <c r="F26" s="1">
        <f t="shared" si="1"/>
        <v>961</v>
      </c>
      <c r="G26" s="5">
        <f t="shared" si="2"/>
        <v>9409</v>
      </c>
    </row>
    <row r="27" spans="2:7">
      <c r="B27">
        <v>24</v>
      </c>
      <c r="C27" s="4">
        <v>24</v>
      </c>
      <c r="D27" s="3">
        <v>79</v>
      </c>
      <c r="E27" s="4">
        <f t="shared" si="0"/>
        <v>1896</v>
      </c>
      <c r="F27" s="1">
        <f t="shared" si="1"/>
        <v>576</v>
      </c>
      <c r="G27" s="5">
        <f t="shared" si="2"/>
        <v>6241</v>
      </c>
    </row>
    <row r="28" spans="2:7">
      <c r="B28">
        <v>25</v>
      </c>
      <c r="C28" s="4">
        <v>30</v>
      </c>
      <c r="D28" s="3">
        <v>100</v>
      </c>
      <c r="E28" s="4">
        <f t="shared" si="0"/>
        <v>3000</v>
      </c>
      <c r="F28" s="1">
        <f t="shared" si="1"/>
        <v>900</v>
      </c>
      <c r="G28" s="5">
        <f t="shared" si="2"/>
        <v>10000</v>
      </c>
    </row>
    <row r="29" spans="2:7">
      <c r="B29">
        <v>26</v>
      </c>
      <c r="C29" s="4">
        <v>29</v>
      </c>
      <c r="D29" s="3">
        <v>96</v>
      </c>
      <c r="E29" s="4">
        <f t="shared" si="0"/>
        <v>2784</v>
      </c>
      <c r="F29" s="1">
        <f t="shared" si="1"/>
        <v>841</v>
      </c>
      <c r="G29" s="5">
        <f t="shared" si="2"/>
        <v>9216</v>
      </c>
    </row>
    <row r="30" spans="2:7">
      <c r="B30">
        <v>27</v>
      </c>
      <c r="C30" s="4">
        <v>20</v>
      </c>
      <c r="D30" s="3">
        <v>67</v>
      </c>
      <c r="E30" s="4">
        <f t="shared" si="0"/>
        <v>1340</v>
      </c>
      <c r="F30" s="1">
        <f t="shared" si="1"/>
        <v>400</v>
      </c>
      <c r="G30" s="5">
        <f t="shared" si="2"/>
        <v>4489</v>
      </c>
    </row>
    <row r="31" spans="2:7">
      <c r="B31">
        <v>28</v>
      </c>
      <c r="C31" s="4">
        <v>27</v>
      </c>
      <c r="D31" s="3">
        <v>91</v>
      </c>
      <c r="E31" s="4">
        <f t="shared" si="0"/>
        <v>2457</v>
      </c>
      <c r="F31" s="1">
        <f t="shared" si="1"/>
        <v>729</v>
      </c>
      <c r="G31" s="5">
        <f t="shared" si="2"/>
        <v>8281</v>
      </c>
    </row>
    <row r="32" spans="2:7">
      <c r="B32">
        <v>29</v>
      </c>
      <c r="C32" s="4">
        <v>31.5</v>
      </c>
      <c r="D32" s="3">
        <v>105</v>
      </c>
      <c r="E32" s="4">
        <f t="shared" si="0"/>
        <v>3307.5</v>
      </c>
      <c r="F32" s="1">
        <f t="shared" si="1"/>
        <v>992.25</v>
      </c>
      <c r="G32" s="5">
        <f t="shared" si="2"/>
        <v>11025</v>
      </c>
    </row>
    <row r="33" spans="1:7">
      <c r="B33">
        <v>30</v>
      </c>
      <c r="C33" s="4">
        <v>30</v>
      </c>
      <c r="D33" s="3">
        <v>99</v>
      </c>
      <c r="E33" s="4">
        <f t="shared" si="0"/>
        <v>2970</v>
      </c>
      <c r="F33" s="1">
        <f t="shared" si="1"/>
        <v>900</v>
      </c>
      <c r="G33" s="5">
        <f t="shared" si="2"/>
        <v>9801</v>
      </c>
    </row>
    <row r="34" spans="1:7">
      <c r="B34">
        <v>31</v>
      </c>
      <c r="C34" s="4">
        <v>47</v>
      </c>
      <c r="D34" s="3">
        <v>157</v>
      </c>
      <c r="E34" s="4">
        <f t="shared" si="0"/>
        <v>7379</v>
      </c>
      <c r="F34" s="1">
        <f t="shared" si="1"/>
        <v>2209</v>
      </c>
      <c r="G34" s="5">
        <f t="shared" si="2"/>
        <v>24649</v>
      </c>
    </row>
    <row r="35" spans="1:7">
      <c r="B35">
        <v>32</v>
      </c>
      <c r="C35" s="4">
        <v>38</v>
      </c>
      <c r="D35" s="3">
        <v>121</v>
      </c>
      <c r="E35" s="4">
        <f t="shared" si="0"/>
        <v>4598</v>
      </c>
      <c r="F35" s="1">
        <f t="shared" si="1"/>
        <v>1444</v>
      </c>
      <c r="G35" s="5">
        <f t="shared" si="2"/>
        <v>14641</v>
      </c>
    </row>
    <row r="36" spans="1:7">
      <c r="B36">
        <v>33</v>
      </c>
      <c r="C36" s="4">
        <v>41</v>
      </c>
      <c r="D36" s="3">
        <v>133</v>
      </c>
      <c r="E36" s="4">
        <f t="shared" si="0"/>
        <v>5453</v>
      </c>
      <c r="F36" s="1">
        <f t="shared" si="1"/>
        <v>1681</v>
      </c>
      <c r="G36" s="5">
        <f t="shared" si="2"/>
        <v>17689</v>
      </c>
    </row>
    <row r="37" spans="1:7">
      <c r="B37">
        <v>34</v>
      </c>
      <c r="C37" s="4">
        <v>32</v>
      </c>
      <c r="D37" s="3">
        <v>106</v>
      </c>
      <c r="E37" s="4">
        <f t="shared" si="0"/>
        <v>3392</v>
      </c>
      <c r="F37" s="1">
        <f t="shared" si="1"/>
        <v>1024</v>
      </c>
      <c r="G37" s="5">
        <f t="shared" si="2"/>
        <v>11236</v>
      </c>
    </row>
    <row r="38" spans="1:7">
      <c r="B38">
        <v>35</v>
      </c>
      <c r="C38" s="4">
        <v>43</v>
      </c>
      <c r="D38" s="3">
        <v>143</v>
      </c>
      <c r="E38" s="4">
        <f t="shared" si="0"/>
        <v>6149</v>
      </c>
      <c r="F38" s="1">
        <f t="shared" si="1"/>
        <v>1849</v>
      </c>
      <c r="G38" s="5">
        <f t="shared" si="2"/>
        <v>20449</v>
      </c>
    </row>
    <row r="39" spans="1:7">
      <c r="B39">
        <v>36</v>
      </c>
      <c r="C39" s="4">
        <v>39</v>
      </c>
      <c r="D39" s="3">
        <v>136</v>
      </c>
      <c r="E39" s="4">
        <f t="shared" si="0"/>
        <v>5304</v>
      </c>
      <c r="F39" s="1">
        <f t="shared" si="1"/>
        <v>1521</v>
      </c>
      <c r="G39" s="5">
        <f t="shared" si="2"/>
        <v>18496</v>
      </c>
    </row>
    <row r="40" spans="1:7">
      <c r="B40">
        <v>37</v>
      </c>
      <c r="C40" s="6">
        <v>27</v>
      </c>
      <c r="D40" s="9">
        <v>90</v>
      </c>
      <c r="E40" s="6">
        <f t="shared" si="0"/>
        <v>2430</v>
      </c>
      <c r="F40" s="7">
        <f t="shared" si="1"/>
        <v>729</v>
      </c>
      <c r="G40" s="8">
        <f t="shared" si="2"/>
        <v>8100</v>
      </c>
    </row>
    <row r="42" spans="1:7">
      <c r="B42" s="18" t="s">
        <v>15</v>
      </c>
      <c r="C42" s="19">
        <f>SUM(C4:C40)</f>
        <v>1263.3</v>
      </c>
      <c r="D42" s="19">
        <f>SUM(D4:D40)</f>
        <v>4151</v>
      </c>
      <c r="E42" s="19">
        <f>SUM(E4:E40)</f>
        <v>147074</v>
      </c>
      <c r="F42" s="19">
        <f>SUM(F4:F40)</f>
        <v>44894.09</v>
      </c>
      <c r="G42" s="19">
        <f>SUM(G4:G40)</f>
        <v>483275</v>
      </c>
    </row>
    <row r="44" spans="1:7">
      <c r="A44" s="31" t="s">
        <v>16</v>
      </c>
      <c r="B44" s="73" t="s">
        <v>17</v>
      </c>
      <c r="C44" s="74"/>
      <c r="D44" s="74"/>
      <c r="E44" s="15" t="s">
        <v>18</v>
      </c>
      <c r="F44" s="15" t="s">
        <v>19</v>
      </c>
      <c r="G44" s="17" t="s">
        <v>20</v>
      </c>
    </row>
    <row r="45" spans="1:7">
      <c r="B45" s="75">
        <f>CORREL(D4:D40, C4:C40)</f>
        <v>0.96078921639426773</v>
      </c>
      <c r="C45" s="76"/>
      <c r="D45" s="76"/>
      <c r="E45" s="33">
        <f>E42-(C42*D42)/B40</f>
        <v>5345.3972972973133</v>
      </c>
      <c r="F45" s="33">
        <f>F42-(C42)^2/B40</f>
        <v>1760.9308108108089</v>
      </c>
      <c r="G45" s="32">
        <f>G42-(D42)^2/B40</f>
        <v>17577.67567567568</v>
      </c>
    </row>
    <row r="47" spans="1:7">
      <c r="A47" s="30" t="s">
        <v>6</v>
      </c>
      <c r="B47" s="55" t="s">
        <v>27</v>
      </c>
      <c r="C47" s="56"/>
      <c r="D47" s="56" t="s">
        <v>28</v>
      </c>
      <c r="E47" s="59"/>
    </row>
    <row r="48" spans="1:7">
      <c r="B48" s="77">
        <f>E45/F45</f>
        <v>3.0355521434916914</v>
      </c>
      <c r="C48" s="78"/>
      <c r="D48" s="78">
        <f>(D42-(C42)*B48)/B40</f>
        <v>8.5455939764039517</v>
      </c>
      <c r="E48" s="79"/>
    </row>
    <row r="50" spans="1:5">
      <c r="A50" s="30" t="s">
        <v>23</v>
      </c>
      <c r="B50" s="36" t="s">
        <v>29</v>
      </c>
      <c r="C50" s="37"/>
      <c r="D50" s="37"/>
      <c r="E50" s="42"/>
    </row>
    <row r="51" spans="1:5">
      <c r="B51" s="61">
        <f>B48*34.7+D48</f>
        <v>113.87925335556565</v>
      </c>
      <c r="C51" s="62"/>
      <c r="D51" s="62"/>
      <c r="E51" s="63"/>
    </row>
    <row r="52" spans="1:5">
      <c r="B52" s="64" t="s">
        <v>30</v>
      </c>
      <c r="C52" s="65"/>
      <c r="D52" s="65"/>
      <c r="E52" s="66"/>
    </row>
    <row r="53" spans="1:5">
      <c r="B53" s="67"/>
      <c r="C53" s="68"/>
      <c r="D53" s="68"/>
      <c r="E53" s="69"/>
    </row>
    <row r="54" spans="1:5">
      <c r="B54" s="67"/>
      <c r="C54" s="68"/>
      <c r="D54" s="68"/>
      <c r="E54" s="69"/>
    </row>
    <row r="55" spans="1:5">
      <c r="B55" s="67"/>
      <c r="C55" s="68"/>
      <c r="D55" s="68"/>
      <c r="E55" s="69"/>
    </row>
    <row r="56" spans="1:5">
      <c r="B56" s="67"/>
      <c r="C56" s="68"/>
      <c r="D56" s="68"/>
      <c r="E56" s="69"/>
    </row>
    <row r="57" spans="1:5">
      <c r="B57" s="67"/>
      <c r="C57" s="68"/>
      <c r="D57" s="68"/>
      <c r="E57" s="69"/>
    </row>
    <row r="58" spans="1:5">
      <c r="B58" s="70"/>
      <c r="C58" s="71"/>
      <c r="D58" s="71"/>
      <c r="E58" s="72"/>
    </row>
  </sheetData>
  <mergeCells count="9">
    <mergeCell ref="B51:E51"/>
    <mergeCell ref="B50:E50"/>
    <mergeCell ref="B52:E58"/>
    <mergeCell ref="B44:D44"/>
    <mergeCell ref="B45:D45"/>
    <mergeCell ref="B47:C47"/>
    <mergeCell ref="D47:E47"/>
    <mergeCell ref="B48:C48"/>
    <mergeCell ref="D48:E4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605B-A234-425B-AFA9-552E2E18948D}">
  <dimension ref="A1:I26"/>
  <sheetViews>
    <sheetView tabSelected="1" workbookViewId="0">
      <selection activeCell="K17" sqref="K17"/>
    </sheetView>
  </sheetViews>
  <sheetFormatPr defaultRowHeight="15"/>
  <sheetData>
    <row r="1" spans="1:9">
      <c r="A1" s="34"/>
      <c r="B1" s="34"/>
      <c r="C1" s="34"/>
      <c r="D1" s="34"/>
      <c r="E1" s="34"/>
      <c r="F1" s="34"/>
      <c r="G1" s="34"/>
    </row>
    <row r="2" spans="1:9">
      <c r="A2" s="34"/>
      <c r="B2" s="50" t="s">
        <v>31</v>
      </c>
      <c r="C2" s="81"/>
      <c r="D2" s="81"/>
      <c r="E2" s="81"/>
      <c r="F2" s="81"/>
      <c r="G2" s="81"/>
      <c r="H2" s="81"/>
      <c r="I2" s="81"/>
    </row>
    <row r="3" spans="1:9">
      <c r="A3" s="34"/>
      <c r="B3" s="81"/>
      <c r="C3" s="81"/>
      <c r="D3" s="81"/>
      <c r="E3" s="81"/>
      <c r="F3" s="81"/>
      <c r="G3" s="81"/>
      <c r="H3" s="81"/>
      <c r="I3" s="81"/>
    </row>
    <row r="4" spans="1:9">
      <c r="A4" s="34"/>
      <c r="B4" s="81"/>
      <c r="C4" s="81"/>
      <c r="D4" s="81"/>
      <c r="E4" s="81"/>
      <c r="F4" s="81"/>
      <c r="G4" s="81"/>
      <c r="H4" s="81"/>
      <c r="I4" s="81"/>
    </row>
    <row r="5" spans="1:9">
      <c r="A5" s="34"/>
      <c r="B5" s="81"/>
      <c r="C5" s="81"/>
      <c r="D5" s="81"/>
      <c r="E5" s="81"/>
      <c r="F5" s="81"/>
      <c r="G5" s="81"/>
      <c r="H5" s="81"/>
      <c r="I5" s="81"/>
    </row>
    <row r="6" spans="1:9">
      <c r="A6" s="34"/>
      <c r="B6" s="34"/>
      <c r="C6" s="34"/>
      <c r="D6" s="34"/>
      <c r="E6" s="34"/>
      <c r="F6" s="34"/>
      <c r="G6" s="34"/>
    </row>
    <row r="7" spans="1:9">
      <c r="A7" s="34"/>
      <c r="B7" s="82" t="s">
        <v>32</v>
      </c>
      <c r="C7" s="68"/>
      <c r="D7" s="68"/>
      <c r="E7" s="68"/>
      <c r="F7" s="68"/>
      <c r="G7" s="68"/>
      <c r="H7" s="68"/>
      <c r="I7" s="68"/>
    </row>
    <row r="8" spans="1:9">
      <c r="A8" s="34"/>
      <c r="B8" s="68"/>
      <c r="C8" s="68"/>
      <c r="D8" s="68"/>
      <c r="E8" s="68"/>
      <c r="F8" s="68"/>
      <c r="G8" s="68"/>
      <c r="H8" s="68"/>
      <c r="I8" s="68"/>
    </row>
    <row r="9" spans="1:9">
      <c r="A9" s="34"/>
      <c r="B9" s="68"/>
      <c r="C9" s="68"/>
      <c r="D9" s="68"/>
      <c r="E9" s="68"/>
      <c r="F9" s="68"/>
      <c r="G9" s="68"/>
      <c r="H9" s="68"/>
      <c r="I9" s="68"/>
    </row>
    <row r="10" spans="1:9">
      <c r="A10" s="34"/>
      <c r="B10" s="68"/>
      <c r="C10" s="68"/>
      <c r="D10" s="68"/>
      <c r="E10" s="68"/>
      <c r="F10" s="68"/>
      <c r="G10" s="68"/>
      <c r="H10" s="68"/>
      <c r="I10" s="68"/>
    </row>
    <row r="11" spans="1:9">
      <c r="A11" s="34"/>
      <c r="B11" s="68"/>
      <c r="C11" s="68"/>
      <c r="D11" s="68"/>
      <c r="E11" s="68"/>
      <c r="F11" s="68"/>
      <c r="G11" s="68"/>
      <c r="H11" s="68"/>
      <c r="I11" s="68"/>
    </row>
    <row r="12" spans="1:9">
      <c r="A12" s="34"/>
      <c r="B12" s="34"/>
      <c r="C12" s="34"/>
      <c r="D12" s="34"/>
      <c r="E12" s="34"/>
      <c r="F12" s="34"/>
      <c r="G12" s="34"/>
    </row>
    <row r="13" spans="1:9" ht="15" customHeight="1">
      <c r="A13" s="34"/>
      <c r="B13" s="50" t="s">
        <v>33</v>
      </c>
      <c r="C13" s="50"/>
      <c r="D13" s="50"/>
      <c r="E13" s="50"/>
      <c r="F13" s="50"/>
      <c r="G13" s="50"/>
      <c r="H13" s="50"/>
      <c r="I13" s="50"/>
    </row>
    <row r="14" spans="1:9">
      <c r="A14" s="34"/>
      <c r="B14" s="50"/>
      <c r="C14" s="50"/>
      <c r="D14" s="50"/>
      <c r="E14" s="50"/>
      <c r="F14" s="50"/>
      <c r="G14" s="50"/>
      <c r="H14" s="50"/>
      <c r="I14" s="50"/>
    </row>
    <row r="15" spans="1:9">
      <c r="A15" s="34"/>
      <c r="B15" s="50"/>
      <c r="C15" s="50"/>
      <c r="D15" s="50"/>
      <c r="E15" s="50"/>
      <c r="F15" s="50"/>
      <c r="G15" s="50"/>
      <c r="H15" s="50"/>
      <c r="I15" s="50"/>
    </row>
    <row r="16" spans="1:9">
      <c r="A16" s="34"/>
      <c r="B16" s="50"/>
      <c r="C16" s="50"/>
      <c r="D16" s="50"/>
      <c r="E16" s="50"/>
      <c r="F16" s="50"/>
      <c r="G16" s="50"/>
      <c r="H16" s="50"/>
      <c r="I16" s="50"/>
    </row>
    <row r="17" spans="1:9">
      <c r="A17" s="34"/>
      <c r="B17" s="50"/>
      <c r="C17" s="50"/>
      <c r="D17" s="50"/>
      <c r="E17" s="50"/>
      <c r="F17" s="50"/>
      <c r="G17" s="50"/>
      <c r="H17" s="50"/>
      <c r="I17" s="50"/>
    </row>
    <row r="18" spans="1:9" ht="15" customHeight="1">
      <c r="A18" s="34"/>
      <c r="B18" s="50"/>
      <c r="C18" s="50"/>
      <c r="D18" s="50"/>
      <c r="E18" s="50"/>
      <c r="F18" s="50"/>
      <c r="G18" s="50"/>
      <c r="H18" s="50"/>
      <c r="I18" s="50"/>
    </row>
    <row r="19" spans="1:9">
      <c r="A19" s="34"/>
      <c r="B19" s="50"/>
      <c r="C19" s="50"/>
      <c r="D19" s="50"/>
      <c r="E19" s="50"/>
      <c r="F19" s="50"/>
      <c r="G19" s="50"/>
      <c r="H19" s="50"/>
      <c r="I19" s="50"/>
    </row>
    <row r="20" spans="1:9">
      <c r="A20" s="34"/>
    </row>
    <row r="21" spans="1:9">
      <c r="A21" s="34"/>
      <c r="B21" s="80" t="s">
        <v>34</v>
      </c>
      <c r="C21" s="80"/>
      <c r="D21" s="80"/>
      <c r="E21" s="80"/>
      <c r="F21" s="80"/>
      <c r="G21" s="80"/>
      <c r="H21" s="80"/>
      <c r="I21" s="80"/>
    </row>
    <row r="22" spans="1:9">
      <c r="A22" s="34"/>
      <c r="B22" s="80"/>
      <c r="C22" s="80"/>
      <c r="D22" s="80"/>
      <c r="E22" s="80"/>
      <c r="F22" s="80"/>
      <c r="G22" s="80"/>
      <c r="H22" s="80"/>
      <c r="I22" s="80"/>
    </row>
    <row r="23" spans="1:9">
      <c r="A23" s="34"/>
      <c r="B23" s="80"/>
      <c r="C23" s="80"/>
      <c r="D23" s="80"/>
      <c r="E23" s="80"/>
      <c r="F23" s="80"/>
      <c r="G23" s="80"/>
      <c r="H23" s="80"/>
      <c r="I23" s="80"/>
    </row>
    <row r="24" spans="1:9">
      <c r="A24" s="34"/>
      <c r="B24" s="80"/>
      <c r="C24" s="80"/>
      <c r="D24" s="80"/>
      <c r="E24" s="80"/>
      <c r="F24" s="80"/>
      <c r="G24" s="80"/>
      <c r="H24" s="80"/>
      <c r="I24" s="80"/>
    </row>
    <row r="25" spans="1:9">
      <c r="A25" s="34"/>
      <c r="B25" s="80"/>
      <c r="C25" s="80"/>
      <c r="D25" s="80"/>
      <c r="E25" s="80"/>
      <c r="F25" s="80"/>
      <c r="G25" s="80"/>
      <c r="H25" s="80"/>
      <c r="I25" s="80"/>
    </row>
    <row r="26" spans="1:9" ht="15" customHeight="1"/>
  </sheetData>
  <mergeCells count="4">
    <mergeCell ref="B21:I25"/>
    <mergeCell ref="B7:I11"/>
    <mergeCell ref="B2:I5"/>
    <mergeCell ref="B13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2024-06-28T14:12:52Z</dcterms:created>
  <dcterms:modified xsi:type="dcterms:W3CDTF">2024-06-29T13:10:23Z</dcterms:modified>
  <cp:category/>
  <cp:contentStatus/>
</cp:coreProperties>
</file>