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BTP\Downloads\"/>
    </mc:Choice>
  </mc:AlternateContent>
  <xr:revisionPtr revIDLastSave="0" documentId="13_ncr:1_{4A57EF1F-671F-4E33-8416-1364B7B28D5A}" xr6:coauthVersionLast="47" xr6:coauthVersionMax="47" xr10:uidLastSave="{00000000-0000-0000-0000-000000000000}"/>
  <bookViews>
    <workbookView xWindow="-120" yWindow="-120" windowWidth="29040" windowHeight="15840" activeTab="3" xr2:uid="{A08215D8-1C78-4662-BB06-028E402381C1}"/>
  </bookViews>
  <sheets>
    <sheet name="Bulletins Sem1 BTS2 " sheetId="3" r:id="rId1"/>
    <sheet name="Bulletins Sem2 BTS2" sheetId="4" r:id="rId2"/>
    <sheet name="BTS1" sheetId="1" r:id="rId3"/>
    <sheet name="BTS2" sheetId="2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'Bulletins Sem1 BTS2 '!$A$1:$P$348</definedName>
    <definedName name="_xlnm.Print_Area" localSheetId="1">'Bulletins Sem2 BTS2'!$A$1:$Q$351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2" i="3" l="1"/>
  <c r="O330" i="3"/>
  <c r="C330" i="3"/>
  <c r="O328" i="3"/>
  <c r="C326" i="3"/>
  <c r="P321" i="3"/>
  <c r="C321" i="3"/>
  <c r="N318" i="3"/>
  <c r="I318" i="3"/>
  <c r="B318" i="3"/>
  <c r="G318" i="3" s="1"/>
  <c r="N317" i="3"/>
  <c r="I317" i="3"/>
  <c r="B317" i="3"/>
  <c r="G317" i="3" s="1"/>
  <c r="N316" i="3"/>
  <c r="I316" i="3"/>
  <c r="B316" i="3"/>
  <c r="G316" i="3" s="1"/>
  <c r="N315" i="3"/>
  <c r="I315" i="3"/>
  <c r="B315" i="3"/>
  <c r="G315" i="3" s="1"/>
  <c r="N314" i="3"/>
  <c r="I314" i="3"/>
  <c r="B314" i="3"/>
  <c r="G314" i="3" s="1"/>
  <c r="N313" i="3"/>
  <c r="I313" i="3"/>
  <c r="B313" i="3"/>
  <c r="G313" i="3" s="1"/>
  <c r="N312" i="3"/>
  <c r="I312" i="3"/>
  <c r="B312" i="3"/>
  <c r="G312" i="3" s="1"/>
  <c r="N311" i="3"/>
  <c r="I311" i="3"/>
  <c r="B311" i="3"/>
  <c r="G311" i="3" s="1"/>
  <c r="N310" i="3"/>
  <c r="I310" i="3"/>
  <c r="B310" i="3"/>
  <c r="G310" i="3" s="1"/>
  <c r="N309" i="3"/>
  <c r="I309" i="3"/>
  <c r="B309" i="3"/>
  <c r="G309" i="3" s="1"/>
  <c r="N308" i="3"/>
  <c r="I308" i="3"/>
  <c r="B308" i="3"/>
  <c r="G308" i="3" s="1"/>
  <c r="F319" i="3" s="1"/>
  <c r="I305" i="3"/>
  <c r="B305" i="3"/>
  <c r="N305" i="3" s="1"/>
  <c r="I304" i="3"/>
  <c r="B304" i="3"/>
  <c r="N304" i="3" s="1"/>
  <c r="I303" i="3"/>
  <c r="B303" i="3"/>
  <c r="N303" i="3" s="1"/>
  <c r="I302" i="3"/>
  <c r="B302" i="3"/>
  <c r="N302" i="3" s="1"/>
  <c r="I301" i="3"/>
  <c r="B301" i="3"/>
  <c r="N301" i="3" s="1"/>
  <c r="I300" i="3"/>
  <c r="B300" i="3"/>
  <c r="N300" i="3" s="1"/>
  <c r="B296" i="3"/>
  <c r="O295" i="3"/>
  <c r="B295" i="3"/>
  <c r="B294" i="3"/>
  <c r="B293" i="3"/>
  <c r="O281" i="4"/>
  <c r="B294" i="4"/>
  <c r="B295" i="4"/>
  <c r="B296" i="4"/>
  <c r="B297" i="4"/>
  <c r="B301" i="4"/>
  <c r="N301" i="4" s="1"/>
  <c r="G301" i="4"/>
  <c r="F306" i="4" s="1"/>
  <c r="I301" i="4"/>
  <c r="B302" i="4"/>
  <c r="N302" i="4" s="1"/>
  <c r="G302" i="4"/>
  <c r="I302" i="4"/>
  <c r="B303" i="4"/>
  <c r="N303" i="4" s="1"/>
  <c r="G303" i="4"/>
  <c r="I303" i="4"/>
  <c r="B304" i="4"/>
  <c r="N304" i="4" s="1"/>
  <c r="G304" i="4"/>
  <c r="I304" i="4"/>
  <c r="B305" i="4"/>
  <c r="N305" i="4" s="1"/>
  <c r="G305" i="4"/>
  <c r="I305" i="4"/>
  <c r="B308" i="4"/>
  <c r="G308" i="4" s="1"/>
  <c r="I308" i="4"/>
  <c r="B309" i="4"/>
  <c r="G309" i="4" s="1"/>
  <c r="I309" i="4"/>
  <c r="B310" i="4"/>
  <c r="G310" i="4" s="1"/>
  <c r="I310" i="4"/>
  <c r="B311" i="4"/>
  <c r="G311" i="4" s="1"/>
  <c r="I311" i="4"/>
  <c r="B312" i="4"/>
  <c r="G312" i="4" s="1"/>
  <c r="I312" i="4"/>
  <c r="B313" i="4"/>
  <c r="G313" i="4" s="1"/>
  <c r="I313" i="4"/>
  <c r="B314" i="4"/>
  <c r="G314" i="4" s="1"/>
  <c r="I314" i="4"/>
  <c r="B315" i="4"/>
  <c r="G315" i="4" s="1"/>
  <c r="I315" i="4"/>
  <c r="B316" i="4"/>
  <c r="G316" i="4" s="1"/>
  <c r="I316" i="4"/>
  <c r="B317" i="4"/>
  <c r="G317" i="4" s="1"/>
  <c r="I317" i="4"/>
  <c r="B318" i="4"/>
  <c r="G318" i="4" s="1"/>
  <c r="I318" i="4"/>
  <c r="B319" i="4"/>
  <c r="G319" i="4" s="1"/>
  <c r="I319" i="4"/>
  <c r="B320" i="4"/>
  <c r="G320" i="4" s="1"/>
  <c r="I320" i="4"/>
  <c r="B321" i="4"/>
  <c r="G321" i="4" s="1"/>
  <c r="I321" i="4"/>
  <c r="C324" i="4"/>
  <c r="P324" i="4"/>
  <c r="C329" i="4"/>
  <c r="O331" i="4"/>
  <c r="C333" i="4"/>
  <c r="O333" i="4"/>
  <c r="C335" i="4"/>
  <c r="O335" i="4"/>
  <c r="C338" i="4"/>
  <c r="C264" i="4"/>
  <c r="O261" i="4"/>
  <c r="C261" i="4"/>
  <c r="O259" i="4"/>
  <c r="C259" i="4"/>
  <c r="O257" i="4"/>
  <c r="C255" i="4"/>
  <c r="P250" i="4"/>
  <c r="C250" i="4"/>
  <c r="I247" i="4"/>
  <c r="G247" i="4"/>
  <c r="B247" i="4"/>
  <c r="N247" i="4" s="1"/>
  <c r="I246" i="4"/>
  <c r="B246" i="4"/>
  <c r="N246" i="4" s="1"/>
  <c r="I245" i="4"/>
  <c r="B245" i="4"/>
  <c r="N245" i="4" s="1"/>
  <c r="I244" i="4"/>
  <c r="G244" i="4"/>
  <c r="B244" i="4"/>
  <c r="N244" i="4" s="1"/>
  <c r="I243" i="4"/>
  <c r="G243" i="4"/>
  <c r="B243" i="4"/>
  <c r="N243" i="4" s="1"/>
  <c r="I242" i="4"/>
  <c r="G242" i="4"/>
  <c r="B242" i="4"/>
  <c r="N242" i="4" s="1"/>
  <c r="I241" i="4"/>
  <c r="G241" i="4"/>
  <c r="B241" i="4"/>
  <c r="N241" i="4" s="1"/>
  <c r="I240" i="4"/>
  <c r="G240" i="4"/>
  <c r="B240" i="4"/>
  <c r="N240" i="4" s="1"/>
  <c r="I239" i="4"/>
  <c r="G239" i="4"/>
  <c r="B239" i="4"/>
  <c r="N239" i="4" s="1"/>
  <c r="I238" i="4"/>
  <c r="G238" i="4"/>
  <c r="B238" i="4"/>
  <c r="N238" i="4" s="1"/>
  <c r="I237" i="4"/>
  <c r="G237" i="4"/>
  <c r="B237" i="4"/>
  <c r="N237" i="4" s="1"/>
  <c r="I236" i="4"/>
  <c r="G236" i="4"/>
  <c r="B236" i="4"/>
  <c r="N236" i="4" s="1"/>
  <c r="I235" i="4"/>
  <c r="G235" i="4"/>
  <c r="B235" i="4"/>
  <c r="N235" i="4" s="1"/>
  <c r="I232" i="4"/>
  <c r="B232" i="4"/>
  <c r="G232" i="4" s="1"/>
  <c r="I231" i="4"/>
  <c r="B231" i="4"/>
  <c r="G231" i="4" s="1"/>
  <c r="I230" i="4"/>
  <c r="B230" i="4"/>
  <c r="G230" i="4" s="1"/>
  <c r="I229" i="4"/>
  <c r="B229" i="4"/>
  <c r="G229" i="4" s="1"/>
  <c r="C192" i="4"/>
  <c r="O189" i="4"/>
  <c r="C189" i="4"/>
  <c r="O187" i="4"/>
  <c r="C187" i="4"/>
  <c r="O185" i="4"/>
  <c r="C183" i="4"/>
  <c r="P178" i="4"/>
  <c r="C178" i="4"/>
  <c r="N175" i="4"/>
  <c r="I175" i="4"/>
  <c r="B175" i="4"/>
  <c r="G175" i="4" s="1"/>
  <c r="N174" i="4"/>
  <c r="I174" i="4"/>
  <c r="B174" i="4"/>
  <c r="G174" i="4" s="1"/>
  <c r="I173" i="4"/>
  <c r="B173" i="4"/>
  <c r="G173" i="4" s="1"/>
  <c r="I172" i="4"/>
  <c r="B172" i="4"/>
  <c r="G172" i="4" s="1"/>
  <c r="N171" i="4"/>
  <c r="I171" i="4"/>
  <c r="B171" i="4"/>
  <c r="G171" i="4" s="1"/>
  <c r="N170" i="4"/>
  <c r="I170" i="4"/>
  <c r="B170" i="4"/>
  <c r="G170" i="4" s="1"/>
  <c r="I169" i="4"/>
  <c r="B169" i="4"/>
  <c r="G169" i="4" s="1"/>
  <c r="I168" i="4"/>
  <c r="B168" i="4"/>
  <c r="G168" i="4" s="1"/>
  <c r="N167" i="4"/>
  <c r="I167" i="4"/>
  <c r="B167" i="4"/>
  <c r="G167" i="4" s="1"/>
  <c r="N166" i="4"/>
  <c r="I166" i="4"/>
  <c r="B166" i="4"/>
  <c r="G166" i="4" s="1"/>
  <c r="I165" i="4"/>
  <c r="B165" i="4"/>
  <c r="G165" i="4" s="1"/>
  <c r="I162" i="4"/>
  <c r="B162" i="4"/>
  <c r="G162" i="4" s="1"/>
  <c r="N161" i="4"/>
  <c r="I161" i="4"/>
  <c r="B161" i="4"/>
  <c r="G161" i="4" s="1"/>
  <c r="N160" i="4"/>
  <c r="I160" i="4"/>
  <c r="B160" i="4"/>
  <c r="G160" i="4" s="1"/>
  <c r="I159" i="4"/>
  <c r="B159" i="4"/>
  <c r="G159" i="4" s="1"/>
  <c r="B155" i="4"/>
  <c r="B154" i="4"/>
  <c r="B153" i="4"/>
  <c r="B152" i="4"/>
  <c r="C122" i="4"/>
  <c r="O119" i="4"/>
  <c r="C119" i="4"/>
  <c r="O117" i="4"/>
  <c r="C117" i="4"/>
  <c r="O115" i="4"/>
  <c r="C113" i="4"/>
  <c r="P108" i="4"/>
  <c r="C108" i="4"/>
  <c r="I105" i="4"/>
  <c r="G105" i="4"/>
  <c r="B105" i="4"/>
  <c r="N105" i="4" s="1"/>
  <c r="I104" i="4"/>
  <c r="B104" i="4"/>
  <c r="N104" i="4" s="1"/>
  <c r="I103" i="4"/>
  <c r="B103" i="4"/>
  <c r="N103" i="4" s="1"/>
  <c r="I102" i="4"/>
  <c r="G102" i="4"/>
  <c r="B102" i="4"/>
  <c r="N102" i="4" s="1"/>
  <c r="I101" i="4"/>
  <c r="G101" i="4"/>
  <c r="B101" i="4"/>
  <c r="N101" i="4" s="1"/>
  <c r="I100" i="4"/>
  <c r="B100" i="4"/>
  <c r="N100" i="4" s="1"/>
  <c r="I99" i="4"/>
  <c r="B99" i="4"/>
  <c r="N99" i="4" s="1"/>
  <c r="I98" i="4"/>
  <c r="G98" i="4"/>
  <c r="B98" i="4"/>
  <c r="N98" i="4" s="1"/>
  <c r="N95" i="4"/>
  <c r="I95" i="4"/>
  <c r="B95" i="4"/>
  <c r="G95" i="4" s="1"/>
  <c r="I94" i="4"/>
  <c r="G94" i="4"/>
  <c r="B94" i="4"/>
  <c r="N94" i="4" s="1"/>
  <c r="I93" i="4"/>
  <c r="G93" i="4"/>
  <c r="B93" i="4"/>
  <c r="N93" i="4" s="1"/>
  <c r="B89" i="4"/>
  <c r="B88" i="4"/>
  <c r="B87" i="4"/>
  <c r="B86" i="4"/>
  <c r="O261" i="3"/>
  <c r="O259" i="3"/>
  <c r="C259" i="3"/>
  <c r="O257" i="3"/>
  <c r="C255" i="3"/>
  <c r="P250" i="3"/>
  <c r="C250" i="3"/>
  <c r="N247" i="3"/>
  <c r="I247" i="3"/>
  <c r="B247" i="3"/>
  <c r="G247" i="3" s="1"/>
  <c r="I246" i="3"/>
  <c r="B246" i="3"/>
  <c r="G246" i="3" s="1"/>
  <c r="I245" i="3"/>
  <c r="B245" i="3"/>
  <c r="G245" i="3" s="1"/>
  <c r="N244" i="3"/>
  <c r="I244" i="3"/>
  <c r="B244" i="3"/>
  <c r="G244" i="3" s="1"/>
  <c r="N243" i="3"/>
  <c r="I243" i="3"/>
  <c r="B243" i="3"/>
  <c r="G243" i="3" s="1"/>
  <c r="I242" i="3"/>
  <c r="B242" i="3"/>
  <c r="G242" i="3" s="1"/>
  <c r="I239" i="3"/>
  <c r="B239" i="3"/>
  <c r="N239" i="3" s="1"/>
  <c r="I238" i="3"/>
  <c r="B238" i="3"/>
  <c r="N238" i="3" s="1"/>
  <c r="I237" i="3"/>
  <c r="B237" i="3"/>
  <c r="N237" i="3" s="1"/>
  <c r="I236" i="3"/>
  <c r="B236" i="3"/>
  <c r="N236" i="3" s="1"/>
  <c r="I235" i="3"/>
  <c r="B235" i="3"/>
  <c r="N235" i="3" s="1"/>
  <c r="I234" i="3"/>
  <c r="B234" i="3"/>
  <c r="N234" i="3" s="1"/>
  <c r="B230" i="3"/>
  <c r="B229" i="3"/>
  <c r="B228" i="3"/>
  <c r="B227" i="3"/>
  <c r="O194" i="3"/>
  <c r="O192" i="3"/>
  <c r="C192" i="3"/>
  <c r="O190" i="3"/>
  <c r="C188" i="3"/>
  <c r="P183" i="3"/>
  <c r="C183" i="3"/>
  <c r="N180" i="3"/>
  <c r="I180" i="3"/>
  <c r="B180" i="3"/>
  <c r="G180" i="3" s="1"/>
  <c r="I179" i="3"/>
  <c r="B179" i="3"/>
  <c r="G179" i="3" s="1"/>
  <c r="I178" i="3"/>
  <c r="B178" i="3"/>
  <c r="G178" i="3" s="1"/>
  <c r="N177" i="3"/>
  <c r="I177" i="3"/>
  <c r="B177" i="3"/>
  <c r="G177" i="3" s="1"/>
  <c r="N176" i="3"/>
  <c r="I176" i="3"/>
  <c r="B176" i="3"/>
  <c r="G176" i="3" s="1"/>
  <c r="I175" i="3"/>
  <c r="B175" i="3"/>
  <c r="G175" i="3" s="1"/>
  <c r="I174" i="3"/>
  <c r="B174" i="3"/>
  <c r="G174" i="3" s="1"/>
  <c r="N173" i="3"/>
  <c r="I173" i="3"/>
  <c r="B173" i="3"/>
  <c r="G173" i="3" s="1"/>
  <c r="N172" i="3"/>
  <c r="I172" i="3"/>
  <c r="B172" i="3"/>
  <c r="G172" i="3" s="1"/>
  <c r="I171" i="3"/>
  <c r="B171" i="3"/>
  <c r="G171" i="3" s="1"/>
  <c r="I170" i="3"/>
  <c r="B170" i="3"/>
  <c r="G170" i="3" s="1"/>
  <c r="I167" i="3"/>
  <c r="B167" i="3"/>
  <c r="N167" i="3" s="1"/>
  <c r="I166" i="3"/>
  <c r="B166" i="3"/>
  <c r="N166" i="3" s="1"/>
  <c r="I165" i="3"/>
  <c r="B165" i="3"/>
  <c r="N165" i="3" s="1"/>
  <c r="I164" i="3"/>
  <c r="B164" i="3"/>
  <c r="N164" i="3" s="1"/>
  <c r="I163" i="3"/>
  <c r="B163" i="3"/>
  <c r="N163" i="3" s="1"/>
  <c r="I162" i="3"/>
  <c r="B162" i="3"/>
  <c r="N162" i="3" s="1"/>
  <c r="O142" i="3"/>
  <c r="O121" i="3"/>
  <c r="O119" i="3"/>
  <c r="C119" i="3"/>
  <c r="O117" i="3"/>
  <c r="C115" i="3"/>
  <c r="P110" i="3"/>
  <c r="C110" i="3"/>
  <c r="I107" i="3"/>
  <c r="B107" i="3"/>
  <c r="G107" i="3" s="1"/>
  <c r="N106" i="3"/>
  <c r="I106" i="3"/>
  <c r="B106" i="3"/>
  <c r="G106" i="3" s="1"/>
  <c r="I105" i="3"/>
  <c r="B105" i="3"/>
  <c r="G105" i="3" s="1"/>
  <c r="I104" i="3"/>
  <c r="B104" i="3"/>
  <c r="G104" i="3" s="1"/>
  <c r="N103" i="3"/>
  <c r="I103" i="3"/>
  <c r="B103" i="3"/>
  <c r="G103" i="3" s="1"/>
  <c r="I102" i="3"/>
  <c r="B102" i="3"/>
  <c r="G102" i="3" s="1"/>
  <c r="I99" i="3"/>
  <c r="B99" i="3"/>
  <c r="N99" i="3" s="1"/>
  <c r="I98" i="3"/>
  <c r="B98" i="3"/>
  <c r="N98" i="3" s="1"/>
  <c r="I97" i="3"/>
  <c r="B97" i="3"/>
  <c r="N97" i="3" s="1"/>
  <c r="I96" i="3"/>
  <c r="B96" i="3"/>
  <c r="N96" i="3" s="1"/>
  <c r="I95" i="3"/>
  <c r="B95" i="3"/>
  <c r="N95" i="3" s="1"/>
  <c r="I94" i="3"/>
  <c r="B94" i="3"/>
  <c r="N94" i="3" s="1"/>
  <c r="O74" i="3"/>
  <c r="G300" i="3" l="1"/>
  <c r="G302" i="3"/>
  <c r="G303" i="3"/>
  <c r="G305" i="3"/>
  <c r="G301" i="3"/>
  <c r="G304" i="3"/>
  <c r="F322" i="4"/>
  <c r="G104" i="4"/>
  <c r="C327" i="4"/>
  <c r="C331" i="4" s="1"/>
  <c r="C337" i="4" s="1"/>
  <c r="A346" i="4" s="1"/>
  <c r="N320" i="4"/>
  <c r="N318" i="4"/>
  <c r="N316" i="4"/>
  <c r="N313" i="4"/>
  <c r="N311" i="4"/>
  <c r="N308" i="4"/>
  <c r="N102" i="3"/>
  <c r="N171" i="3"/>
  <c r="N175" i="3"/>
  <c r="N179" i="3"/>
  <c r="N242" i="3"/>
  <c r="N246" i="3"/>
  <c r="G99" i="4"/>
  <c r="G103" i="4"/>
  <c r="N159" i="4"/>
  <c r="N165" i="4"/>
  <c r="N169" i="4"/>
  <c r="N173" i="4"/>
  <c r="G245" i="4"/>
  <c r="F248" i="4"/>
  <c r="F181" i="3"/>
  <c r="G100" i="4"/>
  <c r="G246" i="4"/>
  <c r="N321" i="4"/>
  <c r="N319" i="4"/>
  <c r="N317" i="4"/>
  <c r="N315" i="4"/>
  <c r="N314" i="4"/>
  <c r="N312" i="4"/>
  <c r="N310" i="4"/>
  <c r="N309" i="4"/>
  <c r="N107" i="3"/>
  <c r="N170" i="3"/>
  <c r="N174" i="3"/>
  <c r="N178" i="3"/>
  <c r="N245" i="3"/>
  <c r="F106" i="4"/>
  <c r="N162" i="4"/>
  <c r="N168" i="4"/>
  <c r="N172" i="4"/>
  <c r="C253" i="4"/>
  <c r="C257" i="4" s="1"/>
  <c r="C263" i="4" s="1"/>
  <c r="F233" i="4"/>
  <c r="N229" i="4"/>
  <c r="N230" i="4"/>
  <c r="N231" i="4"/>
  <c r="N232" i="4"/>
  <c r="C181" i="4"/>
  <c r="C185" i="4" s="1"/>
  <c r="C191" i="4" s="1"/>
  <c r="A200" i="4" s="1"/>
  <c r="F163" i="4"/>
  <c r="F176" i="4"/>
  <c r="C111" i="4"/>
  <c r="C115" i="4" s="1"/>
  <c r="C121" i="4" s="1"/>
  <c r="A130" i="4" s="1"/>
  <c r="F96" i="4"/>
  <c r="F248" i="3"/>
  <c r="G234" i="3"/>
  <c r="G235" i="3"/>
  <c r="G236" i="3"/>
  <c r="G237" i="3"/>
  <c r="G238" i="3"/>
  <c r="G239" i="3"/>
  <c r="G162" i="3"/>
  <c r="G163" i="3"/>
  <c r="G164" i="3"/>
  <c r="G165" i="3"/>
  <c r="G166" i="3"/>
  <c r="G167" i="3"/>
  <c r="N105" i="3"/>
  <c r="N104" i="3"/>
  <c r="F108" i="3"/>
  <c r="G94" i="3"/>
  <c r="G96" i="3"/>
  <c r="G98" i="3"/>
  <c r="G95" i="3"/>
  <c r="G97" i="3"/>
  <c r="G99" i="3"/>
  <c r="F306" i="3" l="1"/>
  <c r="C324" i="3"/>
  <c r="C328" i="3" s="1"/>
  <c r="A343" i="3" s="1"/>
  <c r="F240" i="3"/>
  <c r="C253" i="3"/>
  <c r="C257" i="3" s="1"/>
  <c r="A272" i="3" s="1"/>
  <c r="C186" i="3"/>
  <c r="C190" i="3" s="1"/>
  <c r="A205" i="3" s="1"/>
  <c r="F168" i="3"/>
  <c r="C113" i="3"/>
  <c r="C117" i="3" s="1"/>
  <c r="A132" i="3" s="1"/>
  <c r="F100" i="3"/>
  <c r="C56" i="4" l="1"/>
  <c r="O53" i="4"/>
  <c r="C53" i="4"/>
  <c r="O51" i="4"/>
  <c r="C51" i="4"/>
  <c r="O49" i="4"/>
  <c r="C47" i="4"/>
  <c r="P42" i="4"/>
  <c r="C42" i="4"/>
  <c r="I39" i="4"/>
  <c r="G39" i="4"/>
  <c r="B39" i="4"/>
  <c r="N39" i="4" s="1"/>
  <c r="I38" i="4"/>
  <c r="G38" i="4"/>
  <c r="B38" i="4"/>
  <c r="N38" i="4" s="1"/>
  <c r="I37" i="4"/>
  <c r="G37" i="4"/>
  <c r="B37" i="4"/>
  <c r="N37" i="4" s="1"/>
  <c r="I36" i="4"/>
  <c r="G36" i="4"/>
  <c r="B36" i="4"/>
  <c r="N36" i="4" s="1"/>
  <c r="I35" i="4"/>
  <c r="G35" i="4"/>
  <c r="B35" i="4"/>
  <c r="N35" i="4" s="1"/>
  <c r="I34" i="4"/>
  <c r="G34" i="4"/>
  <c r="B34" i="4"/>
  <c r="N34" i="4" s="1"/>
  <c r="I33" i="4"/>
  <c r="G33" i="4"/>
  <c r="B33" i="4"/>
  <c r="N33" i="4" s="1"/>
  <c r="I32" i="4"/>
  <c r="G32" i="4"/>
  <c r="B32" i="4"/>
  <c r="N32" i="4" s="1"/>
  <c r="I31" i="4"/>
  <c r="G31" i="4"/>
  <c r="B31" i="4"/>
  <c r="N31" i="4" s="1"/>
  <c r="I30" i="4"/>
  <c r="G30" i="4"/>
  <c r="B30" i="4"/>
  <c r="N30" i="4" s="1"/>
  <c r="I27" i="4"/>
  <c r="B27" i="4"/>
  <c r="G27" i="4" s="1"/>
  <c r="I26" i="4"/>
  <c r="B26" i="4"/>
  <c r="G26" i="4" s="1"/>
  <c r="I25" i="4"/>
  <c r="B25" i="4"/>
  <c r="G25" i="4" s="1"/>
  <c r="I24" i="4"/>
  <c r="B24" i="4"/>
  <c r="G24" i="4" s="1"/>
  <c r="B20" i="4"/>
  <c r="O19" i="4"/>
  <c r="B19" i="4"/>
  <c r="B18" i="4"/>
  <c r="B17" i="4"/>
  <c r="O4" i="4"/>
  <c r="O209" i="4" s="1"/>
  <c r="O53" i="3"/>
  <c r="O51" i="3"/>
  <c r="C51" i="3"/>
  <c r="O49" i="3"/>
  <c r="C47" i="3"/>
  <c r="P42" i="3"/>
  <c r="C42" i="3"/>
  <c r="I39" i="3"/>
  <c r="B39" i="3"/>
  <c r="N39" i="3" s="1"/>
  <c r="I38" i="3"/>
  <c r="B38" i="3"/>
  <c r="I37" i="3"/>
  <c r="B37" i="3"/>
  <c r="N37" i="3" s="1"/>
  <c r="I36" i="3"/>
  <c r="B36" i="3"/>
  <c r="N36" i="3" s="1"/>
  <c r="I35" i="3"/>
  <c r="G35" i="3"/>
  <c r="B35" i="3"/>
  <c r="N35" i="3" s="1"/>
  <c r="I34" i="3"/>
  <c r="B34" i="3"/>
  <c r="I33" i="3"/>
  <c r="B33" i="3"/>
  <c r="N33" i="3" s="1"/>
  <c r="I32" i="3"/>
  <c r="B32" i="3"/>
  <c r="N32" i="3" s="1"/>
  <c r="I29" i="3"/>
  <c r="B29" i="3"/>
  <c r="N29" i="3" s="1"/>
  <c r="I28" i="3"/>
  <c r="B28" i="3"/>
  <c r="I27" i="3"/>
  <c r="B27" i="3"/>
  <c r="N27" i="3" s="1"/>
  <c r="I26" i="3"/>
  <c r="B26" i="3"/>
  <c r="N26" i="3" s="1"/>
  <c r="I25" i="3"/>
  <c r="B25" i="3"/>
  <c r="N25" i="3" s="1"/>
  <c r="I24" i="3"/>
  <c r="B24" i="3"/>
  <c r="B20" i="3"/>
  <c r="O19" i="3"/>
  <c r="O296" i="4" s="1"/>
  <c r="B19" i="3"/>
  <c r="B18" i="3"/>
  <c r="B17" i="3"/>
  <c r="O4" i="3"/>
  <c r="O280" i="3" s="1"/>
  <c r="O88" i="4" l="1"/>
  <c r="O224" i="4"/>
  <c r="O154" i="4"/>
  <c r="F40" i="4"/>
  <c r="O73" i="4"/>
  <c r="O139" i="4"/>
  <c r="G32" i="3"/>
  <c r="G27" i="3"/>
  <c r="G26" i="3"/>
  <c r="G37" i="3"/>
  <c r="G33" i="3"/>
  <c r="G36" i="3"/>
  <c r="N24" i="3"/>
  <c r="G24" i="3"/>
  <c r="G29" i="3"/>
  <c r="N34" i="3"/>
  <c r="G34" i="3"/>
  <c r="G25" i="3"/>
  <c r="G39" i="3"/>
  <c r="N38" i="3"/>
  <c r="G38" i="3"/>
  <c r="N28" i="3"/>
  <c r="G28" i="3"/>
  <c r="C45" i="4"/>
  <c r="C49" i="4" s="1"/>
  <c r="C55" i="4" s="1"/>
  <c r="F28" i="4"/>
  <c r="N24" i="4"/>
  <c r="N25" i="4"/>
  <c r="N26" i="4"/>
  <c r="N27" i="4"/>
  <c r="F21" i="1"/>
  <c r="E21" i="1"/>
  <c r="H20" i="1"/>
  <c r="H19" i="1"/>
  <c r="G21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40" i="3" l="1"/>
  <c r="C45" i="3"/>
  <c r="C49" i="3" s="1"/>
  <c r="A64" i="3" s="1"/>
  <c r="F30" i="3"/>
  <c r="H21" i="1"/>
</calcChain>
</file>

<file path=xl/sharedStrings.xml><?xml version="1.0" encoding="utf-8"?>
<sst xmlns="http://schemas.openxmlformats.org/spreadsheetml/2006/main" count="1088" uniqueCount="284">
  <si>
    <t>Matières</t>
  </si>
  <si>
    <t>PROF</t>
  </si>
  <si>
    <t>Contacts</t>
  </si>
  <si>
    <t>Vol H</t>
  </si>
  <si>
    <t>Vol Réalisé</t>
  </si>
  <si>
    <t>Vol Restant</t>
  </si>
  <si>
    <t>% de Réalisé</t>
  </si>
  <si>
    <t>Anglais</t>
  </si>
  <si>
    <t>Chimie</t>
  </si>
  <si>
    <t>Dessin Technique</t>
  </si>
  <si>
    <t>Droit</t>
  </si>
  <si>
    <t>Economie</t>
  </si>
  <si>
    <t>Entrepreneuriat</t>
  </si>
  <si>
    <t>EPS</t>
  </si>
  <si>
    <t>Français</t>
  </si>
  <si>
    <t>Géologie Générale</t>
  </si>
  <si>
    <t>Geotechnique</t>
  </si>
  <si>
    <t>Hydraulique Générale</t>
  </si>
  <si>
    <t>Informatique</t>
  </si>
  <si>
    <t>Maths</t>
  </si>
  <si>
    <t>Physique (Mécanique)</t>
  </si>
  <si>
    <t>Statique-RDM</t>
  </si>
  <si>
    <t>Technique Doc</t>
  </si>
  <si>
    <t>Topographie</t>
  </si>
  <si>
    <t>BTS1 TRONC COMMUN</t>
  </si>
  <si>
    <t>VRD</t>
  </si>
  <si>
    <t>Urbanisme</t>
  </si>
  <si>
    <t xml:space="preserve">Topographie </t>
  </si>
  <si>
    <t>Technologie du Bâtiment-Pathologie</t>
  </si>
  <si>
    <t>Technique d'expression</t>
  </si>
  <si>
    <t>Technique de Recherche d'emploi</t>
  </si>
  <si>
    <t>Statique RDM</t>
  </si>
  <si>
    <t>Projet</t>
  </si>
  <si>
    <t>Optique</t>
  </si>
  <si>
    <t>OGC</t>
  </si>
  <si>
    <t>Métré et Etude de Prix</t>
  </si>
  <si>
    <t>Mathématiques</t>
  </si>
  <si>
    <t>Matériaux</t>
  </si>
  <si>
    <t>Gestion</t>
  </si>
  <si>
    <t>Géotechnique</t>
  </si>
  <si>
    <t>Droit de la Construction</t>
  </si>
  <si>
    <t>Dessin Bâtiment</t>
  </si>
  <si>
    <t>CAO-DAO</t>
  </si>
  <si>
    <t>Béton Armé</t>
  </si>
  <si>
    <t>Architecture</t>
  </si>
  <si>
    <t>BTS2 BATIMENT A</t>
  </si>
  <si>
    <t>TOTAL</t>
  </si>
  <si>
    <t>Archicad</t>
  </si>
  <si>
    <t>BTS2 GTP A</t>
  </si>
  <si>
    <t>Alimentation en Eau potable</t>
  </si>
  <si>
    <t>DESSIN</t>
  </si>
  <si>
    <t>Drainage</t>
  </si>
  <si>
    <t>Environnement</t>
  </si>
  <si>
    <t>Géométrie Routière et Voirie</t>
  </si>
  <si>
    <t xml:space="preserve">Hydraulique </t>
  </si>
  <si>
    <t>Métré et étude de Prix</t>
  </si>
  <si>
    <t>Techniques Routières</t>
  </si>
  <si>
    <t>Assainissement</t>
  </si>
  <si>
    <t>Barrage</t>
  </si>
  <si>
    <t>Circulation Routière</t>
  </si>
  <si>
    <t>COVADIS</t>
  </si>
  <si>
    <t>Entretien Routier</t>
  </si>
  <si>
    <t>Qualité et Traitement des Eaux</t>
  </si>
  <si>
    <t>Signalisation Routière</t>
  </si>
  <si>
    <t>BTS2 GGT A</t>
  </si>
  <si>
    <t>Aménagement Foncier Cadastre</t>
  </si>
  <si>
    <t>Calculs Topo</t>
  </si>
  <si>
    <t>Géodésie</t>
  </si>
  <si>
    <t>Photogrammétrie analogique</t>
  </si>
  <si>
    <t>Télédétection</t>
  </si>
  <si>
    <t>Topo Appliquée au Génie Civil</t>
  </si>
  <si>
    <t>Topo Générale</t>
  </si>
  <si>
    <t>TP Topométrie Générale</t>
  </si>
  <si>
    <t>Cartographie</t>
  </si>
  <si>
    <t>DESSIN TOPO</t>
  </si>
  <si>
    <t>LOTISSEMENT</t>
  </si>
  <si>
    <t>Photogrammétrie Numérique</t>
  </si>
  <si>
    <t>SIG</t>
  </si>
  <si>
    <t>Topo Appliquée au Génie Rural</t>
  </si>
  <si>
    <t>TP Géodésie</t>
  </si>
  <si>
    <t>TRAITEMENT DE DONNEE</t>
  </si>
  <si>
    <t>Informatique du géomètre</t>
  </si>
  <si>
    <t>BTS2 MGP A</t>
  </si>
  <si>
    <t>Cartographie Géologique</t>
  </si>
  <si>
    <t>Géologie de CI</t>
  </si>
  <si>
    <t>Géologie du Pétrole</t>
  </si>
  <si>
    <t>Géologie sédimentaire</t>
  </si>
  <si>
    <t>Géologie Structurale</t>
  </si>
  <si>
    <t>Géomorphologie</t>
  </si>
  <si>
    <t>Géophysique</t>
  </si>
  <si>
    <t>Gîtologie Métallogénie</t>
  </si>
  <si>
    <t>Prospection Minière</t>
  </si>
  <si>
    <t>SYNTHESE GEOLOGIQUE</t>
  </si>
  <si>
    <t>TP Paléontologie</t>
  </si>
  <si>
    <t>TP PETROGRAPHIE</t>
  </si>
  <si>
    <t>Droit commercial</t>
  </si>
  <si>
    <t>Economie minière</t>
  </si>
  <si>
    <t>Environnement minier</t>
  </si>
  <si>
    <t>Exploitation Minière</t>
  </si>
  <si>
    <t>Exploration Production des Hyd</t>
  </si>
  <si>
    <t>Géochimie</t>
  </si>
  <si>
    <t>Hydrogéologie</t>
  </si>
  <si>
    <t>Législation minière et Pétrolière</t>
  </si>
  <si>
    <t>OGC Minier</t>
  </si>
  <si>
    <t>Raffinage</t>
  </si>
  <si>
    <t>STDH</t>
  </si>
  <si>
    <t>Traitement et Valorisation des Minérais</t>
  </si>
  <si>
    <t>TRAVAUX EN ATELIER</t>
  </si>
  <si>
    <t>METALLOGIE-GEOLOGIE</t>
  </si>
  <si>
    <t>Pétrographie</t>
  </si>
  <si>
    <t>Topographie minière</t>
  </si>
  <si>
    <t>BTS2 URBANISME</t>
  </si>
  <si>
    <t>Démographie</t>
  </si>
  <si>
    <t>Droit de la construction</t>
  </si>
  <si>
    <t>Economie Urbaine</t>
  </si>
  <si>
    <t>Technologie du Bâtiment</t>
  </si>
  <si>
    <t>Urbanisme operationnelle</t>
  </si>
  <si>
    <t>Aménagement espace vert</t>
  </si>
  <si>
    <t>lotissement</t>
  </si>
  <si>
    <t>Droit de l'urbanisme</t>
  </si>
  <si>
    <t>Sociologie Urbaine</t>
  </si>
  <si>
    <t>ARCHICAD</t>
  </si>
  <si>
    <t>Technique de recherche d'emploi</t>
  </si>
  <si>
    <t xml:space="preserve">Projet </t>
  </si>
  <si>
    <t>Atélier d'urbanisme</t>
  </si>
  <si>
    <t>TECH graphique et Maquette</t>
  </si>
  <si>
    <t>urbanisme prévisionnel</t>
  </si>
  <si>
    <t>Introduction à l'urbanisme</t>
  </si>
  <si>
    <t>Electricité</t>
  </si>
  <si>
    <t>Sécurité</t>
  </si>
  <si>
    <t>Hydrologie</t>
  </si>
  <si>
    <t>Hydraulique</t>
  </si>
  <si>
    <t>Technique des Engins</t>
  </si>
  <si>
    <t>IHH</t>
  </si>
  <si>
    <t>RDM</t>
  </si>
  <si>
    <t>IGC</t>
  </si>
  <si>
    <t>GRV</t>
  </si>
  <si>
    <t>Calcul Topo</t>
  </si>
  <si>
    <t>Topo Génerale</t>
  </si>
  <si>
    <t>TP Topo</t>
  </si>
  <si>
    <t>BTS1 URBANISME</t>
  </si>
  <si>
    <t>Meca Sol</t>
  </si>
  <si>
    <t>Géologie Historique</t>
  </si>
  <si>
    <t>Minéralogie</t>
  </si>
  <si>
    <t>Meca-Roche</t>
  </si>
  <si>
    <t>Lecture Photo</t>
  </si>
  <si>
    <t xml:space="preserve">Dessin  Bâtiment </t>
  </si>
  <si>
    <t>Techno-Bat.</t>
  </si>
  <si>
    <t>Technique Graphique</t>
  </si>
  <si>
    <t>Métré et Etude de prix</t>
  </si>
  <si>
    <t>Géographie Urbaine</t>
  </si>
  <si>
    <t>Meca fluides</t>
  </si>
  <si>
    <t>topo minière</t>
  </si>
  <si>
    <t>si pas fait en bts1</t>
  </si>
  <si>
    <t>Mécanique</t>
  </si>
  <si>
    <t xml:space="preserve">BTS1 BATIMENT </t>
  </si>
  <si>
    <t xml:space="preserve">BTS1 GTP </t>
  </si>
  <si>
    <t xml:space="preserve">BTS1 GGT </t>
  </si>
  <si>
    <t xml:space="preserve">BTS1 MGP </t>
  </si>
  <si>
    <t>République de Côte d'Ivoire</t>
  </si>
  <si>
    <t>BULLETIN DE NOTES</t>
  </si>
  <si>
    <t>Union-Discipline-Travail</t>
  </si>
  <si>
    <t xml:space="preserve">premier semestre    </t>
  </si>
  <si>
    <t>--------</t>
  </si>
  <si>
    <t>------------------</t>
  </si>
  <si>
    <t xml:space="preserve">Ministère de l'Enseignement Supérieur </t>
  </si>
  <si>
    <t xml:space="preserve">Edition du: </t>
  </si>
  <si>
    <t>et de la Recherche Scientifique</t>
  </si>
  <si>
    <t>Cycle:</t>
  </si>
  <si>
    <t>Brevet de Technicien Supérieur</t>
  </si>
  <si>
    <t>BTS</t>
  </si>
  <si>
    <t>Ecole Spéciale</t>
  </si>
  <si>
    <t>du Bâtiment et des Travaux Publics</t>
  </si>
  <si>
    <t>BP 2541 Yamoussoukro - Email: esbtpabidjan@esbtp-ci.net</t>
  </si>
  <si>
    <t>Tél/Fax: 30 64 39 93 - Cel: 07 07 79 84 85</t>
  </si>
  <si>
    <t>Année Scolaire: 2023-2024</t>
  </si>
  <si>
    <t xml:space="preserve">Matricule                      :    </t>
  </si>
  <si>
    <t>Classe :</t>
  </si>
  <si>
    <t xml:space="preserve"> Géomètre topographe A</t>
  </si>
  <si>
    <t xml:space="preserve">Nom et Prénoms           :    </t>
  </si>
  <si>
    <t>Année d'étude</t>
  </si>
  <si>
    <t>:</t>
  </si>
  <si>
    <t>2ème année</t>
  </si>
  <si>
    <r>
      <t xml:space="preserve">Date de Naissance        : </t>
    </r>
    <r>
      <rPr>
        <b/>
        <sz val="8"/>
        <rFont val="Arial"/>
        <family val="2"/>
      </rPr>
      <t xml:space="preserve"> </t>
    </r>
  </si>
  <si>
    <t>Effectif</t>
  </si>
  <si>
    <t xml:space="preserve">Redoublant                   :  </t>
  </si>
  <si>
    <t>Matière</t>
  </si>
  <si>
    <t>Moyenne</t>
  </si>
  <si>
    <t>Coef</t>
  </si>
  <si>
    <t>Moy.Pond</t>
  </si>
  <si>
    <t>Rang</t>
  </si>
  <si>
    <t>Professeurs</t>
  </si>
  <si>
    <t>Appréciations</t>
  </si>
  <si>
    <t>M</t>
  </si>
  <si>
    <t>C</t>
  </si>
  <si>
    <t>M*C</t>
  </si>
  <si>
    <t>Enseignement Général</t>
  </si>
  <si>
    <t>Technique d'Expression Française</t>
  </si>
  <si>
    <t>Moyenne enseignement général</t>
  </si>
  <si>
    <t>Enseignement Technique</t>
  </si>
  <si>
    <t>Aménagement foncier cadastre</t>
  </si>
  <si>
    <t>Geodesie</t>
  </si>
  <si>
    <t>Topométrie appliquée au génie civil</t>
  </si>
  <si>
    <t>Topométrie générale</t>
  </si>
  <si>
    <t>Photogrammetrie Analogique</t>
  </si>
  <si>
    <t>Traitement de données/Télédétection</t>
  </si>
  <si>
    <t>Moyenne enseignement technique</t>
  </si>
  <si>
    <t>Nombre d'heures d'absence</t>
  </si>
  <si>
    <t>Absences justifiées</t>
  </si>
  <si>
    <t>Absences non justifiées</t>
  </si>
  <si>
    <t>RESULTATS</t>
  </si>
  <si>
    <t>Moyenne Brute</t>
  </si>
  <si>
    <t>MENTIONS</t>
  </si>
  <si>
    <t>STATISTIQUES</t>
  </si>
  <si>
    <t>Note d'assiduité</t>
  </si>
  <si>
    <t>Félicitation</t>
  </si>
  <si>
    <r>
      <t>Moyenne 1</t>
    </r>
    <r>
      <rPr>
        <b/>
        <vertAlign val="superscript"/>
        <sz val="8"/>
        <rFont val="Arial"/>
        <family val="2"/>
      </rPr>
      <t>er</t>
    </r>
    <r>
      <rPr>
        <b/>
        <sz val="8"/>
        <rFont val="Arial"/>
        <family val="2"/>
      </rPr>
      <t xml:space="preserve">  Semestre</t>
    </r>
  </si>
  <si>
    <t>Encouragement</t>
  </si>
  <si>
    <t>Plus forte moyenne</t>
  </si>
  <si>
    <t>Tableu d'honneur</t>
  </si>
  <si>
    <t>Plus faible moyenne</t>
  </si>
  <si>
    <t>Avertissement (D/Trav)</t>
  </si>
  <si>
    <t>Moyenne de la classe</t>
  </si>
  <si>
    <t>Blâme (Disc/Trav)</t>
  </si>
  <si>
    <t>Décision du conseil de classe</t>
  </si>
  <si>
    <t>Signature du Directeur des Etudes</t>
  </si>
  <si>
    <t>Bulletin informatisé: aucun duplicata n'est délivré</t>
  </si>
  <si>
    <t>deuxième semestre</t>
  </si>
  <si>
    <t>Géomètre topographe A</t>
  </si>
  <si>
    <t>Covadis</t>
  </si>
  <si>
    <t>Dessin Topo</t>
  </si>
  <si>
    <t>Lotissement</t>
  </si>
  <si>
    <t>Photogrammétrie numérique</t>
  </si>
  <si>
    <t xml:space="preserve">TP Topométrie </t>
  </si>
  <si>
    <t>Topo aplliquée au Génie rural</t>
  </si>
  <si>
    <t>Moyenne 2ème Semestre</t>
  </si>
  <si>
    <t>Moyenne 1er Semestre</t>
  </si>
  <si>
    <t>Moyenne Annuelle</t>
  </si>
  <si>
    <t>Rang annuel</t>
  </si>
  <si>
    <t>REDOUBLE EN CAS D'ECHEC</t>
  </si>
  <si>
    <t xml:space="preserve">Premier semestre    </t>
  </si>
  <si>
    <t>Année Scolaire: 2022-2023</t>
  </si>
  <si>
    <t xml:space="preserve">  Bâtiment A</t>
  </si>
  <si>
    <t>Technique d'expression française</t>
  </si>
  <si>
    <t>Dessin bâtiment</t>
  </si>
  <si>
    <t>Technologie du bâtiment</t>
  </si>
  <si>
    <t>Travaux publics A</t>
  </si>
  <si>
    <t>Alimentation en eau potable</t>
  </si>
  <si>
    <t>Géométrrie routière et voirie</t>
  </si>
  <si>
    <t>Qualité et traitement des eaux</t>
  </si>
  <si>
    <t>Techniques routières</t>
  </si>
  <si>
    <t>BP 2541 Yamoussoukro - Email: esbtp@aviso.ci</t>
  </si>
  <si>
    <t>Tél/Fax: 30 64 39 93 - Cel: 05 93 34 26 : 07 72 88 56</t>
  </si>
  <si>
    <t>BTS2  Urbanisme</t>
  </si>
  <si>
    <t>Dessin</t>
  </si>
  <si>
    <t>Droit de La Construction</t>
  </si>
  <si>
    <t>Mines géologie et pétrole</t>
  </si>
  <si>
    <t>Droit du travail</t>
  </si>
  <si>
    <t>Techniques de recherche d'emploi</t>
  </si>
  <si>
    <t>Exploration production des hydrocarbures</t>
  </si>
  <si>
    <t>Géologie de Côt d'Ivoire</t>
  </si>
  <si>
    <t>Législation minière et pétrolière</t>
  </si>
  <si>
    <t>Synthèse Géologique</t>
  </si>
  <si>
    <t>Traitement et valoristion des minerais</t>
  </si>
  <si>
    <t>Travaux en atelier</t>
  </si>
  <si>
    <t>Moyenne Enseignement technique</t>
  </si>
  <si>
    <t>Beton Armé</t>
  </si>
  <si>
    <t>Métré et étude de prix</t>
  </si>
  <si>
    <t>Topographie appliquée</t>
  </si>
  <si>
    <t xml:space="preserve">Béton Armé </t>
  </si>
  <si>
    <t>enseignement général</t>
  </si>
  <si>
    <t>enseignement Technique</t>
  </si>
  <si>
    <t>Amenagement Espace Vert</t>
  </si>
  <si>
    <t>Droit de L'urbanisme</t>
  </si>
  <si>
    <t>QTE</t>
  </si>
  <si>
    <t>Sociologie urbaine</t>
  </si>
  <si>
    <t>Technique graphique et  maquette</t>
  </si>
  <si>
    <t>AUTOCAD</t>
  </si>
  <si>
    <t>Cartographie géologique</t>
  </si>
  <si>
    <t>Géologie du pétrole</t>
  </si>
  <si>
    <t>Géologie structurale</t>
  </si>
  <si>
    <t>Géomorphologique</t>
  </si>
  <si>
    <t>Gitologie métallogénie</t>
  </si>
  <si>
    <t>Prospection minière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</si>
</sst>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i/>
      <sz val="8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8"/>
      <name val="Arial"/>
      <family val="2"/>
    </font>
    <font>
      <b/>
      <sz val="12"/>
      <color indexed="17"/>
      <name val="Arial"/>
      <family val="2"/>
    </font>
    <font>
      <b/>
      <sz val="10"/>
      <color indexed="17"/>
      <name val="Arial"/>
      <family val="2"/>
    </font>
    <font>
      <sz val="14"/>
      <color indexed="17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7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b/>
      <vertAlign val="superscript"/>
      <sz val="8"/>
      <name val="Arial"/>
      <family val="2"/>
    </font>
    <font>
      <u/>
      <sz val="8"/>
      <name val="Arial"/>
      <family val="2"/>
    </font>
    <font>
      <b/>
      <i/>
      <sz val="11"/>
      <name val="Arial"/>
      <family val="2"/>
    </font>
    <font>
      <i/>
      <sz val="7"/>
      <name val="Arial"/>
      <family val="2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</cellStyleXfs>
  <cellXfs count="19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7" fillId="3" borderId="4" xfId="2" applyFont="1" applyFill="1" applyBorder="1"/>
    <xf numFmtId="49" fontId="8" fillId="3" borderId="4" xfId="2" applyNumberFormat="1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7" fillId="3" borderId="4" xfId="2" applyNumberFormat="1" applyFont="1" applyFill="1" applyBorder="1"/>
    <xf numFmtId="0" fontId="9" fillId="0" borderId="0" xfId="0" applyFont="1"/>
    <xf numFmtId="0" fontId="10" fillId="0" borderId="2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0" fontId="7" fillId="4" borderId="1" xfId="2" applyFont="1" applyFill="1" applyBorder="1"/>
    <xf numFmtId="0" fontId="13" fillId="0" borderId="1" xfId="3" applyFont="1" applyBorder="1" applyAlignment="1">
      <alignment horizontal="center"/>
    </xf>
    <xf numFmtId="0" fontId="13" fillId="0" borderId="2" xfId="3" applyFont="1" applyBorder="1" applyAlignment="1">
      <alignment horizontal="center"/>
    </xf>
    <xf numFmtId="0" fontId="10" fillId="4" borderId="1" xfId="3" applyFont="1" applyFill="1" applyBorder="1" applyAlignment="1">
      <alignment vertical="center"/>
    </xf>
    <xf numFmtId="0" fontId="3" fillId="0" borderId="1" xfId="3" applyFont="1" applyBorder="1" applyAlignment="1">
      <alignment vertical="center"/>
    </xf>
    <xf numFmtId="0" fontId="1" fillId="0" borderId="0" xfId="3" applyAlignment="1">
      <alignment horizontal="center"/>
    </xf>
    <xf numFmtId="0" fontId="9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9" fillId="4" borderId="0" xfId="0" applyFont="1" applyFill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1" fillId="0" borderId="1" xfId="2" applyFont="1" applyBorder="1" applyAlignment="1">
      <alignment horizontal="left" vertical="center"/>
    </xf>
    <xf numFmtId="0" fontId="9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2" applyFont="1" applyFill="1" applyBorder="1"/>
    <xf numFmtId="0" fontId="11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11" fillId="4" borderId="2" xfId="0" applyFont="1" applyFill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2" applyFont="1" applyBorder="1"/>
    <xf numFmtId="0" fontId="11" fillId="0" borderId="0" xfId="0" applyFont="1"/>
    <xf numFmtId="0" fontId="12" fillId="0" borderId="2" xfId="0" applyFon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4" fillId="0" borderId="1" xfId="2" applyFont="1" applyBorder="1"/>
    <xf numFmtId="0" fontId="4" fillId="0" borderId="2" xfId="3" applyFont="1" applyBorder="1" applyAlignment="1">
      <alignment horizontal="center"/>
    </xf>
    <xf numFmtId="0" fontId="11" fillId="4" borderId="3" xfId="0" applyFont="1" applyFill="1" applyBorder="1"/>
    <xf numFmtId="0" fontId="10" fillId="4" borderId="1" xfId="0" applyFont="1" applyFill="1" applyBorder="1" applyAlignment="1">
      <alignment vertical="center"/>
    </xf>
    <xf numFmtId="0" fontId="7" fillId="4" borderId="3" xfId="0" applyFont="1" applyFill="1" applyBorder="1"/>
    <xf numFmtId="0" fontId="12" fillId="0" borderId="1" xfId="0" applyFont="1" applyBorder="1"/>
    <xf numFmtId="0" fontId="11" fillId="0" borderId="1" xfId="0" applyFont="1" applyBorder="1"/>
    <xf numFmtId="0" fontId="15" fillId="4" borderId="3" xfId="0" applyFont="1" applyFill="1" applyBorder="1"/>
    <xf numFmtId="0" fontId="7" fillId="4" borderId="1" xfId="0" applyFont="1" applyFill="1" applyBorder="1"/>
    <xf numFmtId="0" fontId="12" fillId="0" borderId="1" xfId="2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center"/>
    </xf>
    <xf numFmtId="0" fontId="16" fillId="0" borderId="0" xfId="0" applyFont="1"/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8" fillId="0" borderId="0" xfId="2" applyFont="1" applyAlignment="1">
      <alignment horizontal="center"/>
    </xf>
    <xf numFmtId="0" fontId="6" fillId="0" borderId="0" xfId="2"/>
    <xf numFmtId="0" fontId="19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0" fontId="21" fillId="0" borderId="0" xfId="2" applyFont="1"/>
    <xf numFmtId="0" fontId="22" fillId="0" borderId="0" xfId="2" applyFont="1" applyAlignment="1">
      <alignment horizontal="center"/>
    </xf>
    <xf numFmtId="14" fontId="6" fillId="0" borderId="0" xfId="2" applyNumberFormat="1" applyAlignment="1">
      <alignment horizontal="left"/>
    </xf>
    <xf numFmtId="0" fontId="23" fillId="0" borderId="0" xfId="2" applyFont="1" applyAlignment="1">
      <alignment horizontal="center"/>
    </xf>
    <xf numFmtId="0" fontId="24" fillId="0" borderId="0" xfId="2" applyFont="1"/>
    <xf numFmtId="0" fontId="25" fillId="0" borderId="0" xfId="2" applyFont="1"/>
    <xf numFmtId="0" fontId="26" fillId="0" borderId="0" xfId="2" applyFont="1" applyAlignment="1">
      <alignment horizontal="center"/>
    </xf>
    <xf numFmtId="0" fontId="26" fillId="0" borderId="0" xfId="2" applyFont="1"/>
    <xf numFmtId="0" fontId="27" fillId="0" borderId="0" xfId="2" applyFont="1"/>
    <xf numFmtId="0" fontId="28" fillId="0" borderId="5" xfId="2" applyFont="1" applyBorder="1" applyAlignment="1">
      <alignment horizontal="center"/>
    </xf>
    <xf numFmtId="0" fontId="27" fillId="0" borderId="6" xfId="2" applyFont="1" applyBorder="1"/>
    <xf numFmtId="49" fontId="23" fillId="0" borderId="7" xfId="2" applyNumberFormat="1" applyFont="1" applyBorder="1"/>
    <xf numFmtId="0" fontId="27" fillId="0" borderId="7" xfId="2" applyFont="1" applyBorder="1"/>
    <xf numFmtId="0" fontId="6" fillId="0" borderId="7" xfId="2" applyBorder="1"/>
    <xf numFmtId="0" fontId="23" fillId="0" borderId="7" xfId="2" applyFont="1" applyBorder="1" applyAlignment="1">
      <alignment horizontal="left"/>
    </xf>
    <xf numFmtId="0" fontId="23" fillId="0" borderId="8" xfId="2" applyFont="1" applyBorder="1" applyAlignment="1">
      <alignment horizontal="left"/>
    </xf>
    <xf numFmtId="0" fontId="27" fillId="0" borderId="9" xfId="2" applyFont="1" applyBorder="1"/>
    <xf numFmtId="0" fontId="23" fillId="0" borderId="0" xfId="2" applyFont="1"/>
    <xf numFmtId="0" fontId="6" fillId="0" borderId="10" xfId="2" applyBorder="1"/>
    <xf numFmtId="14" fontId="23" fillId="0" borderId="0" xfId="2" applyNumberFormat="1" applyFont="1" applyAlignment="1">
      <alignment horizontal="center"/>
    </xf>
    <xf numFmtId="0" fontId="23" fillId="0" borderId="0" xfId="2" applyFont="1" applyAlignment="1">
      <alignment horizontal="left"/>
    </xf>
    <xf numFmtId="14" fontId="23" fillId="0" borderId="11" xfId="2" applyNumberFormat="1" applyFont="1" applyBorder="1" applyAlignment="1">
      <alignment horizontal="center"/>
    </xf>
    <xf numFmtId="0" fontId="23" fillId="0" borderId="12" xfId="2" applyFont="1" applyBorder="1"/>
    <xf numFmtId="0" fontId="23" fillId="0" borderId="13" xfId="2" applyFont="1" applyBorder="1" applyAlignment="1">
      <alignment horizontal="center"/>
    </xf>
    <xf numFmtId="0" fontId="23" fillId="0" borderId="14" xfId="2" applyFont="1" applyBorder="1" applyAlignment="1">
      <alignment horizontal="center"/>
    </xf>
    <xf numFmtId="0" fontId="23" fillId="0" borderId="15" xfId="2" applyFont="1" applyBorder="1" applyAlignment="1">
      <alignment horizontal="center"/>
    </xf>
    <xf numFmtId="0" fontId="23" fillId="0" borderId="14" xfId="2" applyFont="1" applyBorder="1" applyAlignment="1">
      <alignment horizontal="center"/>
    </xf>
    <xf numFmtId="0" fontId="23" fillId="0" borderId="16" xfId="2" applyFont="1" applyBorder="1" applyAlignment="1">
      <alignment horizontal="center"/>
    </xf>
    <xf numFmtId="0" fontId="23" fillId="0" borderId="17" xfId="2" applyFont="1" applyBorder="1" applyAlignment="1">
      <alignment horizontal="center"/>
    </xf>
    <xf numFmtId="0" fontId="23" fillId="0" borderId="18" xfId="2" applyFont="1" applyBorder="1"/>
    <xf numFmtId="0" fontId="23" fillId="0" borderId="19" xfId="2" applyFont="1" applyBorder="1" applyAlignment="1">
      <alignment horizontal="center"/>
    </xf>
    <xf numFmtId="0" fontId="23" fillId="0" borderId="11" xfId="2" applyFont="1" applyBorder="1" applyAlignment="1">
      <alignment horizontal="center"/>
    </xf>
    <xf numFmtId="0" fontId="23" fillId="0" borderId="20" xfId="2" applyFont="1" applyBorder="1" applyAlignment="1">
      <alignment horizontal="center"/>
    </xf>
    <xf numFmtId="0" fontId="23" fillId="0" borderId="11" xfId="2" applyFont="1" applyBorder="1" applyAlignment="1">
      <alignment horizontal="center"/>
    </xf>
    <xf numFmtId="0" fontId="23" fillId="0" borderId="21" xfId="2" applyFont="1" applyBorder="1" applyAlignment="1">
      <alignment horizontal="center"/>
    </xf>
    <xf numFmtId="0" fontId="23" fillId="0" borderId="19" xfId="2" applyFont="1" applyBorder="1" applyAlignment="1">
      <alignment horizontal="center"/>
    </xf>
    <xf numFmtId="0" fontId="23" fillId="0" borderId="22" xfId="2" applyFont="1" applyBorder="1" applyAlignment="1">
      <alignment horizontal="center"/>
    </xf>
    <xf numFmtId="0" fontId="23" fillId="0" borderId="23" xfId="2" applyFont="1" applyBorder="1" applyAlignment="1">
      <alignment horizontal="center"/>
    </xf>
    <xf numFmtId="0" fontId="23" fillId="0" borderId="24" xfId="2" applyFont="1" applyBorder="1" applyAlignment="1">
      <alignment horizontal="center"/>
    </xf>
    <xf numFmtId="0" fontId="29" fillId="0" borderId="23" xfId="2" applyFont="1" applyBorder="1"/>
    <xf numFmtId="2" fontId="27" fillId="0" borderId="25" xfId="2" applyNumberFormat="1" applyFont="1" applyBorder="1" applyAlignment="1">
      <alignment horizontal="center"/>
    </xf>
    <xf numFmtId="2" fontId="27" fillId="0" borderId="24" xfId="2" applyNumberFormat="1" applyFont="1" applyBorder="1" applyAlignment="1">
      <alignment horizontal="center"/>
    </xf>
    <xf numFmtId="2" fontId="27" fillId="0" borderId="26" xfId="2" applyNumberFormat="1" applyFont="1" applyBorder="1" applyAlignment="1">
      <alignment horizontal="center"/>
    </xf>
    <xf numFmtId="0" fontId="27" fillId="0" borderId="25" xfId="2" applyFont="1" applyBorder="1" applyAlignment="1">
      <alignment horizontal="center"/>
    </xf>
    <xf numFmtId="0" fontId="27" fillId="0" borderId="26" xfId="2" applyFont="1" applyBorder="1" applyAlignment="1">
      <alignment horizontal="center"/>
    </xf>
    <xf numFmtId="2" fontId="27" fillId="0" borderId="27" xfId="2" applyNumberFormat="1" applyFont="1" applyBorder="1" applyAlignment="1">
      <alignment horizontal="center"/>
    </xf>
    <xf numFmtId="0" fontId="27" fillId="0" borderId="24" xfId="2" applyFont="1" applyBorder="1" applyAlignment="1">
      <alignment horizontal="center"/>
    </xf>
    <xf numFmtId="0" fontId="27" fillId="0" borderId="25" xfId="2" applyFont="1" applyBorder="1" applyAlignment="1">
      <alignment horizontal="left"/>
    </xf>
    <xf numFmtId="0" fontId="27" fillId="0" borderId="24" xfId="2" applyFont="1" applyBorder="1" applyAlignment="1">
      <alignment horizontal="left"/>
    </xf>
    <xf numFmtId="0" fontId="27" fillId="0" borderId="26" xfId="2" applyFont="1" applyBorder="1" applyAlignment="1">
      <alignment horizontal="left"/>
    </xf>
    <xf numFmtId="0" fontId="27" fillId="0" borderId="28" xfId="2" applyFont="1" applyBorder="1" applyAlignment="1">
      <alignment horizontal="left"/>
    </xf>
    <xf numFmtId="0" fontId="27" fillId="0" borderId="23" xfId="2" applyFont="1" applyBorder="1"/>
    <xf numFmtId="0" fontId="30" fillId="0" borderId="24" xfId="2" applyFont="1" applyBorder="1" applyAlignment="1">
      <alignment horizontal="center"/>
    </xf>
    <xf numFmtId="0" fontId="23" fillId="0" borderId="29" xfId="2" applyFont="1" applyBorder="1"/>
    <xf numFmtId="0" fontId="31" fillId="0" borderId="5" xfId="2" applyFont="1" applyBorder="1"/>
    <xf numFmtId="2" fontId="23" fillId="0" borderId="30" xfId="2" applyNumberFormat="1" applyFont="1" applyBorder="1" applyAlignment="1">
      <alignment horizontal="center"/>
    </xf>
    <xf numFmtId="0" fontId="31" fillId="0" borderId="31" xfId="2" applyFont="1" applyBorder="1"/>
    <xf numFmtId="0" fontId="23" fillId="0" borderId="32" xfId="2" applyFont="1" applyBorder="1" applyAlignment="1">
      <alignment horizontal="center"/>
    </xf>
    <xf numFmtId="0" fontId="23" fillId="0" borderId="33" xfId="2" applyFont="1" applyBorder="1" applyAlignment="1">
      <alignment horizontal="center"/>
    </xf>
    <xf numFmtId="0" fontId="29" fillId="0" borderId="34" xfId="2" applyFont="1" applyBorder="1" applyAlignment="1">
      <alignment horizontal="left"/>
    </xf>
    <xf numFmtId="0" fontId="27" fillId="0" borderId="11" xfId="2" applyFont="1" applyBorder="1" applyAlignment="1">
      <alignment horizontal="center"/>
    </xf>
    <xf numFmtId="0" fontId="6" fillId="0" borderId="5" xfId="2" applyBorder="1"/>
    <xf numFmtId="0" fontId="6" fillId="0" borderId="31" xfId="2" applyBorder="1"/>
    <xf numFmtId="0" fontId="18" fillId="0" borderId="6" xfId="2" applyFont="1" applyBorder="1" applyAlignment="1">
      <alignment horizontal="center"/>
    </xf>
    <xf numFmtId="0" fontId="18" fillId="0" borderId="7" xfId="2" applyFont="1" applyBorder="1" applyAlignment="1">
      <alignment horizontal="center"/>
    </xf>
    <xf numFmtId="0" fontId="6" fillId="0" borderId="8" xfId="2" applyBorder="1"/>
    <xf numFmtId="0" fontId="27" fillId="0" borderId="29" xfId="2" applyFont="1" applyBorder="1"/>
    <xf numFmtId="2" fontId="27" fillId="0" borderId="5" xfId="2" applyNumberFormat="1" applyFont="1" applyBorder="1" applyAlignment="1">
      <alignment horizontal="left"/>
    </xf>
    <xf numFmtId="0" fontId="27" fillId="0" borderId="5" xfId="2" applyFont="1" applyBorder="1" applyAlignment="1">
      <alignment horizontal="center"/>
    </xf>
    <xf numFmtId="2" fontId="27" fillId="0" borderId="31" xfId="2" applyNumberFormat="1" applyFont="1" applyBorder="1" applyAlignment="1">
      <alignment horizontal="left"/>
    </xf>
    <xf numFmtId="0" fontId="23" fillId="0" borderId="35" xfId="2" applyFont="1" applyBorder="1" applyAlignment="1">
      <alignment horizontal="center"/>
    </xf>
    <xf numFmtId="0" fontId="23" fillId="0" borderId="36" xfId="2" applyFont="1" applyBorder="1" applyAlignment="1">
      <alignment horizontal="center"/>
    </xf>
    <xf numFmtId="0" fontId="23" fillId="0" borderId="13" xfId="2" applyFont="1" applyBorder="1" applyAlignment="1">
      <alignment horizontal="center"/>
    </xf>
    <xf numFmtId="0" fontId="23" fillId="0" borderId="15" xfId="2" applyFont="1" applyBorder="1" applyAlignment="1">
      <alignment horizontal="center"/>
    </xf>
    <xf numFmtId="0" fontId="23" fillId="0" borderId="17" xfId="2" applyFont="1" applyBorder="1" applyAlignment="1">
      <alignment horizontal="center"/>
    </xf>
    <xf numFmtId="0" fontId="6" fillId="0" borderId="37" xfId="2" applyBorder="1"/>
    <xf numFmtId="0" fontId="32" fillId="0" borderId="0" xfId="2" applyFont="1" applyAlignment="1">
      <alignment horizontal="center"/>
    </xf>
    <xf numFmtId="0" fontId="6" fillId="0" borderId="38" xfId="2" applyBorder="1"/>
    <xf numFmtId="0" fontId="33" fillId="0" borderId="0" xfId="2" applyFont="1"/>
    <xf numFmtId="0" fontId="6" fillId="0" borderId="27" xfId="2" applyBorder="1"/>
    <xf numFmtId="0" fontId="23" fillId="0" borderId="9" xfId="2" applyFont="1" applyBorder="1"/>
    <xf numFmtId="2" fontId="27" fillId="0" borderId="27" xfId="2" applyNumberFormat="1" applyFont="1" applyBorder="1"/>
    <xf numFmtId="0" fontId="27" fillId="0" borderId="27" xfId="2" applyFont="1" applyBorder="1" applyAlignment="1">
      <alignment horizontal="center"/>
    </xf>
    <xf numFmtId="0" fontId="6" fillId="0" borderId="9" xfId="2" applyBorder="1"/>
    <xf numFmtId="2" fontId="27" fillId="0" borderId="0" xfId="2" applyNumberFormat="1" applyFont="1"/>
    <xf numFmtId="0" fontId="27" fillId="0" borderId="0" xfId="2" applyFont="1" applyAlignment="1">
      <alignment horizontal="center"/>
    </xf>
    <xf numFmtId="0" fontId="6" fillId="0" borderId="11" xfId="2" applyBorder="1"/>
    <xf numFmtId="0" fontId="6" fillId="0" borderId="19" xfId="2" applyBorder="1"/>
    <xf numFmtId="0" fontId="6" fillId="0" borderId="20" xfId="2" applyBorder="1"/>
    <xf numFmtId="0" fontId="6" fillId="0" borderId="22" xfId="2" applyBorder="1"/>
    <xf numFmtId="0" fontId="35" fillId="0" borderId="36" xfId="2" applyFont="1" applyBorder="1" applyAlignment="1">
      <alignment horizontal="center"/>
    </xf>
    <xf numFmtId="0" fontId="35" fillId="0" borderId="14" xfId="2" applyFont="1" applyBorder="1" applyAlignment="1">
      <alignment horizontal="center"/>
    </xf>
    <xf numFmtId="0" fontId="35" fillId="0" borderId="15" xfId="2" applyFont="1" applyBorder="1" applyAlignment="1">
      <alignment horizontal="center"/>
    </xf>
    <xf numFmtId="0" fontId="35" fillId="0" borderId="13" xfId="2" applyFont="1" applyBorder="1" applyAlignment="1">
      <alignment horizontal="center"/>
    </xf>
    <xf numFmtId="0" fontId="35" fillId="0" borderId="17" xfId="2" applyFont="1" applyBorder="1" applyAlignment="1">
      <alignment horizontal="center"/>
    </xf>
    <xf numFmtId="0" fontId="35" fillId="0" borderId="9" xfId="2" applyFont="1" applyBorder="1" applyAlignment="1">
      <alignment horizontal="center"/>
    </xf>
    <xf numFmtId="0" fontId="35" fillId="0" borderId="0" xfId="2" applyFont="1" applyAlignment="1">
      <alignment horizontal="center"/>
    </xf>
    <xf numFmtId="0" fontId="35" fillId="0" borderId="38" xfId="2" applyFont="1" applyBorder="1" applyAlignment="1">
      <alignment horizontal="center"/>
    </xf>
    <xf numFmtId="0" fontId="35" fillId="0" borderId="10" xfId="2" applyFont="1" applyBorder="1" applyAlignment="1">
      <alignment horizontal="center"/>
    </xf>
    <xf numFmtId="0" fontId="36" fillId="0" borderId="9" xfId="2" applyFont="1" applyBorder="1" applyAlignment="1">
      <alignment horizontal="center"/>
    </xf>
    <xf numFmtId="0" fontId="36" fillId="0" borderId="0" xfId="2" applyFont="1" applyAlignment="1">
      <alignment horizontal="center"/>
    </xf>
    <xf numFmtId="0" fontId="36" fillId="0" borderId="38" xfId="2" applyFont="1" applyBorder="1" applyAlignment="1">
      <alignment horizontal="center"/>
    </xf>
    <xf numFmtId="0" fontId="20" fillId="0" borderId="9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20" fillId="0" borderId="38" xfId="2" applyFont="1" applyBorder="1" applyAlignment="1">
      <alignment horizontal="center"/>
    </xf>
    <xf numFmtId="0" fontId="6" fillId="0" borderId="29" xfId="2" applyBorder="1"/>
    <xf numFmtId="0" fontId="6" fillId="0" borderId="39" xfId="2" applyBorder="1"/>
    <xf numFmtId="0" fontId="37" fillId="0" borderId="7" xfId="2" applyFont="1" applyBorder="1" applyAlignment="1">
      <alignment horizontal="center"/>
    </xf>
    <xf numFmtId="0" fontId="27" fillId="0" borderId="7" xfId="2" applyFont="1" applyBorder="1" applyAlignment="1">
      <alignment horizontal="left"/>
    </xf>
    <xf numFmtId="0" fontId="27" fillId="0" borderId="34" xfId="2" applyFont="1" applyBorder="1" applyAlignment="1">
      <alignment horizontal="left"/>
    </xf>
    <xf numFmtId="0" fontId="6" fillId="0" borderId="34" xfId="2" applyBorder="1"/>
    <xf numFmtId="0" fontId="20" fillId="0" borderId="9" xfId="2" applyFont="1" applyBorder="1" applyAlignment="1">
      <alignment horizontal="center"/>
    </xf>
    <xf numFmtId="0" fontId="20" fillId="0" borderId="38" xfId="2" applyFont="1" applyBorder="1" applyAlignment="1">
      <alignment horizontal="center"/>
    </xf>
    <xf numFmtId="2" fontId="27" fillId="0" borderId="27" xfId="0" applyNumberFormat="1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38" xfId="0" applyFont="1" applyBorder="1" applyAlignment="1">
      <alignment horizontal="center"/>
    </xf>
    <xf numFmtId="0" fontId="37" fillId="0" borderId="0" xfId="2" applyFont="1" applyBorder="1" applyAlignment="1">
      <alignment horizontal="center"/>
    </xf>
    <xf numFmtId="0" fontId="28" fillId="0" borderId="0" xfId="2" applyFont="1" applyAlignment="1">
      <alignment horizontal="center"/>
    </xf>
    <xf numFmtId="0" fontId="6" fillId="0" borderId="0" xfId="2" applyAlignment="1">
      <alignment horizontal="center"/>
    </xf>
    <xf numFmtId="0" fontId="38" fillId="0" borderId="0" xfId="2" applyFont="1"/>
  </cellXfs>
  <cellStyles count="4">
    <cellStyle name="Milliers" xfId="1" builtinId="3"/>
    <cellStyle name="Normal" xfId="0" builtinId="0"/>
    <cellStyle name="Normal 2" xfId="2" xr:uid="{99DC2C49-CAFC-4D10-AFAE-E5025E702C88}"/>
    <cellStyle name="Normal 3" xfId="3" xr:uid="{6D926FFA-B9BD-4A71-B62C-B9EF83D1F24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95250</xdr:rowOff>
    </xdr:from>
    <xdr:to>
      <xdr:col>0</xdr:col>
      <xdr:colOff>1828800</xdr:colOff>
      <xdr:row>15</xdr:row>
      <xdr:rowOff>9525</xdr:rowOff>
    </xdr:to>
    <xdr:pic>
      <xdr:nvPicPr>
        <xdr:cNvPr id="57" name="Picture 1" descr="logo-corrigé2">
          <a:extLst>
            <a:ext uri="{FF2B5EF4-FFF2-40B4-BE49-F238E27FC236}">
              <a16:creationId xmlns:a16="http://schemas.microsoft.com/office/drawing/2014/main" id="{D81B60A4-FE23-427A-BDFD-35501EE5B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6434850"/>
          <a:ext cx="17907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77</xdr:row>
      <xdr:rowOff>95250</xdr:rowOff>
    </xdr:from>
    <xdr:to>
      <xdr:col>0</xdr:col>
      <xdr:colOff>1828800</xdr:colOff>
      <xdr:row>85</xdr:row>
      <xdr:rowOff>9525</xdr:rowOff>
    </xdr:to>
    <xdr:pic>
      <xdr:nvPicPr>
        <xdr:cNvPr id="64" name="Picture 1" descr="logo-corrigé2">
          <a:extLst>
            <a:ext uri="{FF2B5EF4-FFF2-40B4-BE49-F238E27FC236}">
              <a16:creationId xmlns:a16="http://schemas.microsoft.com/office/drawing/2014/main" id="{B63A6F4A-6690-4DD9-8DBB-F9A473B8B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0"/>
          <a:ext cx="17907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145</xdr:row>
      <xdr:rowOff>95250</xdr:rowOff>
    </xdr:from>
    <xdr:to>
      <xdr:col>0</xdr:col>
      <xdr:colOff>1828800</xdr:colOff>
      <xdr:row>153</xdr:row>
      <xdr:rowOff>9525</xdr:rowOff>
    </xdr:to>
    <xdr:pic>
      <xdr:nvPicPr>
        <xdr:cNvPr id="65" name="Picture 1" descr="logo-corrigé2">
          <a:extLst>
            <a:ext uri="{FF2B5EF4-FFF2-40B4-BE49-F238E27FC236}">
              <a16:creationId xmlns:a16="http://schemas.microsoft.com/office/drawing/2014/main" id="{1706810A-B71B-4A0A-A299-45635CFDE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0"/>
          <a:ext cx="17907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217</xdr:row>
      <xdr:rowOff>95250</xdr:rowOff>
    </xdr:from>
    <xdr:to>
      <xdr:col>0</xdr:col>
      <xdr:colOff>1828800</xdr:colOff>
      <xdr:row>225</xdr:row>
      <xdr:rowOff>9525</xdr:rowOff>
    </xdr:to>
    <xdr:pic>
      <xdr:nvPicPr>
        <xdr:cNvPr id="66" name="Picture 1" descr="logo-corrigé2">
          <a:extLst>
            <a:ext uri="{FF2B5EF4-FFF2-40B4-BE49-F238E27FC236}">
              <a16:creationId xmlns:a16="http://schemas.microsoft.com/office/drawing/2014/main" id="{C058FAD8-FF4C-49FB-8DE7-95C25C42D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3393400"/>
          <a:ext cx="17907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283</xdr:row>
      <xdr:rowOff>85725</xdr:rowOff>
    </xdr:from>
    <xdr:to>
      <xdr:col>0</xdr:col>
      <xdr:colOff>1828800</xdr:colOff>
      <xdr:row>290</xdr:row>
      <xdr:rowOff>152400</xdr:rowOff>
    </xdr:to>
    <xdr:pic>
      <xdr:nvPicPr>
        <xdr:cNvPr id="68" name="Picture 1" descr="logo-corrigé2">
          <a:extLst>
            <a:ext uri="{FF2B5EF4-FFF2-40B4-BE49-F238E27FC236}">
              <a16:creationId xmlns:a16="http://schemas.microsoft.com/office/drawing/2014/main" id="{1AE7B792-35C9-4FC2-9311-ADACE7A98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3675" y="104413050"/>
          <a:ext cx="17907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</xdr:col>
      <xdr:colOff>0</xdr:colOff>
      <xdr:row>15</xdr:row>
      <xdr:rowOff>114300</xdr:rowOff>
    </xdr:to>
    <xdr:pic>
      <xdr:nvPicPr>
        <xdr:cNvPr id="57" name="Picture 1" descr="logo-corrigé2">
          <a:extLst>
            <a:ext uri="{FF2B5EF4-FFF2-40B4-BE49-F238E27FC236}">
              <a16:creationId xmlns:a16="http://schemas.microsoft.com/office/drawing/2014/main" id="{0C4F212A-6724-47A9-B66E-8169DCD63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0681750"/>
          <a:ext cx="179070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76</xdr:row>
      <xdr:rowOff>95250</xdr:rowOff>
    </xdr:from>
    <xdr:to>
      <xdr:col>0</xdr:col>
      <xdr:colOff>1828800</xdr:colOff>
      <xdr:row>84</xdr:row>
      <xdr:rowOff>9525</xdr:rowOff>
    </xdr:to>
    <xdr:pic>
      <xdr:nvPicPr>
        <xdr:cNvPr id="62" name="Picture 1" descr="logo-corrigé2">
          <a:extLst>
            <a:ext uri="{FF2B5EF4-FFF2-40B4-BE49-F238E27FC236}">
              <a16:creationId xmlns:a16="http://schemas.microsoft.com/office/drawing/2014/main" id="{7F4118FD-6187-435D-AC2D-1AF2E3D43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04908350"/>
          <a:ext cx="179070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143</xdr:row>
      <xdr:rowOff>57150</xdr:rowOff>
    </xdr:from>
    <xdr:to>
      <xdr:col>1</xdr:col>
      <xdr:colOff>28575</xdr:colOff>
      <xdr:row>150</xdr:row>
      <xdr:rowOff>133350</xdr:rowOff>
    </xdr:to>
    <xdr:pic>
      <xdr:nvPicPr>
        <xdr:cNvPr id="63" name="Picture 1" descr="logo-corrigé2">
          <a:extLst>
            <a:ext uri="{FF2B5EF4-FFF2-40B4-BE49-F238E27FC236}">
              <a16:creationId xmlns:a16="http://schemas.microsoft.com/office/drawing/2014/main" id="{521B3CF4-CAB0-44FC-AB9C-AE84FAE77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112071150"/>
          <a:ext cx="179070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212</xdr:row>
      <xdr:rowOff>95250</xdr:rowOff>
    </xdr:from>
    <xdr:to>
      <xdr:col>0</xdr:col>
      <xdr:colOff>1828800</xdr:colOff>
      <xdr:row>220</xdr:row>
      <xdr:rowOff>9525</xdr:rowOff>
    </xdr:to>
    <xdr:pic>
      <xdr:nvPicPr>
        <xdr:cNvPr id="64" name="Picture 1" descr="logo-corrigé2">
          <a:extLst>
            <a:ext uri="{FF2B5EF4-FFF2-40B4-BE49-F238E27FC236}">
              <a16:creationId xmlns:a16="http://schemas.microsoft.com/office/drawing/2014/main" id="{0A784050-6C2E-4B79-BCEA-67AD0C55D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0" y="12658725"/>
          <a:ext cx="179070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284</xdr:row>
      <xdr:rowOff>85725</xdr:rowOff>
    </xdr:from>
    <xdr:to>
      <xdr:col>0</xdr:col>
      <xdr:colOff>1800225</xdr:colOff>
      <xdr:row>291</xdr:row>
      <xdr:rowOff>171450</xdr:rowOff>
    </xdr:to>
    <xdr:pic>
      <xdr:nvPicPr>
        <xdr:cNvPr id="65" name="Picture 1" descr="logo-corrigé2">
          <a:extLst>
            <a:ext uri="{FF2B5EF4-FFF2-40B4-BE49-F238E27FC236}">
              <a16:creationId xmlns:a16="http://schemas.microsoft.com/office/drawing/2014/main" id="{ABA72F80-2D28-40EA-9C72-8911A7EF2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282100"/>
          <a:ext cx="179070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BTP\Desktop\cle%20secretariat%2021-24\MOYENNE%20ESBTP\MOYENNES%20BTS2%202002%202019\Base%202023-2024\BTS2%20GGTA.xls" TargetMode="External"/><Relationship Id="rId1" Type="http://schemas.openxmlformats.org/officeDocument/2006/relationships/externalLinkPath" Target="/Users/ESBTP/Desktop/cle%20secretariat%2021-24/MOYENNE%20ESBTP/MOYENNES%20BTS2%202002%202019/Base%202023-2024/BTS2%20GGTA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BTP\Desktop\cle%20secretariat%2021-24\MOYENNE%20ESBTP\MOYENNES%20BTS2%202002%202019\Base%202022-2023\GBAT%20A.%20-%20Copie.xlsx" TargetMode="External"/><Relationship Id="rId1" Type="http://schemas.openxmlformats.org/officeDocument/2006/relationships/externalLinkPath" Target="/Users/ESBTP/Desktop/cle%20secretariat%2021-24/MOYENNE%20ESBTP/MOYENNES%20BTS2%202002%202019/Base%202022-2023/GBAT%20A.%20-%20Copi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BTP\Desktop\cle%20secretariat%2021-24\MOYENNE%20ESBTP\MOYENNES%20BTS2%202002%202019\Base%202022-2023\GTP%20A.xls" TargetMode="External"/><Relationship Id="rId1" Type="http://schemas.openxmlformats.org/officeDocument/2006/relationships/externalLinkPath" Target="/Users/ESBTP/Desktop/cle%20secretariat%2021-24/MOYENNE%20ESBTP/MOYENNES%20BTS2%202002%202019/Base%202022-2023/GTP%20A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BTP\Desktop\cle%20secretariat%2021-24\MOYENNE%20ESBTP\MOYENNES%20BTS2%202002%202019\Base%202022-2023\MOY%20BTS2%20URBA%2022-23.xls" TargetMode="External"/><Relationship Id="rId1" Type="http://schemas.openxmlformats.org/officeDocument/2006/relationships/externalLinkPath" Target="/Users/ESBTP/Desktop/cle%20secretariat%2021-24/MOYENNE%20ESBTP/MOYENNES%20BTS2%202002%202019/Base%202022-2023/MOY%20BTS2%20URBA%2022-23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BTP\Desktop\cle%20secretariat%2021-24\MOYENNE%20ESBTP\MOYENNES%20BTS2%202002%202019\Base%202022-2023\MOY%20MGP%20BTS2%202022-2023.xls" TargetMode="External"/><Relationship Id="rId1" Type="http://schemas.openxmlformats.org/officeDocument/2006/relationships/externalLinkPath" Target="/Users/ESBTP/Desktop/cle%20secretariat%2021-24/MOYENNE%20ESBTP/MOYENNES%20BTS2%202002%202019/Base%202022-2023/MOY%20MGP%20BTS2%202022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e profs"/>
      <sheetName val="Moyenne Sem1"/>
      <sheetName val="Moyenne AN"/>
      <sheetName val="Bulletins Sem1 (2)"/>
      <sheetName val="Moyenne Sem2"/>
      <sheetName val="Bulletins Sem2   (3)"/>
    </sheetNames>
    <sheetDataSet>
      <sheetData sheetId="0">
        <row r="2">
          <cell r="B2" t="str">
            <v>M.ASSALE Arsene</v>
          </cell>
        </row>
        <row r="3">
          <cell r="B3" t="str">
            <v>M.FOFANA Lasina</v>
          </cell>
        </row>
        <row r="4">
          <cell r="B4" t="str">
            <v>M.YAO Niambe</v>
          </cell>
        </row>
        <row r="5">
          <cell r="B5" t="str">
            <v>M.KIGNELMAN Christian</v>
          </cell>
        </row>
        <row r="6">
          <cell r="B6" t="str">
            <v>M.AKE Jean</v>
          </cell>
        </row>
        <row r="7">
          <cell r="B7" t="str">
            <v>M.TINA Yace</v>
          </cell>
        </row>
        <row r="8">
          <cell r="B8" t="str">
            <v>M.KIGNELMAN Christian</v>
          </cell>
        </row>
        <row r="9">
          <cell r="B9" t="str">
            <v>M.D'ALMEIDA Antoine</v>
          </cell>
        </row>
        <row r="10">
          <cell r="B10" t="str">
            <v>M.KAKOU Herve</v>
          </cell>
        </row>
        <row r="11">
          <cell r="B11" t="str">
            <v>M.ATTA Atta</v>
          </cell>
        </row>
        <row r="12">
          <cell r="B12" t="str">
            <v>M.ATTA Atta</v>
          </cell>
        </row>
        <row r="13">
          <cell r="B13" t="str">
            <v>M.AKA Blash</v>
          </cell>
        </row>
        <row r="14">
          <cell r="B14" t="str">
            <v xml:space="preserve">M.YAO YAOBLE </v>
          </cell>
        </row>
        <row r="15">
          <cell r="B15" t="str">
            <v>Mme MANGOUA Nadege</v>
          </cell>
        </row>
        <row r="16">
          <cell r="B16" t="str">
            <v>M.DECHI Evariste</v>
          </cell>
        </row>
        <row r="18">
          <cell r="B18" t="str">
            <v>M. KONE Ossaman</v>
          </cell>
        </row>
        <row r="19">
          <cell r="B19" t="str">
            <v>M.KOUASSI Jean</v>
          </cell>
        </row>
        <row r="20">
          <cell r="B20" t="str">
            <v>M.KOFFI Bruno</v>
          </cell>
        </row>
        <row r="21">
          <cell r="B21" t="str">
            <v>M.AKE Jean</v>
          </cell>
        </row>
        <row r="22">
          <cell r="B22" t="str">
            <v>M.YEO Nahoua</v>
          </cell>
        </row>
        <row r="23">
          <cell r="B23" t="str">
            <v>M.YEO Nahoua</v>
          </cell>
        </row>
        <row r="24">
          <cell r="B24" t="str">
            <v>M.KOUASSI Frejus</v>
          </cell>
        </row>
        <row r="25">
          <cell r="B25" t="str">
            <v>M.DJE Charles</v>
          </cell>
        </row>
        <row r="26">
          <cell r="B26" t="str">
            <v>M.KOUASSI Jean</v>
          </cell>
        </row>
        <row r="28">
          <cell r="B28" t="str">
            <v>M.TRAORE Salim</v>
          </cell>
        </row>
      </sheetData>
      <sheetData sheetId="1">
        <row r="78">
          <cell r="AI78">
            <v>9.237076574219433</v>
          </cell>
        </row>
        <row r="80">
          <cell r="AI80">
            <v>13.678174603174602</v>
          </cell>
        </row>
        <row r="81">
          <cell r="AI81">
            <v>1.5833333333333335</v>
          </cell>
        </row>
      </sheetData>
      <sheetData sheetId="2"/>
      <sheetData sheetId="3"/>
      <sheetData sheetId="4">
        <row r="76">
          <cell r="AI76">
            <v>10.917558760683759</v>
          </cell>
        </row>
        <row r="78">
          <cell r="AI78">
            <v>13.550833333333335</v>
          </cell>
        </row>
        <row r="79">
          <cell r="AI79">
            <v>2.3472222222222223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e prof"/>
      <sheetName val="Moyenne Sem1"/>
      <sheetName val="Feuil1"/>
      <sheetName val="Bulletins Sem1 (2)"/>
      <sheetName val="prof"/>
      <sheetName val="Moyenne Sem2"/>
      <sheetName val="Moyenne AN"/>
      <sheetName val="Bulletins Sem2   (2)"/>
    </sheetNames>
    <sheetDataSet>
      <sheetData sheetId="0">
        <row r="1">
          <cell r="B1" t="str">
            <v>M.FOFANA Lassina</v>
          </cell>
        </row>
        <row r="2">
          <cell r="B2" t="str">
            <v>Mme KOFFI Marie</v>
          </cell>
        </row>
        <row r="3">
          <cell r="B3" t="str">
            <v>M.VAMI Bi Innocent</v>
          </cell>
        </row>
        <row r="4">
          <cell r="B4" t="str">
            <v>M.YAO Aboh</v>
          </cell>
        </row>
        <row r="5">
          <cell r="B5" t="str">
            <v>M.KONAN Albert</v>
          </cell>
        </row>
        <row r="6">
          <cell r="B6" t="str">
            <v>M.YAO Kan</v>
          </cell>
        </row>
        <row r="7">
          <cell r="B7" t="str">
            <v>M.N'DRAMA Attie</v>
          </cell>
        </row>
        <row r="8">
          <cell r="B8" t="str">
            <v>M.KOUAME Viamey</v>
          </cell>
        </row>
        <row r="9">
          <cell r="B9" t="str">
            <v>M.AFFERI Richard</v>
          </cell>
        </row>
        <row r="10">
          <cell r="B10" t="str">
            <v>M.SORO Ardjouma</v>
          </cell>
        </row>
        <row r="11">
          <cell r="B11" t="str">
            <v>M.KAMON Bepkome</v>
          </cell>
        </row>
        <row r="12">
          <cell r="B12" t="str">
            <v>M.KOUAME Amany</v>
          </cell>
        </row>
      </sheetData>
      <sheetData sheetId="1">
        <row r="10">
          <cell r="J10">
            <v>7</v>
          </cell>
          <cell r="K10">
            <v>13.5</v>
          </cell>
          <cell r="L10">
            <v>16.5</v>
          </cell>
          <cell r="M10">
            <v>8</v>
          </cell>
          <cell r="N10">
            <v>12.66</v>
          </cell>
          <cell r="O10">
            <v>8.33</v>
          </cell>
          <cell r="P10">
            <v>15</v>
          </cell>
          <cell r="Q10">
            <v>12.66</v>
          </cell>
          <cell r="R10">
            <v>12</v>
          </cell>
          <cell r="S10">
            <v>12.8</v>
          </cell>
          <cell r="T10">
            <v>13</v>
          </cell>
          <cell r="U10">
            <v>12</v>
          </cell>
          <cell r="AG10">
            <v>0</v>
          </cell>
          <cell r="AH10">
            <v>0.13</v>
          </cell>
          <cell r="AJ10">
            <v>12</v>
          </cell>
        </row>
        <row r="78">
          <cell r="AI78">
            <v>11.227651854066986</v>
          </cell>
        </row>
        <row r="80">
          <cell r="AI80">
            <v>13.967368421052631</v>
          </cell>
        </row>
        <row r="81">
          <cell r="AI81">
            <v>1.0865789473684211</v>
          </cell>
        </row>
      </sheetData>
      <sheetData sheetId="2"/>
      <sheetData sheetId="3"/>
      <sheetData sheetId="4">
        <row r="2">
          <cell r="C2" t="str">
            <v>M.KOUAKOU Jules</v>
          </cell>
        </row>
        <row r="3">
          <cell r="C3" t="str">
            <v>M.KAKOU HERVE</v>
          </cell>
        </row>
        <row r="4">
          <cell r="C4" t="str">
            <v>M.YAO Aboh</v>
          </cell>
        </row>
        <row r="5">
          <cell r="C5" t="str">
            <v>M.GOGO Alexandre</v>
          </cell>
        </row>
        <row r="6">
          <cell r="C6" t="str">
            <v>M.AFFERI Richard</v>
          </cell>
        </row>
        <row r="7">
          <cell r="C7" t="str">
            <v>M.YAO Bla</v>
          </cell>
        </row>
        <row r="8">
          <cell r="C8" t="str">
            <v>M.OUATTARA Abdoulaye</v>
          </cell>
        </row>
        <row r="9">
          <cell r="C9" t="str">
            <v>M.SORO Irie</v>
          </cell>
        </row>
        <row r="10">
          <cell r="C10" t="str">
            <v>M.N'GORAN Jeannot</v>
          </cell>
        </row>
        <row r="12">
          <cell r="C12" t="str">
            <v>M.YAO  Niambe</v>
          </cell>
        </row>
        <row r="13">
          <cell r="C13" t="str">
            <v>M.KOUAME N'da</v>
          </cell>
        </row>
      </sheetData>
      <sheetData sheetId="5">
        <row r="76">
          <cell r="AI76">
            <v>10.370960410557183</v>
          </cell>
        </row>
        <row r="78">
          <cell r="AI78">
            <v>12.448387096774193</v>
          </cell>
        </row>
        <row r="79">
          <cell r="AI79">
            <v>4.8322580645161297</v>
          </cell>
        </row>
      </sheetData>
      <sheetData sheetId="6">
        <row r="62">
          <cell r="G62">
            <v>0</v>
          </cell>
          <cell r="K62">
            <v>45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e prof"/>
      <sheetName val="Moyenne Sem1"/>
      <sheetName val="Bulletins Sem1"/>
      <sheetName val="prof"/>
      <sheetName val="Moyenne Sem2"/>
      <sheetName val="Moyenne AN"/>
      <sheetName val="Bulletins Sem2  "/>
    </sheetNames>
    <sheetDataSet>
      <sheetData sheetId="0">
        <row r="2">
          <cell r="C2" t="str">
            <v>M.FOFANA Lassina</v>
          </cell>
        </row>
        <row r="3">
          <cell r="C3" t="str">
            <v>M.N'GORAN Gaston</v>
          </cell>
        </row>
        <row r="4">
          <cell r="C4" t="str">
            <v>Mme.BEDA Judith</v>
          </cell>
        </row>
        <row r="5">
          <cell r="C5" t="str">
            <v xml:space="preserve">M.YAO Aboh </v>
          </cell>
        </row>
        <row r="6">
          <cell r="C6" t="str">
            <v>M.KOFFI Bruno</v>
          </cell>
        </row>
        <row r="7">
          <cell r="C7" t="str">
            <v>M.YAO Kan</v>
          </cell>
        </row>
        <row r="8">
          <cell r="C8" t="str">
            <v>M.YAPO  Sylvestre</v>
          </cell>
        </row>
        <row r="9">
          <cell r="C9" t="str">
            <v>M.YEO Souleymane</v>
          </cell>
        </row>
        <row r="10">
          <cell r="C10" t="str">
            <v>Mme.SAWADOGO EPSE Kouyate</v>
          </cell>
        </row>
        <row r="11">
          <cell r="C11" t="str">
            <v>M.GNABOA Zephyrin</v>
          </cell>
        </row>
        <row r="12">
          <cell r="C12" t="str">
            <v>M.KONAN Edouard</v>
          </cell>
        </row>
        <row r="13">
          <cell r="C13" t="str">
            <v>M.SORO Adjouma</v>
          </cell>
        </row>
        <row r="14">
          <cell r="C14" t="str">
            <v>M.KOUASSI Kan</v>
          </cell>
        </row>
        <row r="15">
          <cell r="C15" t="str">
            <v>M.YAO Bla</v>
          </cell>
        </row>
        <row r="16">
          <cell r="C16" t="str">
            <v>M.BRITON Henri</v>
          </cell>
        </row>
        <row r="17">
          <cell r="C17" t="str">
            <v>M.BAILLY Cyprien</v>
          </cell>
        </row>
        <row r="18">
          <cell r="C18" t="str">
            <v>M.BAKAYOKO Sidigui</v>
          </cell>
        </row>
      </sheetData>
      <sheetData sheetId="1">
        <row r="10">
          <cell r="J10">
            <v>5.67</v>
          </cell>
          <cell r="K10">
            <v>9.33</v>
          </cell>
          <cell r="L10">
            <v>11</v>
          </cell>
          <cell r="M10">
            <v>11.67</v>
          </cell>
          <cell r="N10">
            <v>3</v>
          </cell>
          <cell r="O10">
            <v>7.66</v>
          </cell>
          <cell r="P10">
            <v>14</v>
          </cell>
          <cell r="Q10">
            <v>11.33</v>
          </cell>
          <cell r="R10">
            <v>11</v>
          </cell>
          <cell r="S10">
            <v>13.3</v>
          </cell>
          <cell r="T10">
            <v>9</v>
          </cell>
          <cell r="U10">
            <v>12</v>
          </cell>
          <cell r="V10">
            <v>15.75</v>
          </cell>
          <cell r="W10">
            <v>12</v>
          </cell>
          <cell r="X10">
            <v>17.75</v>
          </cell>
          <cell r="Y10">
            <v>11.67</v>
          </cell>
          <cell r="Z10">
            <v>14</v>
          </cell>
          <cell r="AG10">
            <v>5</v>
          </cell>
          <cell r="AH10">
            <v>-0.5</v>
          </cell>
          <cell r="AJ10">
            <v>11</v>
          </cell>
        </row>
        <row r="78">
          <cell r="AI78">
            <v>9.3992209523809525</v>
          </cell>
        </row>
        <row r="80">
          <cell r="AI80">
            <v>12.831199999999999</v>
          </cell>
        </row>
        <row r="81">
          <cell r="AI81">
            <v>2.7101999999999999</v>
          </cell>
        </row>
      </sheetData>
      <sheetData sheetId="2"/>
      <sheetData sheetId="3">
        <row r="2">
          <cell r="C2" t="str">
            <v>M.DIBI Jean</v>
          </cell>
        </row>
        <row r="3">
          <cell r="C3" t="str">
            <v>M.KAKOU Herve</v>
          </cell>
        </row>
        <row r="4">
          <cell r="C4" t="str">
            <v>M.YAO Aboh</v>
          </cell>
        </row>
        <row r="5">
          <cell r="C5" t="str">
            <v>M.BLAHYON Joel</v>
          </cell>
        </row>
        <row r="6">
          <cell r="C6" t="str">
            <v>M.YEO Sehenon</v>
          </cell>
        </row>
        <row r="7">
          <cell r="C7" t="str">
            <v>M.BAILLY Cyprien</v>
          </cell>
        </row>
        <row r="8">
          <cell r="C8" t="str">
            <v>M.YAO Bla</v>
          </cell>
        </row>
        <row r="9">
          <cell r="C9" t="str">
            <v>M.KONAN Edouard</v>
          </cell>
        </row>
        <row r="10">
          <cell r="C10" t="str">
            <v>M.YAO Bla</v>
          </cell>
        </row>
        <row r="11">
          <cell r="C11" t="str">
            <v>M.KONAN Edouard</v>
          </cell>
        </row>
        <row r="12">
          <cell r="C12" t="str">
            <v>M.N'GORAN Konan</v>
          </cell>
        </row>
        <row r="13">
          <cell r="C13" t="str">
            <v>M.KOUYATE Dramane</v>
          </cell>
        </row>
        <row r="14">
          <cell r="C14" t="str">
            <v>M.BAKAYOKO Sidigui</v>
          </cell>
        </row>
        <row r="15">
          <cell r="C15" t="str">
            <v>M.YAO Niambe</v>
          </cell>
        </row>
        <row r="16">
          <cell r="C16" t="str">
            <v>M.BAKAYOKO Sidigui</v>
          </cell>
        </row>
      </sheetData>
      <sheetData sheetId="4">
        <row r="76">
          <cell r="AI76">
            <v>10.351048752834467</v>
          </cell>
        </row>
        <row r="78">
          <cell r="AI78">
            <v>13.328571428571431</v>
          </cell>
        </row>
        <row r="79">
          <cell r="AI79">
            <v>5.1121428571428567</v>
          </cell>
        </row>
      </sheetData>
      <sheetData sheetId="5">
        <row r="61">
          <cell r="G61">
            <v>0</v>
          </cell>
          <cell r="K61">
            <v>43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e prof"/>
      <sheetName val="Moyenne Sem1"/>
      <sheetName val="Bulletins Sem1"/>
      <sheetName val="prof"/>
      <sheetName val="Moyenne Sem2"/>
      <sheetName val="Moyenne AN"/>
      <sheetName val="Bulletins Sem2  "/>
    </sheetNames>
    <sheetDataSet>
      <sheetData sheetId="0">
        <row r="1">
          <cell r="C1" t="str">
            <v>M.FOFANA Lacine</v>
          </cell>
        </row>
        <row r="2">
          <cell r="C2" t="str">
            <v>M.KOUAKOU Modeste</v>
          </cell>
        </row>
        <row r="3">
          <cell r="C3" t="str">
            <v>Mme MANGOUA Nadege</v>
          </cell>
        </row>
        <row r="4">
          <cell r="C4" t="str">
            <v>M.DIANE Ousmane</v>
          </cell>
        </row>
        <row r="5">
          <cell r="C5" t="str">
            <v>M.KONAN Albert</v>
          </cell>
        </row>
        <row r="6">
          <cell r="C6" t="str">
            <v>M.YAO Kan</v>
          </cell>
        </row>
        <row r="7">
          <cell r="C7" t="str">
            <v>M.N'DRAMA Attié</v>
          </cell>
        </row>
        <row r="8">
          <cell r="C8" t="str">
            <v>M.ETTY Isidore</v>
          </cell>
        </row>
        <row r="9">
          <cell r="C9" t="str">
            <v>M.KOUAME Viamey</v>
          </cell>
        </row>
        <row r="10">
          <cell r="C10" t="str">
            <v>M.KONAN Mathias</v>
          </cell>
        </row>
        <row r="12">
          <cell r="C12" t="str">
            <v>M.KOUADIO ADRIEN</v>
          </cell>
        </row>
        <row r="14">
          <cell r="C14" t="str">
            <v>M.KANE Mory</v>
          </cell>
        </row>
      </sheetData>
      <sheetData sheetId="1">
        <row r="76">
          <cell r="AI76">
            <v>9.7988611111111119</v>
          </cell>
        </row>
        <row r="78">
          <cell r="AI78">
            <v>11.460833333333333</v>
          </cell>
        </row>
        <row r="79">
          <cell r="AI79">
            <v>3.2236111111111114</v>
          </cell>
        </row>
      </sheetData>
      <sheetData sheetId="2"/>
      <sheetData sheetId="3">
        <row r="2">
          <cell r="C2" t="str">
            <v>Mme  N'GORAN Yvetta</v>
          </cell>
        </row>
        <row r="3">
          <cell r="C3" t="str">
            <v>M.KOUAKOU Modeste</v>
          </cell>
        </row>
        <row r="4">
          <cell r="C4" t="str">
            <v>M.DIANE Ousmane</v>
          </cell>
        </row>
        <row r="5">
          <cell r="C5" t="str">
            <v>M.BROU Claude</v>
          </cell>
        </row>
        <row r="6">
          <cell r="C6" t="str">
            <v>M.GOGO Alexandre</v>
          </cell>
        </row>
        <row r="7">
          <cell r="C7" t="str">
            <v>M.KONAN MATHIAS</v>
          </cell>
        </row>
        <row r="8">
          <cell r="C8" t="str">
            <v>Mme LOUA Hermine</v>
          </cell>
        </row>
        <row r="9">
          <cell r="C9" t="str">
            <v>M.KOUADIO EUGENE</v>
          </cell>
        </row>
        <row r="10">
          <cell r="C10" t="str">
            <v>M.DOUAHI Jerome</v>
          </cell>
        </row>
        <row r="11">
          <cell r="C11" t="str">
            <v>M.BRITON Henri</v>
          </cell>
        </row>
        <row r="12">
          <cell r="C12" t="str">
            <v>M.YEO SANA</v>
          </cell>
        </row>
        <row r="13">
          <cell r="C13" t="str">
            <v>M.KANE Mory</v>
          </cell>
        </row>
        <row r="14">
          <cell r="C14" t="str">
            <v>M.KOUASSI Frejus</v>
          </cell>
        </row>
        <row r="15">
          <cell r="C15" t="str">
            <v>M.YAO Niambe</v>
          </cell>
        </row>
        <row r="16">
          <cell r="C16" t="str">
            <v>LOUA Hermine</v>
          </cell>
        </row>
        <row r="17">
          <cell r="C17" t="str">
            <v>M.N'DA Alexandre</v>
          </cell>
        </row>
        <row r="18">
          <cell r="C18" t="str">
            <v>M.YAO Marcel</v>
          </cell>
        </row>
      </sheetData>
      <sheetData sheetId="4">
        <row r="19"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F19">
            <v>102</v>
          </cell>
          <cell r="AI19">
            <v>10</v>
          </cell>
        </row>
        <row r="76">
          <cell r="AH76">
            <v>10.721510204081635</v>
          </cell>
        </row>
        <row r="78">
          <cell r="AH78">
            <v>12.800204081632653</v>
          </cell>
        </row>
        <row r="79">
          <cell r="AH79">
            <v>0</v>
          </cell>
        </row>
      </sheetData>
      <sheetData sheetId="5">
        <row r="19">
          <cell r="G19">
            <v>3.2236111111111114</v>
          </cell>
          <cell r="K19">
            <v>10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e profs"/>
      <sheetName val="Moyenne sem1"/>
      <sheetName val="Moyenne sem2"/>
      <sheetName val="Moyenne AN"/>
      <sheetName val="Bulletins Sem1"/>
      <sheetName val="Bulletins Sem2  "/>
    </sheetNames>
    <sheetDataSet>
      <sheetData sheetId="0">
        <row r="2">
          <cell r="C2" t="str">
            <v>M.FOFANA Lassina</v>
          </cell>
        </row>
        <row r="3">
          <cell r="C3" t="str">
            <v>M.KOUAKOU Modeste</v>
          </cell>
        </row>
        <row r="4">
          <cell r="C4" t="str">
            <v>Mme MANGOUA Nadège</v>
          </cell>
        </row>
        <row r="5">
          <cell r="C5" t="str">
            <v>M.ACHI Alain</v>
          </cell>
        </row>
        <row r="6">
          <cell r="C6" t="str">
            <v>M.KOFFI Bruno</v>
          </cell>
        </row>
        <row r="7">
          <cell r="C7" t="str">
            <v>M.YAO Kan</v>
          </cell>
        </row>
        <row r="8">
          <cell r="C8" t="str">
            <v>M.KOFFI Barthélémy</v>
          </cell>
        </row>
        <row r="9">
          <cell r="C9" t="str">
            <v>M.TIEMOKO Tonga</v>
          </cell>
        </row>
        <row r="10">
          <cell r="C10" t="str">
            <v>M.KOUADIO Eugène</v>
          </cell>
        </row>
        <row r="11">
          <cell r="C11" t="str">
            <v>M.GBANGBOT Jean</v>
          </cell>
        </row>
        <row r="12">
          <cell r="C12" t="str">
            <v>M.GBELE Ouattara</v>
          </cell>
        </row>
        <row r="13">
          <cell r="C13" t="str">
            <v>M.SOROKOBY Vano</v>
          </cell>
        </row>
        <row r="14">
          <cell r="C14" t="str">
            <v>M.N'DRI Brou</v>
          </cell>
        </row>
        <row r="15">
          <cell r="C15" t="str">
            <v>M.KLOMAN Yao</v>
          </cell>
        </row>
        <row r="16">
          <cell r="C16" t="str">
            <v>M.ACHI Jean</v>
          </cell>
        </row>
        <row r="17">
          <cell r="C17" t="str">
            <v>M.YEO Nahoua</v>
          </cell>
        </row>
        <row r="18">
          <cell r="C18" t="str">
            <v>DR DJEYA Kouame</v>
          </cell>
        </row>
        <row r="19">
          <cell r="C19" t="str">
            <v>M.KOUAKOU Jules</v>
          </cell>
        </row>
        <row r="20">
          <cell r="C20" t="str">
            <v>M.KOUAKOU Jules</v>
          </cell>
        </row>
        <row r="21">
          <cell r="C21" t="str">
            <v>M.KOUAKOU Modeste</v>
          </cell>
        </row>
        <row r="22">
          <cell r="C22" t="str">
            <v>M.ACHI Alain</v>
          </cell>
        </row>
        <row r="23">
          <cell r="C23" t="str">
            <v>M.BROU Grazan</v>
          </cell>
        </row>
        <row r="24">
          <cell r="C24" t="str">
            <v>M.KOUADIO Eugène</v>
          </cell>
        </row>
        <row r="25">
          <cell r="C25" t="str">
            <v>M.KOUAME Loukou</v>
          </cell>
        </row>
        <row r="26">
          <cell r="C26" t="str">
            <v>M.THIO Roger</v>
          </cell>
        </row>
        <row r="27">
          <cell r="C27" t="str">
            <v>M.ATTO Désiré</v>
          </cell>
        </row>
        <row r="28">
          <cell r="C28" t="str">
            <v>M.KOUASSI Amani</v>
          </cell>
        </row>
        <row r="29">
          <cell r="C29" t="str">
            <v>M.LOBA Franck</v>
          </cell>
        </row>
        <row r="30">
          <cell r="C30" t="str">
            <v>M.TIEMOKO Tonga</v>
          </cell>
        </row>
        <row r="31">
          <cell r="C31" t="str">
            <v>M.KOUASSI Fréjus</v>
          </cell>
        </row>
        <row r="32">
          <cell r="C32" t="str">
            <v>M.TIEMOKO Tonga</v>
          </cell>
        </row>
        <row r="33">
          <cell r="C33" t="str">
            <v>M.KOUAKOU Maurice</v>
          </cell>
        </row>
        <row r="34">
          <cell r="C34" t="str">
            <v>M.TIEMOKO Tonga</v>
          </cell>
        </row>
        <row r="35">
          <cell r="C35" t="str">
            <v>M.BOYA Bi</v>
          </cell>
        </row>
        <row r="36">
          <cell r="C36" t="str">
            <v>M.KOFFI Barthélémy</v>
          </cell>
        </row>
        <row r="37">
          <cell r="C37" t="str">
            <v>M.DEH Serge</v>
          </cell>
        </row>
      </sheetData>
      <sheetData sheetId="1">
        <row r="61">
          <cell r="AK61">
            <v>10.670848861283643</v>
          </cell>
        </row>
        <row r="63">
          <cell r="AK63">
            <v>13.878478260869565</v>
          </cell>
        </row>
        <row r="64">
          <cell r="AK64">
            <v>8.2728260869565204</v>
          </cell>
        </row>
      </sheetData>
      <sheetData sheetId="2">
        <row r="61">
          <cell r="AK61">
            <v>10.817695578231294</v>
          </cell>
        </row>
        <row r="63">
          <cell r="AK63">
            <v>13.82375</v>
          </cell>
        </row>
        <row r="64">
          <cell r="AK64">
            <v>7.607678571428572</v>
          </cell>
        </row>
      </sheetData>
      <sheetData sheetId="3">
        <row r="35">
          <cell r="J35">
            <v>0</v>
          </cell>
          <cell r="K35">
            <v>22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B824-711B-460E-A1F6-7FF57E2D759A}">
  <dimension ref="A1:P348"/>
  <sheetViews>
    <sheetView view="pageBreakPreview" topLeftCell="A221" zoomScale="89" zoomScaleNormal="85" zoomScaleSheetLayoutView="89" workbookViewId="0">
      <selection activeCell="H301" sqref="H301"/>
    </sheetView>
  </sheetViews>
  <sheetFormatPr baseColWidth="10" defaultRowHeight="12.75" x14ac:dyDescent="0.2"/>
  <cols>
    <col min="1" max="1" width="27.42578125" style="72" customWidth="1"/>
    <col min="2" max="2" width="0.7109375" style="72" customWidth="1"/>
    <col min="3" max="3" width="5.42578125" style="72" customWidth="1"/>
    <col min="4" max="5" width="2.5703125" style="72" customWidth="1"/>
    <col min="6" max="6" width="2.42578125" style="72" customWidth="1"/>
    <col min="7" max="7" width="9" style="72" customWidth="1"/>
    <col min="8" max="8" width="7.85546875" style="72" customWidth="1"/>
    <col min="9" max="9" width="2.140625" style="72" customWidth="1"/>
    <col min="10" max="10" width="4.85546875" style="72" customWidth="1"/>
    <col min="11" max="11" width="1.7109375" style="72" customWidth="1"/>
    <col min="12" max="12" width="1.28515625" style="72" customWidth="1"/>
    <col min="13" max="13" width="8.5703125" style="72" customWidth="1"/>
    <col min="14" max="14" width="3.42578125" style="72" customWidth="1"/>
    <col min="15" max="15" width="5.42578125" style="72" customWidth="1"/>
    <col min="16" max="16" width="17.28515625" style="72" customWidth="1"/>
    <col min="17" max="17" width="1.5703125" style="72" customWidth="1"/>
    <col min="18" max="189" width="11.42578125" style="72"/>
    <col min="190" max="190" width="27.42578125" style="72" customWidth="1"/>
    <col min="191" max="191" width="0.7109375" style="72" customWidth="1"/>
    <col min="192" max="192" width="5.42578125" style="72" customWidth="1"/>
    <col min="193" max="194" width="2.5703125" style="72" customWidth="1"/>
    <col min="195" max="195" width="2.42578125" style="72" customWidth="1"/>
    <col min="196" max="196" width="9" style="72" customWidth="1"/>
    <col min="197" max="197" width="7.85546875" style="72" customWidth="1"/>
    <col min="198" max="198" width="2.140625" style="72" customWidth="1"/>
    <col min="199" max="199" width="4.85546875" style="72" customWidth="1"/>
    <col min="200" max="200" width="1.7109375" style="72" customWidth="1"/>
    <col min="201" max="201" width="1.28515625" style="72" customWidth="1"/>
    <col min="202" max="202" width="8.5703125" style="72" customWidth="1"/>
    <col min="203" max="203" width="3.42578125" style="72" customWidth="1"/>
    <col min="204" max="204" width="5.42578125" style="72" customWidth="1"/>
    <col min="205" max="205" width="17.28515625" style="72" customWidth="1"/>
    <col min="206" max="206" width="1.5703125" style="72" customWidth="1"/>
    <col min="207" max="207" width="27.42578125" style="72" customWidth="1"/>
    <col min="208" max="208" width="0.7109375" style="72" customWidth="1"/>
    <col min="209" max="209" width="5.42578125" style="72" customWidth="1"/>
    <col min="210" max="211" width="2.5703125" style="72" customWidth="1"/>
    <col min="212" max="212" width="2.42578125" style="72" customWidth="1"/>
    <col min="213" max="213" width="9" style="72" customWidth="1"/>
    <col min="214" max="214" width="7.85546875" style="72" customWidth="1"/>
    <col min="215" max="215" width="2.140625" style="72" customWidth="1"/>
    <col min="216" max="216" width="4.85546875" style="72" customWidth="1"/>
    <col min="217" max="217" width="1.7109375" style="72" customWidth="1"/>
    <col min="218" max="218" width="1.28515625" style="72" customWidth="1"/>
    <col min="219" max="219" width="8.5703125" style="72" customWidth="1"/>
    <col min="220" max="220" width="3.42578125" style="72" customWidth="1"/>
    <col min="221" max="221" width="5.42578125" style="72" customWidth="1"/>
    <col min="222" max="222" width="17.28515625" style="72" customWidth="1"/>
    <col min="223" max="223" width="1.7109375" style="72" customWidth="1"/>
    <col min="224" max="224" width="27.42578125" style="72" customWidth="1"/>
    <col min="225" max="225" width="0.7109375" style="72" customWidth="1"/>
    <col min="226" max="226" width="5.42578125" style="72" customWidth="1"/>
    <col min="227" max="228" width="2.5703125" style="72" customWidth="1"/>
    <col min="229" max="229" width="2.42578125" style="72" customWidth="1"/>
    <col min="230" max="230" width="9" style="72" customWidth="1"/>
    <col min="231" max="231" width="7.85546875" style="72" customWidth="1"/>
    <col min="232" max="232" width="2.140625" style="72" customWidth="1"/>
    <col min="233" max="233" width="4.85546875" style="72" customWidth="1"/>
    <col min="234" max="234" width="1.7109375" style="72" customWidth="1"/>
    <col min="235" max="235" width="1.28515625" style="72" customWidth="1"/>
    <col min="236" max="236" width="8.5703125" style="72" customWidth="1"/>
    <col min="237" max="237" width="3.42578125" style="72" customWidth="1"/>
    <col min="238" max="238" width="5.42578125" style="72" customWidth="1"/>
    <col min="239" max="239" width="17.28515625" style="72" customWidth="1"/>
    <col min="240" max="240" width="1.42578125" style="72" customWidth="1"/>
    <col min="241" max="241" width="27.42578125" style="72" customWidth="1"/>
    <col min="242" max="242" width="0.7109375" style="72" customWidth="1"/>
    <col min="243" max="243" width="5.42578125" style="72" customWidth="1"/>
    <col min="244" max="245" width="2.5703125" style="72" customWidth="1"/>
    <col min="246" max="246" width="2.42578125" style="72" customWidth="1"/>
    <col min="247" max="247" width="9" style="72" customWidth="1"/>
    <col min="248" max="248" width="7.85546875" style="72" customWidth="1"/>
    <col min="249" max="249" width="2.140625" style="72" customWidth="1"/>
    <col min="250" max="250" width="4.85546875" style="72" customWidth="1"/>
    <col min="251" max="251" width="1.7109375" style="72" customWidth="1"/>
    <col min="252" max="252" width="1.28515625" style="72" customWidth="1"/>
    <col min="253" max="253" width="8.5703125" style="72" customWidth="1"/>
    <col min="254" max="254" width="3.42578125" style="72" customWidth="1"/>
    <col min="255" max="255" width="5.42578125" style="72" customWidth="1"/>
    <col min="256" max="256" width="17.28515625" style="72" customWidth="1"/>
    <col min="257" max="257" width="1.7109375" style="72" customWidth="1"/>
    <col min="258" max="258" width="27.42578125" style="72" customWidth="1"/>
    <col min="259" max="259" width="0.7109375" style="72" customWidth="1"/>
    <col min="260" max="260" width="5.42578125" style="72" customWidth="1"/>
    <col min="261" max="262" width="2.5703125" style="72" customWidth="1"/>
    <col min="263" max="263" width="2.42578125" style="72" customWidth="1"/>
    <col min="264" max="264" width="9" style="72" customWidth="1"/>
    <col min="265" max="265" width="7.85546875" style="72" customWidth="1"/>
    <col min="266" max="266" width="2.140625" style="72" customWidth="1"/>
    <col min="267" max="267" width="4.85546875" style="72" customWidth="1"/>
    <col min="268" max="268" width="1.7109375" style="72" customWidth="1"/>
    <col min="269" max="269" width="1.28515625" style="72" customWidth="1"/>
    <col min="270" max="270" width="8.5703125" style="72" customWidth="1"/>
    <col min="271" max="271" width="3.42578125" style="72" customWidth="1"/>
    <col min="272" max="272" width="5.42578125" style="72" customWidth="1"/>
    <col min="273" max="273" width="17.28515625" style="72" customWidth="1"/>
    <col min="274" max="445" width="11.42578125" style="72"/>
    <col min="446" max="446" width="27.42578125" style="72" customWidth="1"/>
    <col min="447" max="447" width="0.7109375" style="72" customWidth="1"/>
    <col min="448" max="448" width="5.42578125" style="72" customWidth="1"/>
    <col min="449" max="450" width="2.5703125" style="72" customWidth="1"/>
    <col min="451" max="451" width="2.42578125" style="72" customWidth="1"/>
    <col min="452" max="452" width="9" style="72" customWidth="1"/>
    <col min="453" max="453" width="7.85546875" style="72" customWidth="1"/>
    <col min="454" max="454" width="2.140625" style="72" customWidth="1"/>
    <col min="455" max="455" width="4.85546875" style="72" customWidth="1"/>
    <col min="456" max="456" width="1.7109375" style="72" customWidth="1"/>
    <col min="457" max="457" width="1.28515625" style="72" customWidth="1"/>
    <col min="458" max="458" width="8.5703125" style="72" customWidth="1"/>
    <col min="459" max="459" width="3.42578125" style="72" customWidth="1"/>
    <col min="460" max="460" width="5.42578125" style="72" customWidth="1"/>
    <col min="461" max="461" width="17.28515625" style="72" customWidth="1"/>
    <col min="462" max="462" width="1.5703125" style="72" customWidth="1"/>
    <col min="463" max="463" width="27.42578125" style="72" customWidth="1"/>
    <col min="464" max="464" width="0.7109375" style="72" customWidth="1"/>
    <col min="465" max="465" width="5.42578125" style="72" customWidth="1"/>
    <col min="466" max="467" width="2.5703125" style="72" customWidth="1"/>
    <col min="468" max="468" width="2.42578125" style="72" customWidth="1"/>
    <col min="469" max="469" width="9" style="72" customWidth="1"/>
    <col min="470" max="470" width="7.85546875" style="72" customWidth="1"/>
    <col min="471" max="471" width="2.140625" style="72" customWidth="1"/>
    <col min="472" max="472" width="4.85546875" style="72" customWidth="1"/>
    <col min="473" max="473" width="1.7109375" style="72" customWidth="1"/>
    <col min="474" max="474" width="1.28515625" style="72" customWidth="1"/>
    <col min="475" max="475" width="8.5703125" style="72" customWidth="1"/>
    <col min="476" max="476" width="3.42578125" style="72" customWidth="1"/>
    <col min="477" max="477" width="5.42578125" style="72" customWidth="1"/>
    <col min="478" max="478" width="17.28515625" style="72" customWidth="1"/>
    <col min="479" max="479" width="1.7109375" style="72" customWidth="1"/>
    <col min="480" max="480" width="27.42578125" style="72" customWidth="1"/>
    <col min="481" max="481" width="0.7109375" style="72" customWidth="1"/>
    <col min="482" max="482" width="5.42578125" style="72" customWidth="1"/>
    <col min="483" max="484" width="2.5703125" style="72" customWidth="1"/>
    <col min="485" max="485" width="2.42578125" style="72" customWidth="1"/>
    <col min="486" max="486" width="9" style="72" customWidth="1"/>
    <col min="487" max="487" width="7.85546875" style="72" customWidth="1"/>
    <col min="488" max="488" width="2.140625" style="72" customWidth="1"/>
    <col min="489" max="489" width="4.85546875" style="72" customWidth="1"/>
    <col min="490" max="490" width="1.7109375" style="72" customWidth="1"/>
    <col min="491" max="491" width="1.28515625" style="72" customWidth="1"/>
    <col min="492" max="492" width="8.5703125" style="72" customWidth="1"/>
    <col min="493" max="493" width="3.42578125" style="72" customWidth="1"/>
    <col min="494" max="494" width="5.42578125" style="72" customWidth="1"/>
    <col min="495" max="495" width="17.28515625" style="72" customWidth="1"/>
    <col min="496" max="496" width="1.42578125" style="72" customWidth="1"/>
    <col min="497" max="497" width="27.42578125" style="72" customWidth="1"/>
    <col min="498" max="498" width="0.7109375" style="72" customWidth="1"/>
    <col min="499" max="499" width="5.42578125" style="72" customWidth="1"/>
    <col min="500" max="501" width="2.5703125" style="72" customWidth="1"/>
    <col min="502" max="502" width="2.42578125" style="72" customWidth="1"/>
    <col min="503" max="503" width="9" style="72" customWidth="1"/>
    <col min="504" max="504" width="7.85546875" style="72" customWidth="1"/>
    <col min="505" max="505" width="2.140625" style="72" customWidth="1"/>
    <col min="506" max="506" width="4.85546875" style="72" customWidth="1"/>
    <col min="507" max="507" width="1.7109375" style="72" customWidth="1"/>
    <col min="508" max="508" width="1.28515625" style="72" customWidth="1"/>
    <col min="509" max="509" width="8.5703125" style="72" customWidth="1"/>
    <col min="510" max="510" width="3.42578125" style="72" customWidth="1"/>
    <col min="511" max="511" width="5.42578125" style="72" customWidth="1"/>
    <col min="512" max="512" width="17.28515625" style="72" customWidth="1"/>
    <col min="513" max="513" width="1.7109375" style="72" customWidth="1"/>
    <col min="514" max="514" width="27.42578125" style="72" customWidth="1"/>
    <col min="515" max="515" width="0.7109375" style="72" customWidth="1"/>
    <col min="516" max="516" width="5.42578125" style="72" customWidth="1"/>
    <col min="517" max="518" width="2.5703125" style="72" customWidth="1"/>
    <col min="519" max="519" width="2.42578125" style="72" customWidth="1"/>
    <col min="520" max="520" width="9" style="72" customWidth="1"/>
    <col min="521" max="521" width="7.85546875" style="72" customWidth="1"/>
    <col min="522" max="522" width="2.140625" style="72" customWidth="1"/>
    <col min="523" max="523" width="4.85546875" style="72" customWidth="1"/>
    <col min="524" max="524" width="1.7109375" style="72" customWidth="1"/>
    <col min="525" max="525" width="1.28515625" style="72" customWidth="1"/>
    <col min="526" max="526" width="8.5703125" style="72" customWidth="1"/>
    <col min="527" max="527" width="3.42578125" style="72" customWidth="1"/>
    <col min="528" max="528" width="5.42578125" style="72" customWidth="1"/>
    <col min="529" max="529" width="17.28515625" style="72" customWidth="1"/>
    <col min="530" max="701" width="11.42578125" style="72"/>
    <col min="702" max="702" width="27.42578125" style="72" customWidth="1"/>
    <col min="703" max="703" width="0.7109375" style="72" customWidth="1"/>
    <col min="704" max="704" width="5.42578125" style="72" customWidth="1"/>
    <col min="705" max="706" width="2.5703125" style="72" customWidth="1"/>
    <col min="707" max="707" width="2.42578125" style="72" customWidth="1"/>
    <col min="708" max="708" width="9" style="72" customWidth="1"/>
    <col min="709" max="709" width="7.85546875" style="72" customWidth="1"/>
    <col min="710" max="710" width="2.140625" style="72" customWidth="1"/>
    <col min="711" max="711" width="4.85546875" style="72" customWidth="1"/>
    <col min="712" max="712" width="1.7109375" style="72" customWidth="1"/>
    <col min="713" max="713" width="1.28515625" style="72" customWidth="1"/>
    <col min="714" max="714" width="8.5703125" style="72" customWidth="1"/>
    <col min="715" max="715" width="3.42578125" style="72" customWidth="1"/>
    <col min="716" max="716" width="5.42578125" style="72" customWidth="1"/>
    <col min="717" max="717" width="17.28515625" style="72" customWidth="1"/>
    <col min="718" max="718" width="1.5703125" style="72" customWidth="1"/>
    <col min="719" max="719" width="27.42578125" style="72" customWidth="1"/>
    <col min="720" max="720" width="0.7109375" style="72" customWidth="1"/>
    <col min="721" max="721" width="5.42578125" style="72" customWidth="1"/>
    <col min="722" max="723" width="2.5703125" style="72" customWidth="1"/>
    <col min="724" max="724" width="2.42578125" style="72" customWidth="1"/>
    <col min="725" max="725" width="9" style="72" customWidth="1"/>
    <col min="726" max="726" width="7.85546875" style="72" customWidth="1"/>
    <col min="727" max="727" width="2.140625" style="72" customWidth="1"/>
    <col min="728" max="728" width="4.85546875" style="72" customWidth="1"/>
    <col min="729" max="729" width="1.7109375" style="72" customWidth="1"/>
    <col min="730" max="730" width="1.28515625" style="72" customWidth="1"/>
    <col min="731" max="731" width="8.5703125" style="72" customWidth="1"/>
    <col min="732" max="732" width="3.42578125" style="72" customWidth="1"/>
    <col min="733" max="733" width="5.42578125" style="72" customWidth="1"/>
    <col min="734" max="734" width="17.28515625" style="72" customWidth="1"/>
    <col min="735" max="735" width="1.7109375" style="72" customWidth="1"/>
    <col min="736" max="736" width="27.42578125" style="72" customWidth="1"/>
    <col min="737" max="737" width="0.7109375" style="72" customWidth="1"/>
    <col min="738" max="738" width="5.42578125" style="72" customWidth="1"/>
    <col min="739" max="740" width="2.5703125" style="72" customWidth="1"/>
    <col min="741" max="741" width="2.42578125" style="72" customWidth="1"/>
    <col min="742" max="742" width="9" style="72" customWidth="1"/>
    <col min="743" max="743" width="7.85546875" style="72" customWidth="1"/>
    <col min="744" max="744" width="2.140625" style="72" customWidth="1"/>
    <col min="745" max="745" width="4.85546875" style="72" customWidth="1"/>
    <col min="746" max="746" width="1.7109375" style="72" customWidth="1"/>
    <col min="747" max="747" width="1.28515625" style="72" customWidth="1"/>
    <col min="748" max="748" width="8.5703125" style="72" customWidth="1"/>
    <col min="749" max="749" width="3.42578125" style="72" customWidth="1"/>
    <col min="750" max="750" width="5.42578125" style="72" customWidth="1"/>
    <col min="751" max="751" width="17.28515625" style="72" customWidth="1"/>
    <col min="752" max="752" width="1.42578125" style="72" customWidth="1"/>
    <col min="753" max="753" width="27.42578125" style="72" customWidth="1"/>
    <col min="754" max="754" width="0.7109375" style="72" customWidth="1"/>
    <col min="755" max="755" width="5.42578125" style="72" customWidth="1"/>
    <col min="756" max="757" width="2.5703125" style="72" customWidth="1"/>
    <col min="758" max="758" width="2.42578125" style="72" customWidth="1"/>
    <col min="759" max="759" width="9" style="72" customWidth="1"/>
    <col min="760" max="760" width="7.85546875" style="72" customWidth="1"/>
    <col min="761" max="761" width="2.140625" style="72" customWidth="1"/>
    <col min="762" max="762" width="4.85546875" style="72" customWidth="1"/>
    <col min="763" max="763" width="1.7109375" style="72" customWidth="1"/>
    <col min="764" max="764" width="1.28515625" style="72" customWidth="1"/>
    <col min="765" max="765" width="8.5703125" style="72" customWidth="1"/>
    <col min="766" max="766" width="3.42578125" style="72" customWidth="1"/>
    <col min="767" max="767" width="5.42578125" style="72" customWidth="1"/>
    <col min="768" max="768" width="17.28515625" style="72" customWidth="1"/>
    <col min="769" max="769" width="1.7109375" style="72" customWidth="1"/>
    <col min="770" max="770" width="27.42578125" style="72" customWidth="1"/>
    <col min="771" max="771" width="0.7109375" style="72" customWidth="1"/>
    <col min="772" max="772" width="5.42578125" style="72" customWidth="1"/>
    <col min="773" max="774" width="2.5703125" style="72" customWidth="1"/>
    <col min="775" max="775" width="2.42578125" style="72" customWidth="1"/>
    <col min="776" max="776" width="9" style="72" customWidth="1"/>
    <col min="777" max="777" width="7.85546875" style="72" customWidth="1"/>
    <col min="778" max="778" width="2.140625" style="72" customWidth="1"/>
    <col min="779" max="779" width="4.85546875" style="72" customWidth="1"/>
    <col min="780" max="780" width="1.7109375" style="72" customWidth="1"/>
    <col min="781" max="781" width="1.28515625" style="72" customWidth="1"/>
    <col min="782" max="782" width="8.5703125" style="72" customWidth="1"/>
    <col min="783" max="783" width="3.42578125" style="72" customWidth="1"/>
    <col min="784" max="784" width="5.42578125" style="72" customWidth="1"/>
    <col min="785" max="785" width="17.28515625" style="72" customWidth="1"/>
    <col min="786" max="957" width="11.42578125" style="72"/>
    <col min="958" max="958" width="27.42578125" style="72" customWidth="1"/>
    <col min="959" max="959" width="0.7109375" style="72" customWidth="1"/>
    <col min="960" max="960" width="5.42578125" style="72" customWidth="1"/>
    <col min="961" max="962" width="2.5703125" style="72" customWidth="1"/>
    <col min="963" max="963" width="2.42578125" style="72" customWidth="1"/>
    <col min="964" max="964" width="9" style="72" customWidth="1"/>
    <col min="965" max="965" width="7.85546875" style="72" customWidth="1"/>
    <col min="966" max="966" width="2.140625" style="72" customWidth="1"/>
    <col min="967" max="967" width="4.85546875" style="72" customWidth="1"/>
    <col min="968" max="968" width="1.7109375" style="72" customWidth="1"/>
    <col min="969" max="969" width="1.28515625" style="72" customWidth="1"/>
    <col min="970" max="970" width="8.5703125" style="72" customWidth="1"/>
    <col min="971" max="971" width="3.42578125" style="72" customWidth="1"/>
    <col min="972" max="972" width="5.42578125" style="72" customWidth="1"/>
    <col min="973" max="973" width="17.28515625" style="72" customWidth="1"/>
    <col min="974" max="974" width="1.5703125" style="72" customWidth="1"/>
    <col min="975" max="975" width="27.42578125" style="72" customWidth="1"/>
    <col min="976" max="976" width="0.7109375" style="72" customWidth="1"/>
    <col min="977" max="977" width="5.42578125" style="72" customWidth="1"/>
    <col min="978" max="979" width="2.5703125" style="72" customWidth="1"/>
    <col min="980" max="980" width="2.42578125" style="72" customWidth="1"/>
    <col min="981" max="981" width="9" style="72" customWidth="1"/>
    <col min="982" max="982" width="7.85546875" style="72" customWidth="1"/>
    <col min="983" max="983" width="2.140625" style="72" customWidth="1"/>
    <col min="984" max="984" width="4.85546875" style="72" customWidth="1"/>
    <col min="985" max="985" width="1.7109375" style="72" customWidth="1"/>
    <col min="986" max="986" width="1.28515625" style="72" customWidth="1"/>
    <col min="987" max="987" width="8.5703125" style="72" customWidth="1"/>
    <col min="988" max="988" width="3.42578125" style="72" customWidth="1"/>
    <col min="989" max="989" width="5.42578125" style="72" customWidth="1"/>
    <col min="990" max="990" width="17.28515625" style="72" customWidth="1"/>
    <col min="991" max="991" width="1.7109375" style="72" customWidth="1"/>
    <col min="992" max="992" width="27.42578125" style="72" customWidth="1"/>
    <col min="993" max="993" width="0.7109375" style="72" customWidth="1"/>
    <col min="994" max="994" width="5.42578125" style="72" customWidth="1"/>
    <col min="995" max="996" width="2.5703125" style="72" customWidth="1"/>
    <col min="997" max="997" width="2.42578125" style="72" customWidth="1"/>
    <col min="998" max="998" width="9" style="72" customWidth="1"/>
    <col min="999" max="999" width="7.85546875" style="72" customWidth="1"/>
    <col min="1000" max="1000" width="2.140625" style="72" customWidth="1"/>
    <col min="1001" max="1001" width="4.85546875" style="72" customWidth="1"/>
    <col min="1002" max="1002" width="1.7109375" style="72" customWidth="1"/>
    <col min="1003" max="1003" width="1.28515625" style="72" customWidth="1"/>
    <col min="1004" max="1004" width="8.5703125" style="72" customWidth="1"/>
    <col min="1005" max="1005" width="3.42578125" style="72" customWidth="1"/>
    <col min="1006" max="1006" width="5.42578125" style="72" customWidth="1"/>
    <col min="1007" max="1007" width="17.28515625" style="72" customWidth="1"/>
    <col min="1008" max="1008" width="1.42578125" style="72" customWidth="1"/>
    <col min="1009" max="1009" width="27.42578125" style="72" customWidth="1"/>
    <col min="1010" max="1010" width="0.7109375" style="72" customWidth="1"/>
    <col min="1011" max="1011" width="5.42578125" style="72" customWidth="1"/>
    <col min="1012" max="1013" width="2.5703125" style="72" customWidth="1"/>
    <col min="1014" max="1014" width="2.42578125" style="72" customWidth="1"/>
    <col min="1015" max="1015" width="9" style="72" customWidth="1"/>
    <col min="1016" max="1016" width="7.85546875" style="72" customWidth="1"/>
    <col min="1017" max="1017" width="2.140625" style="72" customWidth="1"/>
    <col min="1018" max="1018" width="4.85546875" style="72" customWidth="1"/>
    <col min="1019" max="1019" width="1.7109375" style="72" customWidth="1"/>
    <col min="1020" max="1020" width="1.28515625" style="72" customWidth="1"/>
    <col min="1021" max="1021" width="8.5703125" style="72" customWidth="1"/>
    <col min="1022" max="1022" width="3.42578125" style="72" customWidth="1"/>
    <col min="1023" max="1023" width="5.42578125" style="72" customWidth="1"/>
    <col min="1024" max="1024" width="17.28515625" style="72" customWidth="1"/>
    <col min="1025" max="1025" width="1.7109375" style="72" customWidth="1"/>
    <col min="1026" max="1026" width="27.42578125" style="72" customWidth="1"/>
    <col min="1027" max="1027" width="0.7109375" style="72" customWidth="1"/>
    <col min="1028" max="1028" width="5.42578125" style="72" customWidth="1"/>
    <col min="1029" max="1030" width="2.5703125" style="72" customWidth="1"/>
    <col min="1031" max="1031" width="2.42578125" style="72" customWidth="1"/>
    <col min="1032" max="1032" width="9" style="72" customWidth="1"/>
    <col min="1033" max="1033" width="7.85546875" style="72" customWidth="1"/>
    <col min="1034" max="1034" width="2.140625" style="72" customWidth="1"/>
    <col min="1035" max="1035" width="4.85546875" style="72" customWidth="1"/>
    <col min="1036" max="1036" width="1.7109375" style="72" customWidth="1"/>
    <col min="1037" max="1037" width="1.28515625" style="72" customWidth="1"/>
    <col min="1038" max="1038" width="8.5703125" style="72" customWidth="1"/>
    <col min="1039" max="1039" width="3.42578125" style="72" customWidth="1"/>
    <col min="1040" max="1040" width="5.42578125" style="72" customWidth="1"/>
    <col min="1041" max="1041" width="17.28515625" style="72" customWidth="1"/>
    <col min="1042" max="1213" width="11.42578125" style="72"/>
    <col min="1214" max="1214" width="27.42578125" style="72" customWidth="1"/>
    <col min="1215" max="1215" width="0.7109375" style="72" customWidth="1"/>
    <col min="1216" max="1216" width="5.42578125" style="72" customWidth="1"/>
    <col min="1217" max="1218" width="2.5703125" style="72" customWidth="1"/>
    <col min="1219" max="1219" width="2.42578125" style="72" customWidth="1"/>
    <col min="1220" max="1220" width="9" style="72" customWidth="1"/>
    <col min="1221" max="1221" width="7.85546875" style="72" customWidth="1"/>
    <col min="1222" max="1222" width="2.140625" style="72" customWidth="1"/>
    <col min="1223" max="1223" width="4.85546875" style="72" customWidth="1"/>
    <col min="1224" max="1224" width="1.7109375" style="72" customWidth="1"/>
    <col min="1225" max="1225" width="1.28515625" style="72" customWidth="1"/>
    <col min="1226" max="1226" width="8.5703125" style="72" customWidth="1"/>
    <col min="1227" max="1227" width="3.42578125" style="72" customWidth="1"/>
    <col min="1228" max="1228" width="5.42578125" style="72" customWidth="1"/>
    <col min="1229" max="1229" width="17.28515625" style="72" customWidth="1"/>
    <col min="1230" max="1230" width="1.5703125" style="72" customWidth="1"/>
    <col min="1231" max="1231" width="27.42578125" style="72" customWidth="1"/>
    <col min="1232" max="1232" width="0.7109375" style="72" customWidth="1"/>
    <col min="1233" max="1233" width="5.42578125" style="72" customWidth="1"/>
    <col min="1234" max="1235" width="2.5703125" style="72" customWidth="1"/>
    <col min="1236" max="1236" width="2.42578125" style="72" customWidth="1"/>
    <col min="1237" max="1237" width="9" style="72" customWidth="1"/>
    <col min="1238" max="1238" width="7.85546875" style="72" customWidth="1"/>
    <col min="1239" max="1239" width="2.140625" style="72" customWidth="1"/>
    <col min="1240" max="1240" width="4.85546875" style="72" customWidth="1"/>
    <col min="1241" max="1241" width="1.7109375" style="72" customWidth="1"/>
    <col min="1242" max="1242" width="1.28515625" style="72" customWidth="1"/>
    <col min="1243" max="1243" width="8.5703125" style="72" customWidth="1"/>
    <col min="1244" max="1244" width="3.42578125" style="72" customWidth="1"/>
    <col min="1245" max="1245" width="5.42578125" style="72" customWidth="1"/>
    <col min="1246" max="1246" width="17.28515625" style="72" customWidth="1"/>
    <col min="1247" max="1247" width="1.7109375" style="72" customWidth="1"/>
    <col min="1248" max="1248" width="27.42578125" style="72" customWidth="1"/>
    <col min="1249" max="1249" width="0.7109375" style="72" customWidth="1"/>
    <col min="1250" max="1250" width="5.42578125" style="72" customWidth="1"/>
    <col min="1251" max="1252" width="2.5703125" style="72" customWidth="1"/>
    <col min="1253" max="1253" width="2.42578125" style="72" customWidth="1"/>
    <col min="1254" max="1254" width="9" style="72" customWidth="1"/>
    <col min="1255" max="1255" width="7.85546875" style="72" customWidth="1"/>
    <col min="1256" max="1256" width="2.140625" style="72" customWidth="1"/>
    <col min="1257" max="1257" width="4.85546875" style="72" customWidth="1"/>
    <col min="1258" max="1258" width="1.7109375" style="72" customWidth="1"/>
    <col min="1259" max="1259" width="1.28515625" style="72" customWidth="1"/>
    <col min="1260" max="1260" width="8.5703125" style="72" customWidth="1"/>
    <col min="1261" max="1261" width="3.42578125" style="72" customWidth="1"/>
    <col min="1262" max="1262" width="5.42578125" style="72" customWidth="1"/>
    <col min="1263" max="1263" width="17.28515625" style="72" customWidth="1"/>
    <col min="1264" max="1264" width="1.42578125" style="72" customWidth="1"/>
    <col min="1265" max="1265" width="27.42578125" style="72" customWidth="1"/>
    <col min="1266" max="1266" width="0.7109375" style="72" customWidth="1"/>
    <col min="1267" max="1267" width="5.42578125" style="72" customWidth="1"/>
    <col min="1268" max="1269" width="2.5703125" style="72" customWidth="1"/>
    <col min="1270" max="1270" width="2.42578125" style="72" customWidth="1"/>
    <col min="1271" max="1271" width="9" style="72" customWidth="1"/>
    <col min="1272" max="1272" width="7.85546875" style="72" customWidth="1"/>
    <col min="1273" max="1273" width="2.140625" style="72" customWidth="1"/>
    <col min="1274" max="1274" width="4.85546875" style="72" customWidth="1"/>
    <col min="1275" max="1275" width="1.7109375" style="72" customWidth="1"/>
    <col min="1276" max="1276" width="1.28515625" style="72" customWidth="1"/>
    <col min="1277" max="1277" width="8.5703125" style="72" customWidth="1"/>
    <col min="1278" max="1278" width="3.42578125" style="72" customWidth="1"/>
    <col min="1279" max="1279" width="5.42578125" style="72" customWidth="1"/>
    <col min="1280" max="1280" width="17.28515625" style="72" customWidth="1"/>
    <col min="1281" max="1281" width="1.7109375" style="72" customWidth="1"/>
    <col min="1282" max="1282" width="27.42578125" style="72" customWidth="1"/>
    <col min="1283" max="1283" width="0.7109375" style="72" customWidth="1"/>
    <col min="1284" max="1284" width="5.42578125" style="72" customWidth="1"/>
    <col min="1285" max="1286" width="2.5703125" style="72" customWidth="1"/>
    <col min="1287" max="1287" width="2.42578125" style="72" customWidth="1"/>
    <col min="1288" max="1288" width="9" style="72" customWidth="1"/>
    <col min="1289" max="1289" width="7.85546875" style="72" customWidth="1"/>
    <col min="1290" max="1290" width="2.140625" style="72" customWidth="1"/>
    <col min="1291" max="1291" width="4.85546875" style="72" customWidth="1"/>
    <col min="1292" max="1292" width="1.7109375" style="72" customWidth="1"/>
    <col min="1293" max="1293" width="1.28515625" style="72" customWidth="1"/>
    <col min="1294" max="1294" width="8.5703125" style="72" customWidth="1"/>
    <col min="1295" max="1295" width="3.42578125" style="72" customWidth="1"/>
    <col min="1296" max="1296" width="5.42578125" style="72" customWidth="1"/>
    <col min="1297" max="1297" width="17.28515625" style="72" customWidth="1"/>
    <col min="1298" max="1469" width="11.42578125" style="72"/>
    <col min="1470" max="1470" width="27.42578125" style="72" customWidth="1"/>
    <col min="1471" max="1471" width="0.7109375" style="72" customWidth="1"/>
    <col min="1472" max="1472" width="5.42578125" style="72" customWidth="1"/>
    <col min="1473" max="1474" width="2.5703125" style="72" customWidth="1"/>
    <col min="1475" max="1475" width="2.42578125" style="72" customWidth="1"/>
    <col min="1476" max="1476" width="9" style="72" customWidth="1"/>
    <col min="1477" max="1477" width="7.85546875" style="72" customWidth="1"/>
    <col min="1478" max="1478" width="2.140625" style="72" customWidth="1"/>
    <col min="1479" max="1479" width="4.85546875" style="72" customWidth="1"/>
    <col min="1480" max="1480" width="1.7109375" style="72" customWidth="1"/>
    <col min="1481" max="1481" width="1.28515625" style="72" customWidth="1"/>
    <col min="1482" max="1482" width="8.5703125" style="72" customWidth="1"/>
    <col min="1483" max="1483" width="3.42578125" style="72" customWidth="1"/>
    <col min="1484" max="1484" width="5.42578125" style="72" customWidth="1"/>
    <col min="1485" max="1485" width="17.28515625" style="72" customWidth="1"/>
    <col min="1486" max="1486" width="1.5703125" style="72" customWidth="1"/>
    <col min="1487" max="1487" width="27.42578125" style="72" customWidth="1"/>
    <col min="1488" max="1488" width="0.7109375" style="72" customWidth="1"/>
    <col min="1489" max="1489" width="5.42578125" style="72" customWidth="1"/>
    <col min="1490" max="1491" width="2.5703125" style="72" customWidth="1"/>
    <col min="1492" max="1492" width="2.42578125" style="72" customWidth="1"/>
    <col min="1493" max="1493" width="9" style="72" customWidth="1"/>
    <col min="1494" max="1494" width="7.85546875" style="72" customWidth="1"/>
    <col min="1495" max="1495" width="2.140625" style="72" customWidth="1"/>
    <col min="1496" max="1496" width="4.85546875" style="72" customWidth="1"/>
    <col min="1497" max="1497" width="1.7109375" style="72" customWidth="1"/>
    <col min="1498" max="1498" width="1.28515625" style="72" customWidth="1"/>
    <col min="1499" max="1499" width="8.5703125" style="72" customWidth="1"/>
    <col min="1500" max="1500" width="3.42578125" style="72" customWidth="1"/>
    <col min="1501" max="1501" width="5.42578125" style="72" customWidth="1"/>
    <col min="1502" max="1502" width="17.28515625" style="72" customWidth="1"/>
    <col min="1503" max="1503" width="1.7109375" style="72" customWidth="1"/>
    <col min="1504" max="1504" width="27.42578125" style="72" customWidth="1"/>
    <col min="1505" max="1505" width="0.7109375" style="72" customWidth="1"/>
    <col min="1506" max="1506" width="5.42578125" style="72" customWidth="1"/>
    <col min="1507" max="1508" width="2.5703125" style="72" customWidth="1"/>
    <col min="1509" max="1509" width="2.42578125" style="72" customWidth="1"/>
    <col min="1510" max="1510" width="9" style="72" customWidth="1"/>
    <col min="1511" max="1511" width="7.85546875" style="72" customWidth="1"/>
    <col min="1512" max="1512" width="2.140625" style="72" customWidth="1"/>
    <col min="1513" max="1513" width="4.85546875" style="72" customWidth="1"/>
    <col min="1514" max="1514" width="1.7109375" style="72" customWidth="1"/>
    <col min="1515" max="1515" width="1.28515625" style="72" customWidth="1"/>
    <col min="1516" max="1516" width="8.5703125" style="72" customWidth="1"/>
    <col min="1517" max="1517" width="3.42578125" style="72" customWidth="1"/>
    <col min="1518" max="1518" width="5.42578125" style="72" customWidth="1"/>
    <col min="1519" max="1519" width="17.28515625" style="72" customWidth="1"/>
    <col min="1520" max="1520" width="1.42578125" style="72" customWidth="1"/>
    <col min="1521" max="1521" width="27.42578125" style="72" customWidth="1"/>
    <col min="1522" max="1522" width="0.7109375" style="72" customWidth="1"/>
    <col min="1523" max="1523" width="5.42578125" style="72" customWidth="1"/>
    <col min="1524" max="1525" width="2.5703125" style="72" customWidth="1"/>
    <col min="1526" max="1526" width="2.42578125" style="72" customWidth="1"/>
    <col min="1527" max="1527" width="9" style="72" customWidth="1"/>
    <col min="1528" max="1528" width="7.85546875" style="72" customWidth="1"/>
    <col min="1529" max="1529" width="2.140625" style="72" customWidth="1"/>
    <col min="1530" max="1530" width="4.85546875" style="72" customWidth="1"/>
    <col min="1531" max="1531" width="1.7109375" style="72" customWidth="1"/>
    <col min="1532" max="1532" width="1.28515625" style="72" customWidth="1"/>
    <col min="1533" max="1533" width="8.5703125" style="72" customWidth="1"/>
    <col min="1534" max="1534" width="3.42578125" style="72" customWidth="1"/>
    <col min="1535" max="1535" width="5.42578125" style="72" customWidth="1"/>
    <col min="1536" max="1536" width="17.28515625" style="72" customWidth="1"/>
    <col min="1537" max="1537" width="1.7109375" style="72" customWidth="1"/>
    <col min="1538" max="1538" width="27.42578125" style="72" customWidth="1"/>
    <col min="1539" max="1539" width="0.7109375" style="72" customWidth="1"/>
    <col min="1540" max="1540" width="5.42578125" style="72" customWidth="1"/>
    <col min="1541" max="1542" width="2.5703125" style="72" customWidth="1"/>
    <col min="1543" max="1543" width="2.42578125" style="72" customWidth="1"/>
    <col min="1544" max="1544" width="9" style="72" customWidth="1"/>
    <col min="1545" max="1545" width="7.85546875" style="72" customWidth="1"/>
    <col min="1546" max="1546" width="2.140625" style="72" customWidth="1"/>
    <col min="1547" max="1547" width="4.85546875" style="72" customWidth="1"/>
    <col min="1548" max="1548" width="1.7109375" style="72" customWidth="1"/>
    <col min="1549" max="1549" width="1.28515625" style="72" customWidth="1"/>
    <col min="1550" max="1550" width="8.5703125" style="72" customWidth="1"/>
    <col min="1551" max="1551" width="3.42578125" style="72" customWidth="1"/>
    <col min="1552" max="1552" width="5.42578125" style="72" customWidth="1"/>
    <col min="1553" max="1553" width="17.28515625" style="72" customWidth="1"/>
    <col min="1554" max="1725" width="11.42578125" style="72"/>
    <col min="1726" max="1726" width="27.42578125" style="72" customWidth="1"/>
    <col min="1727" max="1727" width="0.7109375" style="72" customWidth="1"/>
    <col min="1728" max="1728" width="5.42578125" style="72" customWidth="1"/>
    <col min="1729" max="1730" width="2.5703125" style="72" customWidth="1"/>
    <col min="1731" max="1731" width="2.42578125" style="72" customWidth="1"/>
    <col min="1732" max="1732" width="9" style="72" customWidth="1"/>
    <col min="1733" max="1733" width="7.85546875" style="72" customWidth="1"/>
    <col min="1734" max="1734" width="2.140625" style="72" customWidth="1"/>
    <col min="1735" max="1735" width="4.85546875" style="72" customWidth="1"/>
    <col min="1736" max="1736" width="1.7109375" style="72" customWidth="1"/>
    <col min="1737" max="1737" width="1.28515625" style="72" customWidth="1"/>
    <col min="1738" max="1738" width="8.5703125" style="72" customWidth="1"/>
    <col min="1739" max="1739" width="3.42578125" style="72" customWidth="1"/>
    <col min="1740" max="1740" width="5.42578125" style="72" customWidth="1"/>
    <col min="1741" max="1741" width="17.28515625" style="72" customWidth="1"/>
    <col min="1742" max="1742" width="1.5703125" style="72" customWidth="1"/>
    <col min="1743" max="1743" width="27.42578125" style="72" customWidth="1"/>
    <col min="1744" max="1744" width="0.7109375" style="72" customWidth="1"/>
    <col min="1745" max="1745" width="5.42578125" style="72" customWidth="1"/>
    <col min="1746" max="1747" width="2.5703125" style="72" customWidth="1"/>
    <col min="1748" max="1748" width="2.42578125" style="72" customWidth="1"/>
    <col min="1749" max="1749" width="9" style="72" customWidth="1"/>
    <col min="1750" max="1750" width="7.85546875" style="72" customWidth="1"/>
    <col min="1751" max="1751" width="2.140625" style="72" customWidth="1"/>
    <col min="1752" max="1752" width="4.85546875" style="72" customWidth="1"/>
    <col min="1753" max="1753" width="1.7109375" style="72" customWidth="1"/>
    <col min="1754" max="1754" width="1.28515625" style="72" customWidth="1"/>
    <col min="1755" max="1755" width="8.5703125" style="72" customWidth="1"/>
    <col min="1756" max="1756" width="3.42578125" style="72" customWidth="1"/>
    <col min="1757" max="1757" width="5.42578125" style="72" customWidth="1"/>
    <col min="1758" max="1758" width="17.28515625" style="72" customWidth="1"/>
    <col min="1759" max="1759" width="1.7109375" style="72" customWidth="1"/>
    <col min="1760" max="1760" width="27.42578125" style="72" customWidth="1"/>
    <col min="1761" max="1761" width="0.7109375" style="72" customWidth="1"/>
    <col min="1762" max="1762" width="5.42578125" style="72" customWidth="1"/>
    <col min="1763" max="1764" width="2.5703125" style="72" customWidth="1"/>
    <col min="1765" max="1765" width="2.42578125" style="72" customWidth="1"/>
    <col min="1766" max="1766" width="9" style="72" customWidth="1"/>
    <col min="1767" max="1767" width="7.85546875" style="72" customWidth="1"/>
    <col min="1768" max="1768" width="2.140625" style="72" customWidth="1"/>
    <col min="1769" max="1769" width="4.85546875" style="72" customWidth="1"/>
    <col min="1770" max="1770" width="1.7109375" style="72" customWidth="1"/>
    <col min="1771" max="1771" width="1.28515625" style="72" customWidth="1"/>
    <col min="1772" max="1772" width="8.5703125" style="72" customWidth="1"/>
    <col min="1773" max="1773" width="3.42578125" style="72" customWidth="1"/>
    <col min="1774" max="1774" width="5.42578125" style="72" customWidth="1"/>
    <col min="1775" max="1775" width="17.28515625" style="72" customWidth="1"/>
    <col min="1776" max="1776" width="1.42578125" style="72" customWidth="1"/>
    <col min="1777" max="1777" width="27.42578125" style="72" customWidth="1"/>
    <col min="1778" max="1778" width="0.7109375" style="72" customWidth="1"/>
    <col min="1779" max="1779" width="5.42578125" style="72" customWidth="1"/>
    <col min="1780" max="1781" width="2.5703125" style="72" customWidth="1"/>
    <col min="1782" max="1782" width="2.42578125" style="72" customWidth="1"/>
    <col min="1783" max="1783" width="9" style="72" customWidth="1"/>
    <col min="1784" max="1784" width="7.85546875" style="72" customWidth="1"/>
    <col min="1785" max="1785" width="2.140625" style="72" customWidth="1"/>
    <col min="1786" max="1786" width="4.85546875" style="72" customWidth="1"/>
    <col min="1787" max="1787" width="1.7109375" style="72" customWidth="1"/>
    <col min="1788" max="1788" width="1.28515625" style="72" customWidth="1"/>
    <col min="1789" max="1789" width="8.5703125" style="72" customWidth="1"/>
    <col min="1790" max="1790" width="3.42578125" style="72" customWidth="1"/>
    <col min="1791" max="1791" width="5.42578125" style="72" customWidth="1"/>
    <col min="1792" max="1792" width="17.28515625" style="72" customWidth="1"/>
    <col min="1793" max="1793" width="1.7109375" style="72" customWidth="1"/>
    <col min="1794" max="1794" width="27.42578125" style="72" customWidth="1"/>
    <col min="1795" max="1795" width="0.7109375" style="72" customWidth="1"/>
    <col min="1796" max="1796" width="5.42578125" style="72" customWidth="1"/>
    <col min="1797" max="1798" width="2.5703125" style="72" customWidth="1"/>
    <col min="1799" max="1799" width="2.42578125" style="72" customWidth="1"/>
    <col min="1800" max="1800" width="9" style="72" customWidth="1"/>
    <col min="1801" max="1801" width="7.85546875" style="72" customWidth="1"/>
    <col min="1802" max="1802" width="2.140625" style="72" customWidth="1"/>
    <col min="1803" max="1803" width="4.85546875" style="72" customWidth="1"/>
    <col min="1804" max="1804" width="1.7109375" style="72" customWidth="1"/>
    <col min="1805" max="1805" width="1.28515625" style="72" customWidth="1"/>
    <col min="1806" max="1806" width="8.5703125" style="72" customWidth="1"/>
    <col min="1807" max="1807" width="3.42578125" style="72" customWidth="1"/>
    <col min="1808" max="1808" width="5.42578125" style="72" customWidth="1"/>
    <col min="1809" max="1809" width="17.28515625" style="72" customWidth="1"/>
    <col min="1810" max="1981" width="11.42578125" style="72"/>
    <col min="1982" max="1982" width="27.42578125" style="72" customWidth="1"/>
    <col min="1983" max="1983" width="0.7109375" style="72" customWidth="1"/>
    <col min="1984" max="1984" width="5.42578125" style="72" customWidth="1"/>
    <col min="1985" max="1986" width="2.5703125" style="72" customWidth="1"/>
    <col min="1987" max="1987" width="2.42578125" style="72" customWidth="1"/>
    <col min="1988" max="1988" width="9" style="72" customWidth="1"/>
    <col min="1989" max="1989" width="7.85546875" style="72" customWidth="1"/>
    <col min="1990" max="1990" width="2.140625" style="72" customWidth="1"/>
    <col min="1991" max="1991" width="4.85546875" style="72" customWidth="1"/>
    <col min="1992" max="1992" width="1.7109375" style="72" customWidth="1"/>
    <col min="1993" max="1993" width="1.28515625" style="72" customWidth="1"/>
    <col min="1994" max="1994" width="8.5703125" style="72" customWidth="1"/>
    <col min="1995" max="1995" width="3.42578125" style="72" customWidth="1"/>
    <col min="1996" max="1996" width="5.42578125" style="72" customWidth="1"/>
    <col min="1997" max="1997" width="17.28515625" style="72" customWidth="1"/>
    <col min="1998" max="1998" width="1.5703125" style="72" customWidth="1"/>
    <col min="1999" max="1999" width="27.42578125" style="72" customWidth="1"/>
    <col min="2000" max="2000" width="0.7109375" style="72" customWidth="1"/>
    <col min="2001" max="2001" width="5.42578125" style="72" customWidth="1"/>
    <col min="2002" max="2003" width="2.5703125" style="72" customWidth="1"/>
    <col min="2004" max="2004" width="2.42578125" style="72" customWidth="1"/>
    <col min="2005" max="2005" width="9" style="72" customWidth="1"/>
    <col min="2006" max="2006" width="7.85546875" style="72" customWidth="1"/>
    <col min="2007" max="2007" width="2.140625" style="72" customWidth="1"/>
    <col min="2008" max="2008" width="4.85546875" style="72" customWidth="1"/>
    <col min="2009" max="2009" width="1.7109375" style="72" customWidth="1"/>
    <col min="2010" max="2010" width="1.28515625" style="72" customWidth="1"/>
    <col min="2011" max="2011" width="8.5703125" style="72" customWidth="1"/>
    <col min="2012" max="2012" width="3.42578125" style="72" customWidth="1"/>
    <col min="2013" max="2013" width="5.42578125" style="72" customWidth="1"/>
    <col min="2014" max="2014" width="17.28515625" style="72" customWidth="1"/>
    <col min="2015" max="2015" width="1.7109375" style="72" customWidth="1"/>
    <col min="2016" max="2016" width="27.42578125" style="72" customWidth="1"/>
    <col min="2017" max="2017" width="0.7109375" style="72" customWidth="1"/>
    <col min="2018" max="2018" width="5.42578125" style="72" customWidth="1"/>
    <col min="2019" max="2020" width="2.5703125" style="72" customWidth="1"/>
    <col min="2021" max="2021" width="2.42578125" style="72" customWidth="1"/>
    <col min="2022" max="2022" width="9" style="72" customWidth="1"/>
    <col min="2023" max="2023" width="7.85546875" style="72" customWidth="1"/>
    <col min="2024" max="2024" width="2.140625" style="72" customWidth="1"/>
    <col min="2025" max="2025" width="4.85546875" style="72" customWidth="1"/>
    <col min="2026" max="2026" width="1.7109375" style="72" customWidth="1"/>
    <col min="2027" max="2027" width="1.28515625" style="72" customWidth="1"/>
    <col min="2028" max="2028" width="8.5703125" style="72" customWidth="1"/>
    <col min="2029" max="2029" width="3.42578125" style="72" customWidth="1"/>
    <col min="2030" max="2030" width="5.42578125" style="72" customWidth="1"/>
    <col min="2031" max="2031" width="17.28515625" style="72" customWidth="1"/>
    <col min="2032" max="2032" width="1.42578125" style="72" customWidth="1"/>
    <col min="2033" max="2033" width="27.42578125" style="72" customWidth="1"/>
    <col min="2034" max="2034" width="0.7109375" style="72" customWidth="1"/>
    <col min="2035" max="2035" width="5.42578125" style="72" customWidth="1"/>
    <col min="2036" max="2037" width="2.5703125" style="72" customWidth="1"/>
    <col min="2038" max="2038" width="2.42578125" style="72" customWidth="1"/>
    <col min="2039" max="2039" width="9" style="72" customWidth="1"/>
    <col min="2040" max="2040" width="7.85546875" style="72" customWidth="1"/>
    <col min="2041" max="2041" width="2.140625" style="72" customWidth="1"/>
    <col min="2042" max="2042" width="4.85546875" style="72" customWidth="1"/>
    <col min="2043" max="2043" width="1.7109375" style="72" customWidth="1"/>
    <col min="2044" max="2044" width="1.28515625" style="72" customWidth="1"/>
    <col min="2045" max="2045" width="8.5703125" style="72" customWidth="1"/>
    <col min="2046" max="2046" width="3.42578125" style="72" customWidth="1"/>
    <col min="2047" max="2047" width="5.42578125" style="72" customWidth="1"/>
    <col min="2048" max="2048" width="17.28515625" style="72" customWidth="1"/>
    <col min="2049" max="2049" width="1.7109375" style="72" customWidth="1"/>
    <col min="2050" max="2050" width="27.42578125" style="72" customWidth="1"/>
    <col min="2051" max="2051" width="0.7109375" style="72" customWidth="1"/>
    <col min="2052" max="2052" width="5.42578125" style="72" customWidth="1"/>
    <col min="2053" max="2054" width="2.5703125" style="72" customWidth="1"/>
    <col min="2055" max="2055" width="2.42578125" style="72" customWidth="1"/>
    <col min="2056" max="2056" width="9" style="72" customWidth="1"/>
    <col min="2057" max="2057" width="7.85546875" style="72" customWidth="1"/>
    <col min="2058" max="2058" width="2.140625" style="72" customWidth="1"/>
    <col min="2059" max="2059" width="4.85546875" style="72" customWidth="1"/>
    <col min="2060" max="2060" width="1.7109375" style="72" customWidth="1"/>
    <col min="2061" max="2061" width="1.28515625" style="72" customWidth="1"/>
    <col min="2062" max="2062" width="8.5703125" style="72" customWidth="1"/>
    <col min="2063" max="2063" width="3.42578125" style="72" customWidth="1"/>
    <col min="2064" max="2064" width="5.42578125" style="72" customWidth="1"/>
    <col min="2065" max="2065" width="17.28515625" style="72" customWidth="1"/>
    <col min="2066" max="2237" width="11.42578125" style="72"/>
    <col min="2238" max="2238" width="27.42578125" style="72" customWidth="1"/>
    <col min="2239" max="2239" width="0.7109375" style="72" customWidth="1"/>
    <col min="2240" max="2240" width="5.42578125" style="72" customWidth="1"/>
    <col min="2241" max="2242" width="2.5703125" style="72" customWidth="1"/>
    <col min="2243" max="2243" width="2.42578125" style="72" customWidth="1"/>
    <col min="2244" max="2244" width="9" style="72" customWidth="1"/>
    <col min="2245" max="2245" width="7.85546875" style="72" customWidth="1"/>
    <col min="2246" max="2246" width="2.140625" style="72" customWidth="1"/>
    <col min="2247" max="2247" width="4.85546875" style="72" customWidth="1"/>
    <col min="2248" max="2248" width="1.7109375" style="72" customWidth="1"/>
    <col min="2249" max="2249" width="1.28515625" style="72" customWidth="1"/>
    <col min="2250" max="2250" width="8.5703125" style="72" customWidth="1"/>
    <col min="2251" max="2251" width="3.42578125" style="72" customWidth="1"/>
    <col min="2252" max="2252" width="5.42578125" style="72" customWidth="1"/>
    <col min="2253" max="2253" width="17.28515625" style="72" customWidth="1"/>
    <col min="2254" max="2254" width="1.5703125" style="72" customWidth="1"/>
    <col min="2255" max="2255" width="27.42578125" style="72" customWidth="1"/>
    <col min="2256" max="2256" width="0.7109375" style="72" customWidth="1"/>
    <col min="2257" max="2257" width="5.42578125" style="72" customWidth="1"/>
    <col min="2258" max="2259" width="2.5703125" style="72" customWidth="1"/>
    <col min="2260" max="2260" width="2.42578125" style="72" customWidth="1"/>
    <col min="2261" max="2261" width="9" style="72" customWidth="1"/>
    <col min="2262" max="2262" width="7.85546875" style="72" customWidth="1"/>
    <col min="2263" max="2263" width="2.140625" style="72" customWidth="1"/>
    <col min="2264" max="2264" width="4.85546875" style="72" customWidth="1"/>
    <col min="2265" max="2265" width="1.7109375" style="72" customWidth="1"/>
    <col min="2266" max="2266" width="1.28515625" style="72" customWidth="1"/>
    <col min="2267" max="2267" width="8.5703125" style="72" customWidth="1"/>
    <col min="2268" max="2268" width="3.42578125" style="72" customWidth="1"/>
    <col min="2269" max="2269" width="5.42578125" style="72" customWidth="1"/>
    <col min="2270" max="2270" width="17.28515625" style="72" customWidth="1"/>
    <col min="2271" max="2271" width="1.7109375" style="72" customWidth="1"/>
    <col min="2272" max="2272" width="27.42578125" style="72" customWidth="1"/>
    <col min="2273" max="2273" width="0.7109375" style="72" customWidth="1"/>
    <col min="2274" max="2274" width="5.42578125" style="72" customWidth="1"/>
    <col min="2275" max="2276" width="2.5703125" style="72" customWidth="1"/>
    <col min="2277" max="2277" width="2.42578125" style="72" customWidth="1"/>
    <col min="2278" max="2278" width="9" style="72" customWidth="1"/>
    <col min="2279" max="2279" width="7.85546875" style="72" customWidth="1"/>
    <col min="2280" max="2280" width="2.140625" style="72" customWidth="1"/>
    <col min="2281" max="2281" width="4.85546875" style="72" customWidth="1"/>
    <col min="2282" max="2282" width="1.7109375" style="72" customWidth="1"/>
    <col min="2283" max="2283" width="1.28515625" style="72" customWidth="1"/>
    <col min="2284" max="2284" width="8.5703125" style="72" customWidth="1"/>
    <col min="2285" max="2285" width="3.42578125" style="72" customWidth="1"/>
    <col min="2286" max="2286" width="5.42578125" style="72" customWidth="1"/>
    <col min="2287" max="2287" width="17.28515625" style="72" customWidth="1"/>
    <col min="2288" max="2288" width="1.42578125" style="72" customWidth="1"/>
    <col min="2289" max="2289" width="27.42578125" style="72" customWidth="1"/>
    <col min="2290" max="2290" width="0.7109375" style="72" customWidth="1"/>
    <col min="2291" max="2291" width="5.42578125" style="72" customWidth="1"/>
    <col min="2292" max="2293" width="2.5703125" style="72" customWidth="1"/>
    <col min="2294" max="2294" width="2.42578125" style="72" customWidth="1"/>
    <col min="2295" max="2295" width="9" style="72" customWidth="1"/>
    <col min="2296" max="2296" width="7.85546875" style="72" customWidth="1"/>
    <col min="2297" max="2297" width="2.140625" style="72" customWidth="1"/>
    <col min="2298" max="2298" width="4.85546875" style="72" customWidth="1"/>
    <col min="2299" max="2299" width="1.7109375" style="72" customWidth="1"/>
    <col min="2300" max="2300" width="1.28515625" style="72" customWidth="1"/>
    <col min="2301" max="2301" width="8.5703125" style="72" customWidth="1"/>
    <col min="2302" max="2302" width="3.42578125" style="72" customWidth="1"/>
    <col min="2303" max="2303" width="5.42578125" style="72" customWidth="1"/>
    <col min="2304" max="2304" width="17.28515625" style="72" customWidth="1"/>
    <col min="2305" max="2305" width="1.7109375" style="72" customWidth="1"/>
    <col min="2306" max="2306" width="27.42578125" style="72" customWidth="1"/>
    <col min="2307" max="2307" width="0.7109375" style="72" customWidth="1"/>
    <col min="2308" max="2308" width="5.42578125" style="72" customWidth="1"/>
    <col min="2309" max="2310" width="2.5703125" style="72" customWidth="1"/>
    <col min="2311" max="2311" width="2.42578125" style="72" customWidth="1"/>
    <col min="2312" max="2312" width="9" style="72" customWidth="1"/>
    <col min="2313" max="2313" width="7.85546875" style="72" customWidth="1"/>
    <col min="2314" max="2314" width="2.140625" style="72" customWidth="1"/>
    <col min="2315" max="2315" width="4.85546875" style="72" customWidth="1"/>
    <col min="2316" max="2316" width="1.7109375" style="72" customWidth="1"/>
    <col min="2317" max="2317" width="1.28515625" style="72" customWidth="1"/>
    <col min="2318" max="2318" width="8.5703125" style="72" customWidth="1"/>
    <col min="2319" max="2319" width="3.42578125" style="72" customWidth="1"/>
    <col min="2320" max="2320" width="5.42578125" style="72" customWidth="1"/>
    <col min="2321" max="2321" width="17.28515625" style="72" customWidth="1"/>
    <col min="2322" max="2493" width="11.42578125" style="72"/>
    <col min="2494" max="2494" width="27.42578125" style="72" customWidth="1"/>
    <col min="2495" max="2495" width="0.7109375" style="72" customWidth="1"/>
    <col min="2496" max="2496" width="5.42578125" style="72" customWidth="1"/>
    <col min="2497" max="2498" width="2.5703125" style="72" customWidth="1"/>
    <col min="2499" max="2499" width="2.42578125" style="72" customWidth="1"/>
    <col min="2500" max="2500" width="9" style="72" customWidth="1"/>
    <col min="2501" max="2501" width="7.85546875" style="72" customWidth="1"/>
    <col min="2502" max="2502" width="2.140625" style="72" customWidth="1"/>
    <col min="2503" max="2503" width="4.85546875" style="72" customWidth="1"/>
    <col min="2504" max="2504" width="1.7109375" style="72" customWidth="1"/>
    <col min="2505" max="2505" width="1.28515625" style="72" customWidth="1"/>
    <col min="2506" max="2506" width="8.5703125" style="72" customWidth="1"/>
    <col min="2507" max="2507" width="3.42578125" style="72" customWidth="1"/>
    <col min="2508" max="2508" width="5.42578125" style="72" customWidth="1"/>
    <col min="2509" max="2509" width="17.28515625" style="72" customWidth="1"/>
    <col min="2510" max="2510" width="1.5703125" style="72" customWidth="1"/>
    <col min="2511" max="2511" width="27.42578125" style="72" customWidth="1"/>
    <col min="2512" max="2512" width="0.7109375" style="72" customWidth="1"/>
    <col min="2513" max="2513" width="5.42578125" style="72" customWidth="1"/>
    <col min="2514" max="2515" width="2.5703125" style="72" customWidth="1"/>
    <col min="2516" max="2516" width="2.42578125" style="72" customWidth="1"/>
    <col min="2517" max="2517" width="9" style="72" customWidth="1"/>
    <col min="2518" max="2518" width="7.85546875" style="72" customWidth="1"/>
    <col min="2519" max="2519" width="2.140625" style="72" customWidth="1"/>
    <col min="2520" max="2520" width="4.85546875" style="72" customWidth="1"/>
    <col min="2521" max="2521" width="1.7109375" style="72" customWidth="1"/>
    <col min="2522" max="2522" width="1.28515625" style="72" customWidth="1"/>
    <col min="2523" max="2523" width="8.5703125" style="72" customWidth="1"/>
    <col min="2524" max="2524" width="3.42578125" style="72" customWidth="1"/>
    <col min="2525" max="2525" width="5.42578125" style="72" customWidth="1"/>
    <col min="2526" max="2526" width="17.28515625" style="72" customWidth="1"/>
    <col min="2527" max="2527" width="1.7109375" style="72" customWidth="1"/>
    <col min="2528" max="2528" width="27.42578125" style="72" customWidth="1"/>
    <col min="2529" max="2529" width="0.7109375" style="72" customWidth="1"/>
    <col min="2530" max="2530" width="5.42578125" style="72" customWidth="1"/>
    <col min="2531" max="2532" width="2.5703125" style="72" customWidth="1"/>
    <col min="2533" max="2533" width="2.42578125" style="72" customWidth="1"/>
    <col min="2534" max="2534" width="9" style="72" customWidth="1"/>
    <col min="2535" max="2535" width="7.85546875" style="72" customWidth="1"/>
    <col min="2536" max="2536" width="2.140625" style="72" customWidth="1"/>
    <col min="2537" max="2537" width="4.85546875" style="72" customWidth="1"/>
    <col min="2538" max="2538" width="1.7109375" style="72" customWidth="1"/>
    <col min="2539" max="2539" width="1.28515625" style="72" customWidth="1"/>
    <col min="2540" max="2540" width="8.5703125" style="72" customWidth="1"/>
    <col min="2541" max="2541" width="3.42578125" style="72" customWidth="1"/>
    <col min="2542" max="2542" width="5.42578125" style="72" customWidth="1"/>
    <col min="2543" max="2543" width="17.28515625" style="72" customWidth="1"/>
    <col min="2544" max="2544" width="1.42578125" style="72" customWidth="1"/>
    <col min="2545" max="2545" width="27.42578125" style="72" customWidth="1"/>
    <col min="2546" max="2546" width="0.7109375" style="72" customWidth="1"/>
    <col min="2547" max="2547" width="5.42578125" style="72" customWidth="1"/>
    <col min="2548" max="2549" width="2.5703125" style="72" customWidth="1"/>
    <col min="2550" max="2550" width="2.42578125" style="72" customWidth="1"/>
    <col min="2551" max="2551" width="9" style="72" customWidth="1"/>
    <col min="2552" max="2552" width="7.85546875" style="72" customWidth="1"/>
    <col min="2553" max="2553" width="2.140625" style="72" customWidth="1"/>
    <col min="2554" max="2554" width="4.85546875" style="72" customWidth="1"/>
    <col min="2555" max="2555" width="1.7109375" style="72" customWidth="1"/>
    <col min="2556" max="2556" width="1.28515625" style="72" customWidth="1"/>
    <col min="2557" max="2557" width="8.5703125" style="72" customWidth="1"/>
    <col min="2558" max="2558" width="3.42578125" style="72" customWidth="1"/>
    <col min="2559" max="2559" width="5.42578125" style="72" customWidth="1"/>
    <col min="2560" max="2560" width="17.28515625" style="72" customWidth="1"/>
    <col min="2561" max="2561" width="1.7109375" style="72" customWidth="1"/>
    <col min="2562" max="2562" width="27.42578125" style="72" customWidth="1"/>
    <col min="2563" max="2563" width="0.7109375" style="72" customWidth="1"/>
    <col min="2564" max="2564" width="5.42578125" style="72" customWidth="1"/>
    <col min="2565" max="2566" width="2.5703125" style="72" customWidth="1"/>
    <col min="2567" max="2567" width="2.42578125" style="72" customWidth="1"/>
    <col min="2568" max="2568" width="9" style="72" customWidth="1"/>
    <col min="2569" max="2569" width="7.85546875" style="72" customWidth="1"/>
    <col min="2570" max="2570" width="2.140625" style="72" customWidth="1"/>
    <col min="2571" max="2571" width="4.85546875" style="72" customWidth="1"/>
    <col min="2572" max="2572" width="1.7109375" style="72" customWidth="1"/>
    <col min="2573" max="2573" width="1.28515625" style="72" customWidth="1"/>
    <col min="2574" max="2574" width="8.5703125" style="72" customWidth="1"/>
    <col min="2575" max="2575" width="3.42578125" style="72" customWidth="1"/>
    <col min="2576" max="2576" width="5.42578125" style="72" customWidth="1"/>
    <col min="2577" max="2577" width="17.28515625" style="72" customWidth="1"/>
    <col min="2578" max="2749" width="11.42578125" style="72"/>
    <col min="2750" max="2750" width="27.42578125" style="72" customWidth="1"/>
    <col min="2751" max="2751" width="0.7109375" style="72" customWidth="1"/>
    <col min="2752" max="2752" width="5.42578125" style="72" customWidth="1"/>
    <col min="2753" max="2754" width="2.5703125" style="72" customWidth="1"/>
    <col min="2755" max="2755" width="2.42578125" style="72" customWidth="1"/>
    <col min="2756" max="2756" width="9" style="72" customWidth="1"/>
    <col min="2757" max="2757" width="7.85546875" style="72" customWidth="1"/>
    <col min="2758" max="2758" width="2.140625" style="72" customWidth="1"/>
    <col min="2759" max="2759" width="4.85546875" style="72" customWidth="1"/>
    <col min="2760" max="2760" width="1.7109375" style="72" customWidth="1"/>
    <col min="2761" max="2761" width="1.28515625" style="72" customWidth="1"/>
    <col min="2762" max="2762" width="8.5703125" style="72" customWidth="1"/>
    <col min="2763" max="2763" width="3.42578125" style="72" customWidth="1"/>
    <col min="2764" max="2764" width="5.42578125" style="72" customWidth="1"/>
    <col min="2765" max="2765" width="17.28515625" style="72" customWidth="1"/>
    <col min="2766" max="2766" width="1.5703125" style="72" customWidth="1"/>
    <col min="2767" max="2767" width="27.42578125" style="72" customWidth="1"/>
    <col min="2768" max="2768" width="0.7109375" style="72" customWidth="1"/>
    <col min="2769" max="2769" width="5.42578125" style="72" customWidth="1"/>
    <col min="2770" max="2771" width="2.5703125" style="72" customWidth="1"/>
    <col min="2772" max="2772" width="2.42578125" style="72" customWidth="1"/>
    <col min="2773" max="2773" width="9" style="72" customWidth="1"/>
    <col min="2774" max="2774" width="7.85546875" style="72" customWidth="1"/>
    <col min="2775" max="2775" width="2.140625" style="72" customWidth="1"/>
    <col min="2776" max="2776" width="4.85546875" style="72" customWidth="1"/>
    <col min="2777" max="2777" width="1.7109375" style="72" customWidth="1"/>
    <col min="2778" max="2778" width="1.28515625" style="72" customWidth="1"/>
    <col min="2779" max="2779" width="8.5703125" style="72" customWidth="1"/>
    <col min="2780" max="2780" width="3.42578125" style="72" customWidth="1"/>
    <col min="2781" max="2781" width="5.42578125" style="72" customWidth="1"/>
    <col min="2782" max="2782" width="17.28515625" style="72" customWidth="1"/>
    <col min="2783" max="2783" width="1.7109375" style="72" customWidth="1"/>
    <col min="2784" max="2784" width="27.42578125" style="72" customWidth="1"/>
    <col min="2785" max="2785" width="0.7109375" style="72" customWidth="1"/>
    <col min="2786" max="2786" width="5.42578125" style="72" customWidth="1"/>
    <col min="2787" max="2788" width="2.5703125" style="72" customWidth="1"/>
    <col min="2789" max="2789" width="2.42578125" style="72" customWidth="1"/>
    <col min="2790" max="2790" width="9" style="72" customWidth="1"/>
    <col min="2791" max="2791" width="7.85546875" style="72" customWidth="1"/>
    <col min="2792" max="2792" width="2.140625" style="72" customWidth="1"/>
    <col min="2793" max="2793" width="4.85546875" style="72" customWidth="1"/>
    <col min="2794" max="2794" width="1.7109375" style="72" customWidth="1"/>
    <col min="2795" max="2795" width="1.28515625" style="72" customWidth="1"/>
    <col min="2796" max="2796" width="8.5703125" style="72" customWidth="1"/>
    <col min="2797" max="2797" width="3.42578125" style="72" customWidth="1"/>
    <col min="2798" max="2798" width="5.42578125" style="72" customWidth="1"/>
    <col min="2799" max="2799" width="17.28515625" style="72" customWidth="1"/>
    <col min="2800" max="2800" width="1.42578125" style="72" customWidth="1"/>
    <col min="2801" max="2801" width="27.42578125" style="72" customWidth="1"/>
    <col min="2802" max="2802" width="0.7109375" style="72" customWidth="1"/>
    <col min="2803" max="2803" width="5.42578125" style="72" customWidth="1"/>
    <col min="2804" max="2805" width="2.5703125" style="72" customWidth="1"/>
    <col min="2806" max="2806" width="2.42578125" style="72" customWidth="1"/>
    <col min="2807" max="2807" width="9" style="72" customWidth="1"/>
    <col min="2808" max="2808" width="7.85546875" style="72" customWidth="1"/>
    <col min="2809" max="2809" width="2.140625" style="72" customWidth="1"/>
    <col min="2810" max="2810" width="4.85546875" style="72" customWidth="1"/>
    <col min="2811" max="2811" width="1.7109375" style="72" customWidth="1"/>
    <col min="2812" max="2812" width="1.28515625" style="72" customWidth="1"/>
    <col min="2813" max="2813" width="8.5703125" style="72" customWidth="1"/>
    <col min="2814" max="2814" width="3.42578125" style="72" customWidth="1"/>
    <col min="2815" max="2815" width="5.42578125" style="72" customWidth="1"/>
    <col min="2816" max="2816" width="17.28515625" style="72" customWidth="1"/>
    <col min="2817" max="2817" width="1.7109375" style="72" customWidth="1"/>
    <col min="2818" max="2818" width="27.42578125" style="72" customWidth="1"/>
    <col min="2819" max="2819" width="0.7109375" style="72" customWidth="1"/>
    <col min="2820" max="2820" width="5.42578125" style="72" customWidth="1"/>
    <col min="2821" max="2822" width="2.5703125" style="72" customWidth="1"/>
    <col min="2823" max="2823" width="2.42578125" style="72" customWidth="1"/>
    <col min="2824" max="2824" width="9" style="72" customWidth="1"/>
    <col min="2825" max="2825" width="7.85546875" style="72" customWidth="1"/>
    <col min="2826" max="2826" width="2.140625" style="72" customWidth="1"/>
    <col min="2827" max="2827" width="4.85546875" style="72" customWidth="1"/>
    <col min="2828" max="2828" width="1.7109375" style="72" customWidth="1"/>
    <col min="2829" max="2829" width="1.28515625" style="72" customWidth="1"/>
    <col min="2830" max="2830" width="8.5703125" style="72" customWidth="1"/>
    <col min="2831" max="2831" width="3.42578125" style="72" customWidth="1"/>
    <col min="2832" max="2832" width="5.42578125" style="72" customWidth="1"/>
    <col min="2833" max="2833" width="17.28515625" style="72" customWidth="1"/>
    <col min="2834" max="3005" width="11.42578125" style="72"/>
    <col min="3006" max="3006" width="27.42578125" style="72" customWidth="1"/>
    <col min="3007" max="3007" width="0.7109375" style="72" customWidth="1"/>
    <col min="3008" max="3008" width="5.42578125" style="72" customWidth="1"/>
    <col min="3009" max="3010" width="2.5703125" style="72" customWidth="1"/>
    <col min="3011" max="3011" width="2.42578125" style="72" customWidth="1"/>
    <col min="3012" max="3012" width="9" style="72" customWidth="1"/>
    <col min="3013" max="3013" width="7.85546875" style="72" customWidth="1"/>
    <col min="3014" max="3014" width="2.140625" style="72" customWidth="1"/>
    <col min="3015" max="3015" width="4.85546875" style="72" customWidth="1"/>
    <col min="3016" max="3016" width="1.7109375" style="72" customWidth="1"/>
    <col min="3017" max="3017" width="1.28515625" style="72" customWidth="1"/>
    <col min="3018" max="3018" width="8.5703125" style="72" customWidth="1"/>
    <col min="3019" max="3019" width="3.42578125" style="72" customWidth="1"/>
    <col min="3020" max="3020" width="5.42578125" style="72" customWidth="1"/>
    <col min="3021" max="3021" width="17.28515625" style="72" customWidth="1"/>
    <col min="3022" max="3022" width="1.5703125" style="72" customWidth="1"/>
    <col min="3023" max="3023" width="27.42578125" style="72" customWidth="1"/>
    <col min="3024" max="3024" width="0.7109375" style="72" customWidth="1"/>
    <col min="3025" max="3025" width="5.42578125" style="72" customWidth="1"/>
    <col min="3026" max="3027" width="2.5703125" style="72" customWidth="1"/>
    <col min="3028" max="3028" width="2.42578125" style="72" customWidth="1"/>
    <col min="3029" max="3029" width="9" style="72" customWidth="1"/>
    <col min="3030" max="3030" width="7.85546875" style="72" customWidth="1"/>
    <col min="3031" max="3031" width="2.140625" style="72" customWidth="1"/>
    <col min="3032" max="3032" width="4.85546875" style="72" customWidth="1"/>
    <col min="3033" max="3033" width="1.7109375" style="72" customWidth="1"/>
    <col min="3034" max="3034" width="1.28515625" style="72" customWidth="1"/>
    <col min="3035" max="3035" width="8.5703125" style="72" customWidth="1"/>
    <col min="3036" max="3036" width="3.42578125" style="72" customWidth="1"/>
    <col min="3037" max="3037" width="5.42578125" style="72" customWidth="1"/>
    <col min="3038" max="3038" width="17.28515625" style="72" customWidth="1"/>
    <col min="3039" max="3039" width="1.7109375" style="72" customWidth="1"/>
    <col min="3040" max="3040" width="27.42578125" style="72" customWidth="1"/>
    <col min="3041" max="3041" width="0.7109375" style="72" customWidth="1"/>
    <col min="3042" max="3042" width="5.42578125" style="72" customWidth="1"/>
    <col min="3043" max="3044" width="2.5703125" style="72" customWidth="1"/>
    <col min="3045" max="3045" width="2.42578125" style="72" customWidth="1"/>
    <col min="3046" max="3046" width="9" style="72" customWidth="1"/>
    <col min="3047" max="3047" width="7.85546875" style="72" customWidth="1"/>
    <col min="3048" max="3048" width="2.140625" style="72" customWidth="1"/>
    <col min="3049" max="3049" width="4.85546875" style="72" customWidth="1"/>
    <col min="3050" max="3050" width="1.7109375" style="72" customWidth="1"/>
    <col min="3051" max="3051" width="1.28515625" style="72" customWidth="1"/>
    <col min="3052" max="3052" width="8.5703125" style="72" customWidth="1"/>
    <col min="3053" max="3053" width="3.42578125" style="72" customWidth="1"/>
    <col min="3054" max="3054" width="5.42578125" style="72" customWidth="1"/>
    <col min="3055" max="3055" width="17.28515625" style="72" customWidth="1"/>
    <col min="3056" max="3056" width="1.42578125" style="72" customWidth="1"/>
    <col min="3057" max="3057" width="27.42578125" style="72" customWidth="1"/>
    <col min="3058" max="3058" width="0.7109375" style="72" customWidth="1"/>
    <col min="3059" max="3059" width="5.42578125" style="72" customWidth="1"/>
    <col min="3060" max="3061" width="2.5703125" style="72" customWidth="1"/>
    <col min="3062" max="3062" width="2.42578125" style="72" customWidth="1"/>
    <col min="3063" max="3063" width="9" style="72" customWidth="1"/>
    <col min="3064" max="3064" width="7.85546875" style="72" customWidth="1"/>
    <col min="3065" max="3065" width="2.140625" style="72" customWidth="1"/>
    <col min="3066" max="3066" width="4.85546875" style="72" customWidth="1"/>
    <col min="3067" max="3067" width="1.7109375" style="72" customWidth="1"/>
    <col min="3068" max="3068" width="1.28515625" style="72" customWidth="1"/>
    <col min="3069" max="3069" width="8.5703125" style="72" customWidth="1"/>
    <col min="3070" max="3070" width="3.42578125" style="72" customWidth="1"/>
    <col min="3071" max="3071" width="5.42578125" style="72" customWidth="1"/>
    <col min="3072" max="3072" width="17.28515625" style="72" customWidth="1"/>
    <col min="3073" max="3073" width="1.7109375" style="72" customWidth="1"/>
    <col min="3074" max="3074" width="27.42578125" style="72" customWidth="1"/>
    <col min="3075" max="3075" width="0.7109375" style="72" customWidth="1"/>
    <col min="3076" max="3076" width="5.42578125" style="72" customWidth="1"/>
    <col min="3077" max="3078" width="2.5703125" style="72" customWidth="1"/>
    <col min="3079" max="3079" width="2.42578125" style="72" customWidth="1"/>
    <col min="3080" max="3080" width="9" style="72" customWidth="1"/>
    <col min="3081" max="3081" width="7.85546875" style="72" customWidth="1"/>
    <col min="3082" max="3082" width="2.140625" style="72" customWidth="1"/>
    <col min="3083" max="3083" width="4.85546875" style="72" customWidth="1"/>
    <col min="3084" max="3084" width="1.7109375" style="72" customWidth="1"/>
    <col min="3085" max="3085" width="1.28515625" style="72" customWidth="1"/>
    <col min="3086" max="3086" width="8.5703125" style="72" customWidth="1"/>
    <col min="3087" max="3087" width="3.42578125" style="72" customWidth="1"/>
    <col min="3088" max="3088" width="5.42578125" style="72" customWidth="1"/>
    <col min="3089" max="3089" width="17.28515625" style="72" customWidth="1"/>
    <col min="3090" max="3261" width="11.42578125" style="72"/>
    <col min="3262" max="3262" width="27.42578125" style="72" customWidth="1"/>
    <col min="3263" max="3263" width="0.7109375" style="72" customWidth="1"/>
    <col min="3264" max="3264" width="5.42578125" style="72" customWidth="1"/>
    <col min="3265" max="3266" width="2.5703125" style="72" customWidth="1"/>
    <col min="3267" max="3267" width="2.42578125" style="72" customWidth="1"/>
    <col min="3268" max="3268" width="9" style="72" customWidth="1"/>
    <col min="3269" max="3269" width="7.85546875" style="72" customWidth="1"/>
    <col min="3270" max="3270" width="2.140625" style="72" customWidth="1"/>
    <col min="3271" max="3271" width="4.85546875" style="72" customWidth="1"/>
    <col min="3272" max="3272" width="1.7109375" style="72" customWidth="1"/>
    <col min="3273" max="3273" width="1.28515625" style="72" customWidth="1"/>
    <col min="3274" max="3274" width="8.5703125" style="72" customWidth="1"/>
    <col min="3275" max="3275" width="3.42578125" style="72" customWidth="1"/>
    <col min="3276" max="3276" width="5.42578125" style="72" customWidth="1"/>
    <col min="3277" max="3277" width="17.28515625" style="72" customWidth="1"/>
    <col min="3278" max="3278" width="1.5703125" style="72" customWidth="1"/>
    <col min="3279" max="3279" width="27.42578125" style="72" customWidth="1"/>
    <col min="3280" max="3280" width="0.7109375" style="72" customWidth="1"/>
    <col min="3281" max="3281" width="5.42578125" style="72" customWidth="1"/>
    <col min="3282" max="3283" width="2.5703125" style="72" customWidth="1"/>
    <col min="3284" max="3284" width="2.42578125" style="72" customWidth="1"/>
    <col min="3285" max="3285" width="9" style="72" customWidth="1"/>
    <col min="3286" max="3286" width="7.85546875" style="72" customWidth="1"/>
    <col min="3287" max="3287" width="2.140625" style="72" customWidth="1"/>
    <col min="3288" max="3288" width="4.85546875" style="72" customWidth="1"/>
    <col min="3289" max="3289" width="1.7109375" style="72" customWidth="1"/>
    <col min="3290" max="3290" width="1.28515625" style="72" customWidth="1"/>
    <col min="3291" max="3291" width="8.5703125" style="72" customWidth="1"/>
    <col min="3292" max="3292" width="3.42578125" style="72" customWidth="1"/>
    <col min="3293" max="3293" width="5.42578125" style="72" customWidth="1"/>
    <col min="3294" max="3294" width="17.28515625" style="72" customWidth="1"/>
    <col min="3295" max="3295" width="1.7109375" style="72" customWidth="1"/>
    <col min="3296" max="3296" width="27.42578125" style="72" customWidth="1"/>
    <col min="3297" max="3297" width="0.7109375" style="72" customWidth="1"/>
    <col min="3298" max="3298" width="5.42578125" style="72" customWidth="1"/>
    <col min="3299" max="3300" width="2.5703125" style="72" customWidth="1"/>
    <col min="3301" max="3301" width="2.42578125" style="72" customWidth="1"/>
    <col min="3302" max="3302" width="9" style="72" customWidth="1"/>
    <col min="3303" max="3303" width="7.85546875" style="72" customWidth="1"/>
    <col min="3304" max="3304" width="2.140625" style="72" customWidth="1"/>
    <col min="3305" max="3305" width="4.85546875" style="72" customWidth="1"/>
    <col min="3306" max="3306" width="1.7109375" style="72" customWidth="1"/>
    <col min="3307" max="3307" width="1.28515625" style="72" customWidth="1"/>
    <col min="3308" max="3308" width="8.5703125" style="72" customWidth="1"/>
    <col min="3309" max="3309" width="3.42578125" style="72" customWidth="1"/>
    <col min="3310" max="3310" width="5.42578125" style="72" customWidth="1"/>
    <col min="3311" max="3311" width="17.28515625" style="72" customWidth="1"/>
    <col min="3312" max="3312" width="1.42578125" style="72" customWidth="1"/>
    <col min="3313" max="3313" width="27.42578125" style="72" customWidth="1"/>
    <col min="3314" max="3314" width="0.7109375" style="72" customWidth="1"/>
    <col min="3315" max="3315" width="5.42578125" style="72" customWidth="1"/>
    <col min="3316" max="3317" width="2.5703125" style="72" customWidth="1"/>
    <col min="3318" max="3318" width="2.42578125" style="72" customWidth="1"/>
    <col min="3319" max="3319" width="9" style="72" customWidth="1"/>
    <col min="3320" max="3320" width="7.85546875" style="72" customWidth="1"/>
    <col min="3321" max="3321" width="2.140625" style="72" customWidth="1"/>
    <col min="3322" max="3322" width="4.85546875" style="72" customWidth="1"/>
    <col min="3323" max="3323" width="1.7109375" style="72" customWidth="1"/>
    <col min="3324" max="3324" width="1.28515625" style="72" customWidth="1"/>
    <col min="3325" max="3325" width="8.5703125" style="72" customWidth="1"/>
    <col min="3326" max="3326" width="3.42578125" style="72" customWidth="1"/>
    <col min="3327" max="3327" width="5.42578125" style="72" customWidth="1"/>
    <col min="3328" max="3328" width="17.28515625" style="72" customWidth="1"/>
    <col min="3329" max="3329" width="1.7109375" style="72" customWidth="1"/>
    <col min="3330" max="3330" width="27.42578125" style="72" customWidth="1"/>
    <col min="3331" max="3331" width="0.7109375" style="72" customWidth="1"/>
    <col min="3332" max="3332" width="5.42578125" style="72" customWidth="1"/>
    <col min="3333" max="3334" width="2.5703125" style="72" customWidth="1"/>
    <col min="3335" max="3335" width="2.42578125" style="72" customWidth="1"/>
    <col min="3336" max="3336" width="9" style="72" customWidth="1"/>
    <col min="3337" max="3337" width="7.85546875" style="72" customWidth="1"/>
    <col min="3338" max="3338" width="2.140625" style="72" customWidth="1"/>
    <col min="3339" max="3339" width="4.85546875" style="72" customWidth="1"/>
    <col min="3340" max="3340" width="1.7109375" style="72" customWidth="1"/>
    <col min="3341" max="3341" width="1.28515625" style="72" customWidth="1"/>
    <col min="3342" max="3342" width="8.5703125" style="72" customWidth="1"/>
    <col min="3343" max="3343" width="3.42578125" style="72" customWidth="1"/>
    <col min="3344" max="3344" width="5.42578125" style="72" customWidth="1"/>
    <col min="3345" max="3345" width="17.28515625" style="72" customWidth="1"/>
    <col min="3346" max="3517" width="11.42578125" style="72"/>
    <col min="3518" max="3518" width="27.42578125" style="72" customWidth="1"/>
    <col min="3519" max="3519" width="0.7109375" style="72" customWidth="1"/>
    <col min="3520" max="3520" width="5.42578125" style="72" customWidth="1"/>
    <col min="3521" max="3522" width="2.5703125" style="72" customWidth="1"/>
    <col min="3523" max="3523" width="2.42578125" style="72" customWidth="1"/>
    <col min="3524" max="3524" width="9" style="72" customWidth="1"/>
    <col min="3525" max="3525" width="7.85546875" style="72" customWidth="1"/>
    <col min="3526" max="3526" width="2.140625" style="72" customWidth="1"/>
    <col min="3527" max="3527" width="4.85546875" style="72" customWidth="1"/>
    <col min="3528" max="3528" width="1.7109375" style="72" customWidth="1"/>
    <col min="3529" max="3529" width="1.28515625" style="72" customWidth="1"/>
    <col min="3530" max="3530" width="8.5703125" style="72" customWidth="1"/>
    <col min="3531" max="3531" width="3.42578125" style="72" customWidth="1"/>
    <col min="3532" max="3532" width="5.42578125" style="72" customWidth="1"/>
    <col min="3533" max="3533" width="17.28515625" style="72" customWidth="1"/>
    <col min="3534" max="3534" width="1.5703125" style="72" customWidth="1"/>
    <col min="3535" max="3535" width="27.42578125" style="72" customWidth="1"/>
    <col min="3536" max="3536" width="0.7109375" style="72" customWidth="1"/>
    <col min="3537" max="3537" width="5.42578125" style="72" customWidth="1"/>
    <col min="3538" max="3539" width="2.5703125" style="72" customWidth="1"/>
    <col min="3540" max="3540" width="2.42578125" style="72" customWidth="1"/>
    <col min="3541" max="3541" width="9" style="72" customWidth="1"/>
    <col min="3542" max="3542" width="7.85546875" style="72" customWidth="1"/>
    <col min="3543" max="3543" width="2.140625" style="72" customWidth="1"/>
    <col min="3544" max="3544" width="4.85546875" style="72" customWidth="1"/>
    <col min="3545" max="3545" width="1.7109375" style="72" customWidth="1"/>
    <col min="3546" max="3546" width="1.28515625" style="72" customWidth="1"/>
    <col min="3547" max="3547" width="8.5703125" style="72" customWidth="1"/>
    <col min="3548" max="3548" width="3.42578125" style="72" customWidth="1"/>
    <col min="3549" max="3549" width="5.42578125" style="72" customWidth="1"/>
    <col min="3550" max="3550" width="17.28515625" style="72" customWidth="1"/>
    <col min="3551" max="3551" width="1.7109375" style="72" customWidth="1"/>
    <col min="3552" max="3552" width="27.42578125" style="72" customWidth="1"/>
    <col min="3553" max="3553" width="0.7109375" style="72" customWidth="1"/>
    <col min="3554" max="3554" width="5.42578125" style="72" customWidth="1"/>
    <col min="3555" max="3556" width="2.5703125" style="72" customWidth="1"/>
    <col min="3557" max="3557" width="2.42578125" style="72" customWidth="1"/>
    <col min="3558" max="3558" width="9" style="72" customWidth="1"/>
    <col min="3559" max="3559" width="7.85546875" style="72" customWidth="1"/>
    <col min="3560" max="3560" width="2.140625" style="72" customWidth="1"/>
    <col min="3561" max="3561" width="4.85546875" style="72" customWidth="1"/>
    <col min="3562" max="3562" width="1.7109375" style="72" customWidth="1"/>
    <col min="3563" max="3563" width="1.28515625" style="72" customWidth="1"/>
    <col min="3564" max="3564" width="8.5703125" style="72" customWidth="1"/>
    <col min="3565" max="3565" width="3.42578125" style="72" customWidth="1"/>
    <col min="3566" max="3566" width="5.42578125" style="72" customWidth="1"/>
    <col min="3567" max="3567" width="17.28515625" style="72" customWidth="1"/>
    <col min="3568" max="3568" width="1.42578125" style="72" customWidth="1"/>
    <col min="3569" max="3569" width="27.42578125" style="72" customWidth="1"/>
    <col min="3570" max="3570" width="0.7109375" style="72" customWidth="1"/>
    <col min="3571" max="3571" width="5.42578125" style="72" customWidth="1"/>
    <col min="3572" max="3573" width="2.5703125" style="72" customWidth="1"/>
    <col min="3574" max="3574" width="2.42578125" style="72" customWidth="1"/>
    <col min="3575" max="3575" width="9" style="72" customWidth="1"/>
    <col min="3576" max="3576" width="7.85546875" style="72" customWidth="1"/>
    <col min="3577" max="3577" width="2.140625" style="72" customWidth="1"/>
    <col min="3578" max="3578" width="4.85546875" style="72" customWidth="1"/>
    <col min="3579" max="3579" width="1.7109375" style="72" customWidth="1"/>
    <col min="3580" max="3580" width="1.28515625" style="72" customWidth="1"/>
    <col min="3581" max="3581" width="8.5703125" style="72" customWidth="1"/>
    <col min="3582" max="3582" width="3.42578125" style="72" customWidth="1"/>
    <col min="3583" max="3583" width="5.42578125" style="72" customWidth="1"/>
    <col min="3584" max="3584" width="17.28515625" style="72" customWidth="1"/>
    <col min="3585" max="3585" width="1.7109375" style="72" customWidth="1"/>
    <col min="3586" max="3586" width="27.42578125" style="72" customWidth="1"/>
    <col min="3587" max="3587" width="0.7109375" style="72" customWidth="1"/>
    <col min="3588" max="3588" width="5.42578125" style="72" customWidth="1"/>
    <col min="3589" max="3590" width="2.5703125" style="72" customWidth="1"/>
    <col min="3591" max="3591" width="2.42578125" style="72" customWidth="1"/>
    <col min="3592" max="3592" width="9" style="72" customWidth="1"/>
    <col min="3593" max="3593" width="7.85546875" style="72" customWidth="1"/>
    <col min="3594" max="3594" width="2.140625" style="72" customWidth="1"/>
    <col min="3595" max="3595" width="4.85546875" style="72" customWidth="1"/>
    <col min="3596" max="3596" width="1.7109375" style="72" customWidth="1"/>
    <col min="3597" max="3597" width="1.28515625" style="72" customWidth="1"/>
    <col min="3598" max="3598" width="8.5703125" style="72" customWidth="1"/>
    <col min="3599" max="3599" width="3.42578125" style="72" customWidth="1"/>
    <col min="3600" max="3600" width="5.42578125" style="72" customWidth="1"/>
    <col min="3601" max="3601" width="17.28515625" style="72" customWidth="1"/>
    <col min="3602" max="3773" width="11.42578125" style="72"/>
    <col min="3774" max="3774" width="27.42578125" style="72" customWidth="1"/>
    <col min="3775" max="3775" width="0.7109375" style="72" customWidth="1"/>
    <col min="3776" max="3776" width="5.42578125" style="72" customWidth="1"/>
    <col min="3777" max="3778" width="2.5703125" style="72" customWidth="1"/>
    <col min="3779" max="3779" width="2.42578125" style="72" customWidth="1"/>
    <col min="3780" max="3780" width="9" style="72" customWidth="1"/>
    <col min="3781" max="3781" width="7.85546875" style="72" customWidth="1"/>
    <col min="3782" max="3782" width="2.140625" style="72" customWidth="1"/>
    <col min="3783" max="3783" width="4.85546875" style="72" customWidth="1"/>
    <col min="3784" max="3784" width="1.7109375" style="72" customWidth="1"/>
    <col min="3785" max="3785" width="1.28515625" style="72" customWidth="1"/>
    <col min="3786" max="3786" width="8.5703125" style="72" customWidth="1"/>
    <col min="3787" max="3787" width="3.42578125" style="72" customWidth="1"/>
    <col min="3788" max="3788" width="5.42578125" style="72" customWidth="1"/>
    <col min="3789" max="3789" width="17.28515625" style="72" customWidth="1"/>
    <col min="3790" max="3790" width="1.5703125" style="72" customWidth="1"/>
    <col min="3791" max="3791" width="27.42578125" style="72" customWidth="1"/>
    <col min="3792" max="3792" width="0.7109375" style="72" customWidth="1"/>
    <col min="3793" max="3793" width="5.42578125" style="72" customWidth="1"/>
    <col min="3794" max="3795" width="2.5703125" style="72" customWidth="1"/>
    <col min="3796" max="3796" width="2.42578125" style="72" customWidth="1"/>
    <col min="3797" max="3797" width="9" style="72" customWidth="1"/>
    <col min="3798" max="3798" width="7.85546875" style="72" customWidth="1"/>
    <col min="3799" max="3799" width="2.140625" style="72" customWidth="1"/>
    <col min="3800" max="3800" width="4.85546875" style="72" customWidth="1"/>
    <col min="3801" max="3801" width="1.7109375" style="72" customWidth="1"/>
    <col min="3802" max="3802" width="1.28515625" style="72" customWidth="1"/>
    <col min="3803" max="3803" width="8.5703125" style="72" customWidth="1"/>
    <col min="3804" max="3804" width="3.42578125" style="72" customWidth="1"/>
    <col min="3805" max="3805" width="5.42578125" style="72" customWidth="1"/>
    <col min="3806" max="3806" width="17.28515625" style="72" customWidth="1"/>
    <col min="3807" max="3807" width="1.7109375" style="72" customWidth="1"/>
    <col min="3808" max="3808" width="27.42578125" style="72" customWidth="1"/>
    <col min="3809" max="3809" width="0.7109375" style="72" customWidth="1"/>
    <col min="3810" max="3810" width="5.42578125" style="72" customWidth="1"/>
    <col min="3811" max="3812" width="2.5703125" style="72" customWidth="1"/>
    <col min="3813" max="3813" width="2.42578125" style="72" customWidth="1"/>
    <col min="3814" max="3814" width="9" style="72" customWidth="1"/>
    <col min="3815" max="3815" width="7.85546875" style="72" customWidth="1"/>
    <col min="3816" max="3816" width="2.140625" style="72" customWidth="1"/>
    <col min="3817" max="3817" width="4.85546875" style="72" customWidth="1"/>
    <col min="3818" max="3818" width="1.7109375" style="72" customWidth="1"/>
    <col min="3819" max="3819" width="1.28515625" style="72" customWidth="1"/>
    <col min="3820" max="3820" width="8.5703125" style="72" customWidth="1"/>
    <col min="3821" max="3821" width="3.42578125" style="72" customWidth="1"/>
    <col min="3822" max="3822" width="5.42578125" style="72" customWidth="1"/>
    <col min="3823" max="3823" width="17.28515625" style="72" customWidth="1"/>
    <col min="3824" max="3824" width="1.42578125" style="72" customWidth="1"/>
    <col min="3825" max="3825" width="27.42578125" style="72" customWidth="1"/>
    <col min="3826" max="3826" width="0.7109375" style="72" customWidth="1"/>
    <col min="3827" max="3827" width="5.42578125" style="72" customWidth="1"/>
    <col min="3828" max="3829" width="2.5703125" style="72" customWidth="1"/>
    <col min="3830" max="3830" width="2.42578125" style="72" customWidth="1"/>
    <col min="3831" max="3831" width="9" style="72" customWidth="1"/>
    <col min="3832" max="3832" width="7.85546875" style="72" customWidth="1"/>
    <col min="3833" max="3833" width="2.140625" style="72" customWidth="1"/>
    <col min="3834" max="3834" width="4.85546875" style="72" customWidth="1"/>
    <col min="3835" max="3835" width="1.7109375" style="72" customWidth="1"/>
    <col min="3836" max="3836" width="1.28515625" style="72" customWidth="1"/>
    <col min="3837" max="3837" width="8.5703125" style="72" customWidth="1"/>
    <col min="3838" max="3838" width="3.42578125" style="72" customWidth="1"/>
    <col min="3839" max="3839" width="5.42578125" style="72" customWidth="1"/>
    <col min="3840" max="3840" width="17.28515625" style="72" customWidth="1"/>
    <col min="3841" max="3841" width="1.7109375" style="72" customWidth="1"/>
    <col min="3842" max="3842" width="27.42578125" style="72" customWidth="1"/>
    <col min="3843" max="3843" width="0.7109375" style="72" customWidth="1"/>
    <col min="3844" max="3844" width="5.42578125" style="72" customWidth="1"/>
    <col min="3845" max="3846" width="2.5703125" style="72" customWidth="1"/>
    <col min="3847" max="3847" width="2.42578125" style="72" customWidth="1"/>
    <col min="3848" max="3848" width="9" style="72" customWidth="1"/>
    <col min="3849" max="3849" width="7.85546875" style="72" customWidth="1"/>
    <col min="3850" max="3850" width="2.140625" style="72" customWidth="1"/>
    <col min="3851" max="3851" width="4.85546875" style="72" customWidth="1"/>
    <col min="3852" max="3852" width="1.7109375" style="72" customWidth="1"/>
    <col min="3853" max="3853" width="1.28515625" style="72" customWidth="1"/>
    <col min="3854" max="3854" width="8.5703125" style="72" customWidth="1"/>
    <col min="3855" max="3855" width="3.42578125" style="72" customWidth="1"/>
    <col min="3856" max="3856" width="5.42578125" style="72" customWidth="1"/>
    <col min="3857" max="3857" width="17.28515625" style="72" customWidth="1"/>
    <col min="3858" max="4029" width="11.42578125" style="72"/>
    <col min="4030" max="4030" width="27.42578125" style="72" customWidth="1"/>
    <col min="4031" max="4031" width="0.7109375" style="72" customWidth="1"/>
    <col min="4032" max="4032" width="5.42578125" style="72" customWidth="1"/>
    <col min="4033" max="4034" width="2.5703125" style="72" customWidth="1"/>
    <col min="4035" max="4035" width="2.42578125" style="72" customWidth="1"/>
    <col min="4036" max="4036" width="9" style="72" customWidth="1"/>
    <col min="4037" max="4037" width="7.85546875" style="72" customWidth="1"/>
    <col min="4038" max="4038" width="2.140625" style="72" customWidth="1"/>
    <col min="4039" max="4039" width="4.85546875" style="72" customWidth="1"/>
    <col min="4040" max="4040" width="1.7109375" style="72" customWidth="1"/>
    <col min="4041" max="4041" width="1.28515625" style="72" customWidth="1"/>
    <col min="4042" max="4042" width="8.5703125" style="72" customWidth="1"/>
    <col min="4043" max="4043" width="3.42578125" style="72" customWidth="1"/>
    <col min="4044" max="4044" width="5.42578125" style="72" customWidth="1"/>
    <col min="4045" max="4045" width="17.28515625" style="72" customWidth="1"/>
    <col min="4046" max="4046" width="1.5703125" style="72" customWidth="1"/>
    <col min="4047" max="4047" width="27.42578125" style="72" customWidth="1"/>
    <col min="4048" max="4048" width="0.7109375" style="72" customWidth="1"/>
    <col min="4049" max="4049" width="5.42578125" style="72" customWidth="1"/>
    <col min="4050" max="4051" width="2.5703125" style="72" customWidth="1"/>
    <col min="4052" max="4052" width="2.42578125" style="72" customWidth="1"/>
    <col min="4053" max="4053" width="9" style="72" customWidth="1"/>
    <col min="4054" max="4054" width="7.85546875" style="72" customWidth="1"/>
    <col min="4055" max="4055" width="2.140625" style="72" customWidth="1"/>
    <col min="4056" max="4056" width="4.85546875" style="72" customWidth="1"/>
    <col min="4057" max="4057" width="1.7109375" style="72" customWidth="1"/>
    <col min="4058" max="4058" width="1.28515625" style="72" customWidth="1"/>
    <col min="4059" max="4059" width="8.5703125" style="72" customWidth="1"/>
    <col min="4060" max="4060" width="3.42578125" style="72" customWidth="1"/>
    <col min="4061" max="4061" width="5.42578125" style="72" customWidth="1"/>
    <col min="4062" max="4062" width="17.28515625" style="72" customWidth="1"/>
    <col min="4063" max="4063" width="1.7109375" style="72" customWidth="1"/>
    <col min="4064" max="4064" width="27.42578125" style="72" customWidth="1"/>
    <col min="4065" max="4065" width="0.7109375" style="72" customWidth="1"/>
    <col min="4066" max="4066" width="5.42578125" style="72" customWidth="1"/>
    <col min="4067" max="4068" width="2.5703125" style="72" customWidth="1"/>
    <col min="4069" max="4069" width="2.42578125" style="72" customWidth="1"/>
    <col min="4070" max="4070" width="9" style="72" customWidth="1"/>
    <col min="4071" max="4071" width="7.85546875" style="72" customWidth="1"/>
    <col min="4072" max="4072" width="2.140625" style="72" customWidth="1"/>
    <col min="4073" max="4073" width="4.85546875" style="72" customWidth="1"/>
    <col min="4074" max="4074" width="1.7109375" style="72" customWidth="1"/>
    <col min="4075" max="4075" width="1.28515625" style="72" customWidth="1"/>
    <col min="4076" max="4076" width="8.5703125" style="72" customWidth="1"/>
    <col min="4077" max="4077" width="3.42578125" style="72" customWidth="1"/>
    <col min="4078" max="4078" width="5.42578125" style="72" customWidth="1"/>
    <col min="4079" max="4079" width="17.28515625" style="72" customWidth="1"/>
    <col min="4080" max="4080" width="1.42578125" style="72" customWidth="1"/>
    <col min="4081" max="4081" width="27.42578125" style="72" customWidth="1"/>
    <col min="4082" max="4082" width="0.7109375" style="72" customWidth="1"/>
    <col min="4083" max="4083" width="5.42578125" style="72" customWidth="1"/>
    <col min="4084" max="4085" width="2.5703125" style="72" customWidth="1"/>
    <col min="4086" max="4086" width="2.42578125" style="72" customWidth="1"/>
    <col min="4087" max="4087" width="9" style="72" customWidth="1"/>
    <col min="4088" max="4088" width="7.85546875" style="72" customWidth="1"/>
    <col min="4089" max="4089" width="2.140625" style="72" customWidth="1"/>
    <col min="4090" max="4090" width="4.85546875" style="72" customWidth="1"/>
    <col min="4091" max="4091" width="1.7109375" style="72" customWidth="1"/>
    <col min="4092" max="4092" width="1.28515625" style="72" customWidth="1"/>
    <col min="4093" max="4093" width="8.5703125" style="72" customWidth="1"/>
    <col min="4094" max="4094" width="3.42578125" style="72" customWidth="1"/>
    <col min="4095" max="4095" width="5.42578125" style="72" customWidth="1"/>
    <col min="4096" max="4096" width="17.28515625" style="72" customWidth="1"/>
    <col min="4097" max="4097" width="1.7109375" style="72" customWidth="1"/>
    <col min="4098" max="4098" width="27.42578125" style="72" customWidth="1"/>
    <col min="4099" max="4099" width="0.7109375" style="72" customWidth="1"/>
    <col min="4100" max="4100" width="5.42578125" style="72" customWidth="1"/>
    <col min="4101" max="4102" width="2.5703125" style="72" customWidth="1"/>
    <col min="4103" max="4103" width="2.42578125" style="72" customWidth="1"/>
    <col min="4104" max="4104" width="9" style="72" customWidth="1"/>
    <col min="4105" max="4105" width="7.85546875" style="72" customWidth="1"/>
    <col min="4106" max="4106" width="2.140625" style="72" customWidth="1"/>
    <col min="4107" max="4107" width="4.85546875" style="72" customWidth="1"/>
    <col min="4108" max="4108" width="1.7109375" style="72" customWidth="1"/>
    <col min="4109" max="4109" width="1.28515625" style="72" customWidth="1"/>
    <col min="4110" max="4110" width="8.5703125" style="72" customWidth="1"/>
    <col min="4111" max="4111" width="3.42578125" style="72" customWidth="1"/>
    <col min="4112" max="4112" width="5.42578125" style="72" customWidth="1"/>
    <col min="4113" max="4113" width="17.28515625" style="72" customWidth="1"/>
    <col min="4114" max="4285" width="11.42578125" style="72"/>
    <col min="4286" max="4286" width="27.42578125" style="72" customWidth="1"/>
    <col min="4287" max="4287" width="0.7109375" style="72" customWidth="1"/>
    <col min="4288" max="4288" width="5.42578125" style="72" customWidth="1"/>
    <col min="4289" max="4290" width="2.5703125" style="72" customWidth="1"/>
    <col min="4291" max="4291" width="2.42578125" style="72" customWidth="1"/>
    <col min="4292" max="4292" width="9" style="72" customWidth="1"/>
    <col min="4293" max="4293" width="7.85546875" style="72" customWidth="1"/>
    <col min="4294" max="4294" width="2.140625" style="72" customWidth="1"/>
    <col min="4295" max="4295" width="4.85546875" style="72" customWidth="1"/>
    <col min="4296" max="4296" width="1.7109375" style="72" customWidth="1"/>
    <col min="4297" max="4297" width="1.28515625" style="72" customWidth="1"/>
    <col min="4298" max="4298" width="8.5703125" style="72" customWidth="1"/>
    <col min="4299" max="4299" width="3.42578125" style="72" customWidth="1"/>
    <col min="4300" max="4300" width="5.42578125" style="72" customWidth="1"/>
    <col min="4301" max="4301" width="17.28515625" style="72" customWidth="1"/>
    <col min="4302" max="4302" width="1.5703125" style="72" customWidth="1"/>
    <col min="4303" max="4303" width="27.42578125" style="72" customWidth="1"/>
    <col min="4304" max="4304" width="0.7109375" style="72" customWidth="1"/>
    <col min="4305" max="4305" width="5.42578125" style="72" customWidth="1"/>
    <col min="4306" max="4307" width="2.5703125" style="72" customWidth="1"/>
    <col min="4308" max="4308" width="2.42578125" style="72" customWidth="1"/>
    <col min="4309" max="4309" width="9" style="72" customWidth="1"/>
    <col min="4310" max="4310" width="7.85546875" style="72" customWidth="1"/>
    <col min="4311" max="4311" width="2.140625" style="72" customWidth="1"/>
    <col min="4312" max="4312" width="4.85546875" style="72" customWidth="1"/>
    <col min="4313" max="4313" width="1.7109375" style="72" customWidth="1"/>
    <col min="4314" max="4314" width="1.28515625" style="72" customWidth="1"/>
    <col min="4315" max="4315" width="8.5703125" style="72" customWidth="1"/>
    <col min="4316" max="4316" width="3.42578125" style="72" customWidth="1"/>
    <col min="4317" max="4317" width="5.42578125" style="72" customWidth="1"/>
    <col min="4318" max="4318" width="17.28515625" style="72" customWidth="1"/>
    <col min="4319" max="4319" width="1.7109375" style="72" customWidth="1"/>
    <col min="4320" max="4320" width="27.42578125" style="72" customWidth="1"/>
    <col min="4321" max="4321" width="0.7109375" style="72" customWidth="1"/>
    <col min="4322" max="4322" width="5.42578125" style="72" customWidth="1"/>
    <col min="4323" max="4324" width="2.5703125" style="72" customWidth="1"/>
    <col min="4325" max="4325" width="2.42578125" style="72" customWidth="1"/>
    <col min="4326" max="4326" width="9" style="72" customWidth="1"/>
    <col min="4327" max="4327" width="7.85546875" style="72" customWidth="1"/>
    <col min="4328" max="4328" width="2.140625" style="72" customWidth="1"/>
    <col min="4329" max="4329" width="4.85546875" style="72" customWidth="1"/>
    <col min="4330" max="4330" width="1.7109375" style="72" customWidth="1"/>
    <col min="4331" max="4331" width="1.28515625" style="72" customWidth="1"/>
    <col min="4332" max="4332" width="8.5703125" style="72" customWidth="1"/>
    <col min="4333" max="4333" width="3.42578125" style="72" customWidth="1"/>
    <col min="4334" max="4334" width="5.42578125" style="72" customWidth="1"/>
    <col min="4335" max="4335" width="17.28515625" style="72" customWidth="1"/>
    <col min="4336" max="4336" width="1.42578125" style="72" customWidth="1"/>
    <col min="4337" max="4337" width="27.42578125" style="72" customWidth="1"/>
    <col min="4338" max="4338" width="0.7109375" style="72" customWidth="1"/>
    <col min="4339" max="4339" width="5.42578125" style="72" customWidth="1"/>
    <col min="4340" max="4341" width="2.5703125" style="72" customWidth="1"/>
    <col min="4342" max="4342" width="2.42578125" style="72" customWidth="1"/>
    <col min="4343" max="4343" width="9" style="72" customWidth="1"/>
    <col min="4344" max="4344" width="7.85546875" style="72" customWidth="1"/>
    <col min="4345" max="4345" width="2.140625" style="72" customWidth="1"/>
    <col min="4346" max="4346" width="4.85546875" style="72" customWidth="1"/>
    <col min="4347" max="4347" width="1.7109375" style="72" customWidth="1"/>
    <col min="4348" max="4348" width="1.28515625" style="72" customWidth="1"/>
    <col min="4349" max="4349" width="8.5703125" style="72" customWidth="1"/>
    <col min="4350" max="4350" width="3.42578125" style="72" customWidth="1"/>
    <col min="4351" max="4351" width="5.42578125" style="72" customWidth="1"/>
    <col min="4352" max="4352" width="17.28515625" style="72" customWidth="1"/>
    <col min="4353" max="4353" width="1.7109375" style="72" customWidth="1"/>
    <col min="4354" max="4354" width="27.42578125" style="72" customWidth="1"/>
    <col min="4355" max="4355" width="0.7109375" style="72" customWidth="1"/>
    <col min="4356" max="4356" width="5.42578125" style="72" customWidth="1"/>
    <col min="4357" max="4358" width="2.5703125" style="72" customWidth="1"/>
    <col min="4359" max="4359" width="2.42578125" style="72" customWidth="1"/>
    <col min="4360" max="4360" width="9" style="72" customWidth="1"/>
    <col min="4361" max="4361" width="7.85546875" style="72" customWidth="1"/>
    <col min="4362" max="4362" width="2.140625" style="72" customWidth="1"/>
    <col min="4363" max="4363" width="4.85546875" style="72" customWidth="1"/>
    <col min="4364" max="4364" width="1.7109375" style="72" customWidth="1"/>
    <col min="4365" max="4365" width="1.28515625" style="72" customWidth="1"/>
    <col min="4366" max="4366" width="8.5703125" style="72" customWidth="1"/>
    <col min="4367" max="4367" width="3.42578125" style="72" customWidth="1"/>
    <col min="4368" max="4368" width="5.42578125" style="72" customWidth="1"/>
    <col min="4369" max="4369" width="17.28515625" style="72" customWidth="1"/>
    <col min="4370" max="4541" width="11.42578125" style="72"/>
    <col min="4542" max="4542" width="27.42578125" style="72" customWidth="1"/>
    <col min="4543" max="4543" width="0.7109375" style="72" customWidth="1"/>
    <col min="4544" max="4544" width="5.42578125" style="72" customWidth="1"/>
    <col min="4545" max="4546" width="2.5703125" style="72" customWidth="1"/>
    <col min="4547" max="4547" width="2.42578125" style="72" customWidth="1"/>
    <col min="4548" max="4548" width="9" style="72" customWidth="1"/>
    <col min="4549" max="4549" width="7.85546875" style="72" customWidth="1"/>
    <col min="4550" max="4550" width="2.140625" style="72" customWidth="1"/>
    <col min="4551" max="4551" width="4.85546875" style="72" customWidth="1"/>
    <col min="4552" max="4552" width="1.7109375" style="72" customWidth="1"/>
    <col min="4553" max="4553" width="1.28515625" style="72" customWidth="1"/>
    <col min="4554" max="4554" width="8.5703125" style="72" customWidth="1"/>
    <col min="4555" max="4555" width="3.42578125" style="72" customWidth="1"/>
    <col min="4556" max="4556" width="5.42578125" style="72" customWidth="1"/>
    <col min="4557" max="4557" width="17.28515625" style="72" customWidth="1"/>
    <col min="4558" max="4558" width="1.5703125" style="72" customWidth="1"/>
    <col min="4559" max="4559" width="27.42578125" style="72" customWidth="1"/>
    <col min="4560" max="4560" width="0.7109375" style="72" customWidth="1"/>
    <col min="4561" max="4561" width="5.42578125" style="72" customWidth="1"/>
    <col min="4562" max="4563" width="2.5703125" style="72" customWidth="1"/>
    <col min="4564" max="4564" width="2.42578125" style="72" customWidth="1"/>
    <col min="4565" max="4565" width="9" style="72" customWidth="1"/>
    <col min="4566" max="4566" width="7.85546875" style="72" customWidth="1"/>
    <col min="4567" max="4567" width="2.140625" style="72" customWidth="1"/>
    <col min="4568" max="4568" width="4.85546875" style="72" customWidth="1"/>
    <col min="4569" max="4569" width="1.7109375" style="72" customWidth="1"/>
    <col min="4570" max="4570" width="1.28515625" style="72" customWidth="1"/>
    <col min="4571" max="4571" width="8.5703125" style="72" customWidth="1"/>
    <col min="4572" max="4572" width="3.42578125" style="72" customWidth="1"/>
    <col min="4573" max="4573" width="5.42578125" style="72" customWidth="1"/>
    <col min="4574" max="4574" width="17.28515625" style="72" customWidth="1"/>
    <col min="4575" max="4575" width="1.7109375" style="72" customWidth="1"/>
    <col min="4576" max="4576" width="27.42578125" style="72" customWidth="1"/>
    <col min="4577" max="4577" width="0.7109375" style="72" customWidth="1"/>
    <col min="4578" max="4578" width="5.42578125" style="72" customWidth="1"/>
    <col min="4579" max="4580" width="2.5703125" style="72" customWidth="1"/>
    <col min="4581" max="4581" width="2.42578125" style="72" customWidth="1"/>
    <col min="4582" max="4582" width="9" style="72" customWidth="1"/>
    <col min="4583" max="4583" width="7.85546875" style="72" customWidth="1"/>
    <col min="4584" max="4584" width="2.140625" style="72" customWidth="1"/>
    <col min="4585" max="4585" width="4.85546875" style="72" customWidth="1"/>
    <col min="4586" max="4586" width="1.7109375" style="72" customWidth="1"/>
    <col min="4587" max="4587" width="1.28515625" style="72" customWidth="1"/>
    <col min="4588" max="4588" width="8.5703125" style="72" customWidth="1"/>
    <col min="4589" max="4589" width="3.42578125" style="72" customWidth="1"/>
    <col min="4590" max="4590" width="5.42578125" style="72" customWidth="1"/>
    <col min="4591" max="4591" width="17.28515625" style="72" customWidth="1"/>
    <col min="4592" max="4592" width="1.42578125" style="72" customWidth="1"/>
    <col min="4593" max="4593" width="27.42578125" style="72" customWidth="1"/>
    <col min="4594" max="4594" width="0.7109375" style="72" customWidth="1"/>
    <col min="4595" max="4595" width="5.42578125" style="72" customWidth="1"/>
    <col min="4596" max="4597" width="2.5703125" style="72" customWidth="1"/>
    <col min="4598" max="4598" width="2.42578125" style="72" customWidth="1"/>
    <col min="4599" max="4599" width="9" style="72" customWidth="1"/>
    <col min="4600" max="4600" width="7.85546875" style="72" customWidth="1"/>
    <col min="4601" max="4601" width="2.140625" style="72" customWidth="1"/>
    <col min="4602" max="4602" width="4.85546875" style="72" customWidth="1"/>
    <col min="4603" max="4603" width="1.7109375" style="72" customWidth="1"/>
    <col min="4604" max="4604" width="1.28515625" style="72" customWidth="1"/>
    <col min="4605" max="4605" width="8.5703125" style="72" customWidth="1"/>
    <col min="4606" max="4606" width="3.42578125" style="72" customWidth="1"/>
    <col min="4607" max="4607" width="5.42578125" style="72" customWidth="1"/>
    <col min="4608" max="4608" width="17.28515625" style="72" customWidth="1"/>
    <col min="4609" max="4609" width="1.7109375" style="72" customWidth="1"/>
    <col min="4610" max="4610" width="27.42578125" style="72" customWidth="1"/>
    <col min="4611" max="4611" width="0.7109375" style="72" customWidth="1"/>
    <col min="4612" max="4612" width="5.42578125" style="72" customWidth="1"/>
    <col min="4613" max="4614" width="2.5703125" style="72" customWidth="1"/>
    <col min="4615" max="4615" width="2.42578125" style="72" customWidth="1"/>
    <col min="4616" max="4616" width="9" style="72" customWidth="1"/>
    <col min="4617" max="4617" width="7.85546875" style="72" customWidth="1"/>
    <col min="4618" max="4618" width="2.140625" style="72" customWidth="1"/>
    <col min="4619" max="4619" width="4.85546875" style="72" customWidth="1"/>
    <col min="4620" max="4620" width="1.7109375" style="72" customWidth="1"/>
    <col min="4621" max="4621" width="1.28515625" style="72" customWidth="1"/>
    <col min="4622" max="4622" width="8.5703125" style="72" customWidth="1"/>
    <col min="4623" max="4623" width="3.42578125" style="72" customWidth="1"/>
    <col min="4624" max="4624" width="5.42578125" style="72" customWidth="1"/>
    <col min="4625" max="4625" width="17.28515625" style="72" customWidth="1"/>
    <col min="4626" max="4797" width="11.42578125" style="72"/>
    <col min="4798" max="4798" width="27.42578125" style="72" customWidth="1"/>
    <col min="4799" max="4799" width="0.7109375" style="72" customWidth="1"/>
    <col min="4800" max="4800" width="5.42578125" style="72" customWidth="1"/>
    <col min="4801" max="4802" width="2.5703125" style="72" customWidth="1"/>
    <col min="4803" max="4803" width="2.42578125" style="72" customWidth="1"/>
    <col min="4804" max="4804" width="9" style="72" customWidth="1"/>
    <col min="4805" max="4805" width="7.85546875" style="72" customWidth="1"/>
    <col min="4806" max="4806" width="2.140625" style="72" customWidth="1"/>
    <col min="4807" max="4807" width="4.85546875" style="72" customWidth="1"/>
    <col min="4808" max="4808" width="1.7109375" style="72" customWidth="1"/>
    <col min="4809" max="4809" width="1.28515625" style="72" customWidth="1"/>
    <col min="4810" max="4810" width="8.5703125" style="72" customWidth="1"/>
    <col min="4811" max="4811" width="3.42578125" style="72" customWidth="1"/>
    <col min="4812" max="4812" width="5.42578125" style="72" customWidth="1"/>
    <col min="4813" max="4813" width="17.28515625" style="72" customWidth="1"/>
    <col min="4814" max="4814" width="1.5703125" style="72" customWidth="1"/>
    <col min="4815" max="4815" width="27.42578125" style="72" customWidth="1"/>
    <col min="4816" max="4816" width="0.7109375" style="72" customWidth="1"/>
    <col min="4817" max="4817" width="5.42578125" style="72" customWidth="1"/>
    <col min="4818" max="4819" width="2.5703125" style="72" customWidth="1"/>
    <col min="4820" max="4820" width="2.42578125" style="72" customWidth="1"/>
    <col min="4821" max="4821" width="9" style="72" customWidth="1"/>
    <col min="4822" max="4822" width="7.85546875" style="72" customWidth="1"/>
    <col min="4823" max="4823" width="2.140625" style="72" customWidth="1"/>
    <col min="4824" max="4824" width="4.85546875" style="72" customWidth="1"/>
    <col min="4825" max="4825" width="1.7109375" style="72" customWidth="1"/>
    <col min="4826" max="4826" width="1.28515625" style="72" customWidth="1"/>
    <col min="4827" max="4827" width="8.5703125" style="72" customWidth="1"/>
    <col min="4828" max="4828" width="3.42578125" style="72" customWidth="1"/>
    <col min="4829" max="4829" width="5.42578125" style="72" customWidth="1"/>
    <col min="4830" max="4830" width="17.28515625" style="72" customWidth="1"/>
    <col min="4831" max="4831" width="1.7109375" style="72" customWidth="1"/>
    <col min="4832" max="4832" width="27.42578125" style="72" customWidth="1"/>
    <col min="4833" max="4833" width="0.7109375" style="72" customWidth="1"/>
    <col min="4834" max="4834" width="5.42578125" style="72" customWidth="1"/>
    <col min="4835" max="4836" width="2.5703125" style="72" customWidth="1"/>
    <col min="4837" max="4837" width="2.42578125" style="72" customWidth="1"/>
    <col min="4838" max="4838" width="9" style="72" customWidth="1"/>
    <col min="4839" max="4839" width="7.85546875" style="72" customWidth="1"/>
    <col min="4840" max="4840" width="2.140625" style="72" customWidth="1"/>
    <col min="4841" max="4841" width="4.85546875" style="72" customWidth="1"/>
    <col min="4842" max="4842" width="1.7109375" style="72" customWidth="1"/>
    <col min="4843" max="4843" width="1.28515625" style="72" customWidth="1"/>
    <col min="4844" max="4844" width="8.5703125" style="72" customWidth="1"/>
    <col min="4845" max="4845" width="3.42578125" style="72" customWidth="1"/>
    <col min="4846" max="4846" width="5.42578125" style="72" customWidth="1"/>
    <col min="4847" max="4847" width="17.28515625" style="72" customWidth="1"/>
    <col min="4848" max="4848" width="1.42578125" style="72" customWidth="1"/>
    <col min="4849" max="4849" width="27.42578125" style="72" customWidth="1"/>
    <col min="4850" max="4850" width="0.7109375" style="72" customWidth="1"/>
    <col min="4851" max="4851" width="5.42578125" style="72" customWidth="1"/>
    <col min="4852" max="4853" width="2.5703125" style="72" customWidth="1"/>
    <col min="4854" max="4854" width="2.42578125" style="72" customWidth="1"/>
    <col min="4855" max="4855" width="9" style="72" customWidth="1"/>
    <col min="4856" max="4856" width="7.85546875" style="72" customWidth="1"/>
    <col min="4857" max="4857" width="2.140625" style="72" customWidth="1"/>
    <col min="4858" max="4858" width="4.85546875" style="72" customWidth="1"/>
    <col min="4859" max="4859" width="1.7109375" style="72" customWidth="1"/>
    <col min="4860" max="4860" width="1.28515625" style="72" customWidth="1"/>
    <col min="4861" max="4861" width="8.5703125" style="72" customWidth="1"/>
    <col min="4862" max="4862" width="3.42578125" style="72" customWidth="1"/>
    <col min="4863" max="4863" width="5.42578125" style="72" customWidth="1"/>
    <col min="4864" max="4864" width="17.28515625" style="72" customWidth="1"/>
    <col min="4865" max="4865" width="1.7109375" style="72" customWidth="1"/>
    <col min="4866" max="4866" width="27.42578125" style="72" customWidth="1"/>
    <col min="4867" max="4867" width="0.7109375" style="72" customWidth="1"/>
    <col min="4868" max="4868" width="5.42578125" style="72" customWidth="1"/>
    <col min="4869" max="4870" width="2.5703125" style="72" customWidth="1"/>
    <col min="4871" max="4871" width="2.42578125" style="72" customWidth="1"/>
    <col min="4872" max="4872" width="9" style="72" customWidth="1"/>
    <col min="4873" max="4873" width="7.85546875" style="72" customWidth="1"/>
    <col min="4874" max="4874" width="2.140625" style="72" customWidth="1"/>
    <col min="4875" max="4875" width="4.85546875" style="72" customWidth="1"/>
    <col min="4876" max="4876" width="1.7109375" style="72" customWidth="1"/>
    <col min="4877" max="4877" width="1.28515625" style="72" customWidth="1"/>
    <col min="4878" max="4878" width="8.5703125" style="72" customWidth="1"/>
    <col min="4879" max="4879" width="3.42578125" style="72" customWidth="1"/>
    <col min="4880" max="4880" width="5.42578125" style="72" customWidth="1"/>
    <col min="4881" max="4881" width="17.28515625" style="72" customWidth="1"/>
    <col min="4882" max="5053" width="11.42578125" style="72"/>
    <col min="5054" max="5054" width="27.42578125" style="72" customWidth="1"/>
    <col min="5055" max="5055" width="0.7109375" style="72" customWidth="1"/>
    <col min="5056" max="5056" width="5.42578125" style="72" customWidth="1"/>
    <col min="5057" max="5058" width="2.5703125" style="72" customWidth="1"/>
    <col min="5059" max="5059" width="2.42578125" style="72" customWidth="1"/>
    <col min="5060" max="5060" width="9" style="72" customWidth="1"/>
    <col min="5061" max="5061" width="7.85546875" style="72" customWidth="1"/>
    <col min="5062" max="5062" width="2.140625" style="72" customWidth="1"/>
    <col min="5063" max="5063" width="4.85546875" style="72" customWidth="1"/>
    <col min="5064" max="5064" width="1.7109375" style="72" customWidth="1"/>
    <col min="5065" max="5065" width="1.28515625" style="72" customWidth="1"/>
    <col min="5066" max="5066" width="8.5703125" style="72" customWidth="1"/>
    <col min="5067" max="5067" width="3.42578125" style="72" customWidth="1"/>
    <col min="5068" max="5068" width="5.42578125" style="72" customWidth="1"/>
    <col min="5069" max="5069" width="17.28515625" style="72" customWidth="1"/>
    <col min="5070" max="5070" width="1.5703125" style="72" customWidth="1"/>
    <col min="5071" max="5071" width="27.42578125" style="72" customWidth="1"/>
    <col min="5072" max="5072" width="0.7109375" style="72" customWidth="1"/>
    <col min="5073" max="5073" width="5.42578125" style="72" customWidth="1"/>
    <col min="5074" max="5075" width="2.5703125" style="72" customWidth="1"/>
    <col min="5076" max="5076" width="2.42578125" style="72" customWidth="1"/>
    <col min="5077" max="5077" width="9" style="72" customWidth="1"/>
    <col min="5078" max="5078" width="7.85546875" style="72" customWidth="1"/>
    <col min="5079" max="5079" width="2.140625" style="72" customWidth="1"/>
    <col min="5080" max="5080" width="4.85546875" style="72" customWidth="1"/>
    <col min="5081" max="5081" width="1.7109375" style="72" customWidth="1"/>
    <col min="5082" max="5082" width="1.28515625" style="72" customWidth="1"/>
    <col min="5083" max="5083" width="8.5703125" style="72" customWidth="1"/>
    <col min="5084" max="5084" width="3.42578125" style="72" customWidth="1"/>
    <col min="5085" max="5085" width="5.42578125" style="72" customWidth="1"/>
    <col min="5086" max="5086" width="17.28515625" style="72" customWidth="1"/>
    <col min="5087" max="5087" width="1.7109375" style="72" customWidth="1"/>
    <col min="5088" max="5088" width="27.42578125" style="72" customWidth="1"/>
    <col min="5089" max="5089" width="0.7109375" style="72" customWidth="1"/>
    <col min="5090" max="5090" width="5.42578125" style="72" customWidth="1"/>
    <col min="5091" max="5092" width="2.5703125" style="72" customWidth="1"/>
    <col min="5093" max="5093" width="2.42578125" style="72" customWidth="1"/>
    <col min="5094" max="5094" width="9" style="72" customWidth="1"/>
    <col min="5095" max="5095" width="7.85546875" style="72" customWidth="1"/>
    <col min="5096" max="5096" width="2.140625" style="72" customWidth="1"/>
    <col min="5097" max="5097" width="4.85546875" style="72" customWidth="1"/>
    <col min="5098" max="5098" width="1.7109375" style="72" customWidth="1"/>
    <col min="5099" max="5099" width="1.28515625" style="72" customWidth="1"/>
    <col min="5100" max="5100" width="8.5703125" style="72" customWidth="1"/>
    <col min="5101" max="5101" width="3.42578125" style="72" customWidth="1"/>
    <col min="5102" max="5102" width="5.42578125" style="72" customWidth="1"/>
    <col min="5103" max="5103" width="17.28515625" style="72" customWidth="1"/>
    <col min="5104" max="5104" width="1.42578125" style="72" customWidth="1"/>
    <col min="5105" max="5105" width="27.42578125" style="72" customWidth="1"/>
    <col min="5106" max="5106" width="0.7109375" style="72" customWidth="1"/>
    <col min="5107" max="5107" width="5.42578125" style="72" customWidth="1"/>
    <col min="5108" max="5109" width="2.5703125" style="72" customWidth="1"/>
    <col min="5110" max="5110" width="2.42578125" style="72" customWidth="1"/>
    <col min="5111" max="5111" width="9" style="72" customWidth="1"/>
    <col min="5112" max="5112" width="7.85546875" style="72" customWidth="1"/>
    <col min="5113" max="5113" width="2.140625" style="72" customWidth="1"/>
    <col min="5114" max="5114" width="4.85546875" style="72" customWidth="1"/>
    <col min="5115" max="5115" width="1.7109375" style="72" customWidth="1"/>
    <col min="5116" max="5116" width="1.28515625" style="72" customWidth="1"/>
    <col min="5117" max="5117" width="8.5703125" style="72" customWidth="1"/>
    <col min="5118" max="5118" width="3.42578125" style="72" customWidth="1"/>
    <col min="5119" max="5119" width="5.42578125" style="72" customWidth="1"/>
    <col min="5120" max="5120" width="17.28515625" style="72" customWidth="1"/>
    <col min="5121" max="5121" width="1.7109375" style="72" customWidth="1"/>
    <col min="5122" max="5122" width="27.42578125" style="72" customWidth="1"/>
    <col min="5123" max="5123" width="0.7109375" style="72" customWidth="1"/>
    <col min="5124" max="5124" width="5.42578125" style="72" customWidth="1"/>
    <col min="5125" max="5126" width="2.5703125" style="72" customWidth="1"/>
    <col min="5127" max="5127" width="2.42578125" style="72" customWidth="1"/>
    <col min="5128" max="5128" width="9" style="72" customWidth="1"/>
    <col min="5129" max="5129" width="7.85546875" style="72" customWidth="1"/>
    <col min="5130" max="5130" width="2.140625" style="72" customWidth="1"/>
    <col min="5131" max="5131" width="4.85546875" style="72" customWidth="1"/>
    <col min="5132" max="5132" width="1.7109375" style="72" customWidth="1"/>
    <col min="5133" max="5133" width="1.28515625" style="72" customWidth="1"/>
    <col min="5134" max="5134" width="8.5703125" style="72" customWidth="1"/>
    <col min="5135" max="5135" width="3.42578125" style="72" customWidth="1"/>
    <col min="5136" max="5136" width="5.42578125" style="72" customWidth="1"/>
    <col min="5137" max="5137" width="17.28515625" style="72" customWidth="1"/>
    <col min="5138" max="5309" width="11.42578125" style="72"/>
    <col min="5310" max="5310" width="27.42578125" style="72" customWidth="1"/>
    <col min="5311" max="5311" width="0.7109375" style="72" customWidth="1"/>
    <col min="5312" max="5312" width="5.42578125" style="72" customWidth="1"/>
    <col min="5313" max="5314" width="2.5703125" style="72" customWidth="1"/>
    <col min="5315" max="5315" width="2.42578125" style="72" customWidth="1"/>
    <col min="5316" max="5316" width="9" style="72" customWidth="1"/>
    <col min="5317" max="5317" width="7.85546875" style="72" customWidth="1"/>
    <col min="5318" max="5318" width="2.140625" style="72" customWidth="1"/>
    <col min="5319" max="5319" width="4.85546875" style="72" customWidth="1"/>
    <col min="5320" max="5320" width="1.7109375" style="72" customWidth="1"/>
    <col min="5321" max="5321" width="1.28515625" style="72" customWidth="1"/>
    <col min="5322" max="5322" width="8.5703125" style="72" customWidth="1"/>
    <col min="5323" max="5323" width="3.42578125" style="72" customWidth="1"/>
    <col min="5324" max="5324" width="5.42578125" style="72" customWidth="1"/>
    <col min="5325" max="5325" width="17.28515625" style="72" customWidth="1"/>
    <col min="5326" max="5326" width="1.5703125" style="72" customWidth="1"/>
    <col min="5327" max="5327" width="27.42578125" style="72" customWidth="1"/>
    <col min="5328" max="5328" width="0.7109375" style="72" customWidth="1"/>
    <col min="5329" max="5329" width="5.42578125" style="72" customWidth="1"/>
    <col min="5330" max="5331" width="2.5703125" style="72" customWidth="1"/>
    <col min="5332" max="5332" width="2.42578125" style="72" customWidth="1"/>
    <col min="5333" max="5333" width="9" style="72" customWidth="1"/>
    <col min="5334" max="5334" width="7.85546875" style="72" customWidth="1"/>
    <col min="5335" max="5335" width="2.140625" style="72" customWidth="1"/>
    <col min="5336" max="5336" width="4.85546875" style="72" customWidth="1"/>
    <col min="5337" max="5337" width="1.7109375" style="72" customWidth="1"/>
    <col min="5338" max="5338" width="1.28515625" style="72" customWidth="1"/>
    <col min="5339" max="5339" width="8.5703125" style="72" customWidth="1"/>
    <col min="5340" max="5340" width="3.42578125" style="72" customWidth="1"/>
    <col min="5341" max="5341" width="5.42578125" style="72" customWidth="1"/>
    <col min="5342" max="5342" width="17.28515625" style="72" customWidth="1"/>
    <col min="5343" max="5343" width="1.7109375" style="72" customWidth="1"/>
    <col min="5344" max="5344" width="27.42578125" style="72" customWidth="1"/>
    <col min="5345" max="5345" width="0.7109375" style="72" customWidth="1"/>
    <col min="5346" max="5346" width="5.42578125" style="72" customWidth="1"/>
    <col min="5347" max="5348" width="2.5703125" style="72" customWidth="1"/>
    <col min="5349" max="5349" width="2.42578125" style="72" customWidth="1"/>
    <col min="5350" max="5350" width="9" style="72" customWidth="1"/>
    <col min="5351" max="5351" width="7.85546875" style="72" customWidth="1"/>
    <col min="5352" max="5352" width="2.140625" style="72" customWidth="1"/>
    <col min="5353" max="5353" width="4.85546875" style="72" customWidth="1"/>
    <col min="5354" max="5354" width="1.7109375" style="72" customWidth="1"/>
    <col min="5355" max="5355" width="1.28515625" style="72" customWidth="1"/>
    <col min="5356" max="5356" width="8.5703125" style="72" customWidth="1"/>
    <col min="5357" max="5357" width="3.42578125" style="72" customWidth="1"/>
    <col min="5358" max="5358" width="5.42578125" style="72" customWidth="1"/>
    <col min="5359" max="5359" width="17.28515625" style="72" customWidth="1"/>
    <col min="5360" max="5360" width="1.42578125" style="72" customWidth="1"/>
    <col min="5361" max="5361" width="27.42578125" style="72" customWidth="1"/>
    <col min="5362" max="5362" width="0.7109375" style="72" customWidth="1"/>
    <col min="5363" max="5363" width="5.42578125" style="72" customWidth="1"/>
    <col min="5364" max="5365" width="2.5703125" style="72" customWidth="1"/>
    <col min="5366" max="5366" width="2.42578125" style="72" customWidth="1"/>
    <col min="5367" max="5367" width="9" style="72" customWidth="1"/>
    <col min="5368" max="5368" width="7.85546875" style="72" customWidth="1"/>
    <col min="5369" max="5369" width="2.140625" style="72" customWidth="1"/>
    <col min="5370" max="5370" width="4.85546875" style="72" customWidth="1"/>
    <col min="5371" max="5371" width="1.7109375" style="72" customWidth="1"/>
    <col min="5372" max="5372" width="1.28515625" style="72" customWidth="1"/>
    <col min="5373" max="5373" width="8.5703125" style="72" customWidth="1"/>
    <col min="5374" max="5374" width="3.42578125" style="72" customWidth="1"/>
    <col min="5375" max="5375" width="5.42578125" style="72" customWidth="1"/>
    <col min="5376" max="5376" width="17.28515625" style="72" customWidth="1"/>
    <col min="5377" max="5377" width="1.7109375" style="72" customWidth="1"/>
    <col min="5378" max="5378" width="27.42578125" style="72" customWidth="1"/>
    <col min="5379" max="5379" width="0.7109375" style="72" customWidth="1"/>
    <col min="5380" max="5380" width="5.42578125" style="72" customWidth="1"/>
    <col min="5381" max="5382" width="2.5703125" style="72" customWidth="1"/>
    <col min="5383" max="5383" width="2.42578125" style="72" customWidth="1"/>
    <col min="5384" max="5384" width="9" style="72" customWidth="1"/>
    <col min="5385" max="5385" width="7.85546875" style="72" customWidth="1"/>
    <col min="5386" max="5386" width="2.140625" style="72" customWidth="1"/>
    <col min="5387" max="5387" width="4.85546875" style="72" customWidth="1"/>
    <col min="5388" max="5388" width="1.7109375" style="72" customWidth="1"/>
    <col min="5389" max="5389" width="1.28515625" style="72" customWidth="1"/>
    <col min="5390" max="5390" width="8.5703125" style="72" customWidth="1"/>
    <col min="5391" max="5391" width="3.42578125" style="72" customWidth="1"/>
    <col min="5392" max="5392" width="5.42578125" style="72" customWidth="1"/>
    <col min="5393" max="5393" width="17.28515625" style="72" customWidth="1"/>
    <col min="5394" max="5565" width="11.42578125" style="72"/>
    <col min="5566" max="5566" width="27.42578125" style="72" customWidth="1"/>
    <col min="5567" max="5567" width="0.7109375" style="72" customWidth="1"/>
    <col min="5568" max="5568" width="5.42578125" style="72" customWidth="1"/>
    <col min="5569" max="5570" width="2.5703125" style="72" customWidth="1"/>
    <col min="5571" max="5571" width="2.42578125" style="72" customWidth="1"/>
    <col min="5572" max="5572" width="9" style="72" customWidth="1"/>
    <col min="5573" max="5573" width="7.85546875" style="72" customWidth="1"/>
    <col min="5574" max="5574" width="2.140625" style="72" customWidth="1"/>
    <col min="5575" max="5575" width="4.85546875" style="72" customWidth="1"/>
    <col min="5576" max="5576" width="1.7109375" style="72" customWidth="1"/>
    <col min="5577" max="5577" width="1.28515625" style="72" customWidth="1"/>
    <col min="5578" max="5578" width="8.5703125" style="72" customWidth="1"/>
    <col min="5579" max="5579" width="3.42578125" style="72" customWidth="1"/>
    <col min="5580" max="5580" width="5.42578125" style="72" customWidth="1"/>
    <col min="5581" max="5581" width="17.28515625" style="72" customWidth="1"/>
    <col min="5582" max="5582" width="1.5703125" style="72" customWidth="1"/>
    <col min="5583" max="5583" width="27.42578125" style="72" customWidth="1"/>
    <col min="5584" max="5584" width="0.7109375" style="72" customWidth="1"/>
    <col min="5585" max="5585" width="5.42578125" style="72" customWidth="1"/>
    <col min="5586" max="5587" width="2.5703125" style="72" customWidth="1"/>
    <col min="5588" max="5588" width="2.42578125" style="72" customWidth="1"/>
    <col min="5589" max="5589" width="9" style="72" customWidth="1"/>
    <col min="5590" max="5590" width="7.85546875" style="72" customWidth="1"/>
    <col min="5591" max="5591" width="2.140625" style="72" customWidth="1"/>
    <col min="5592" max="5592" width="4.85546875" style="72" customWidth="1"/>
    <col min="5593" max="5593" width="1.7109375" style="72" customWidth="1"/>
    <col min="5594" max="5594" width="1.28515625" style="72" customWidth="1"/>
    <col min="5595" max="5595" width="8.5703125" style="72" customWidth="1"/>
    <col min="5596" max="5596" width="3.42578125" style="72" customWidth="1"/>
    <col min="5597" max="5597" width="5.42578125" style="72" customWidth="1"/>
    <col min="5598" max="5598" width="17.28515625" style="72" customWidth="1"/>
    <col min="5599" max="5599" width="1.7109375" style="72" customWidth="1"/>
    <col min="5600" max="5600" width="27.42578125" style="72" customWidth="1"/>
    <col min="5601" max="5601" width="0.7109375" style="72" customWidth="1"/>
    <col min="5602" max="5602" width="5.42578125" style="72" customWidth="1"/>
    <col min="5603" max="5604" width="2.5703125" style="72" customWidth="1"/>
    <col min="5605" max="5605" width="2.42578125" style="72" customWidth="1"/>
    <col min="5606" max="5606" width="9" style="72" customWidth="1"/>
    <col min="5607" max="5607" width="7.85546875" style="72" customWidth="1"/>
    <col min="5608" max="5608" width="2.140625" style="72" customWidth="1"/>
    <col min="5609" max="5609" width="4.85546875" style="72" customWidth="1"/>
    <col min="5610" max="5610" width="1.7109375" style="72" customWidth="1"/>
    <col min="5611" max="5611" width="1.28515625" style="72" customWidth="1"/>
    <col min="5612" max="5612" width="8.5703125" style="72" customWidth="1"/>
    <col min="5613" max="5613" width="3.42578125" style="72" customWidth="1"/>
    <col min="5614" max="5614" width="5.42578125" style="72" customWidth="1"/>
    <col min="5615" max="5615" width="17.28515625" style="72" customWidth="1"/>
    <col min="5616" max="5616" width="1.42578125" style="72" customWidth="1"/>
    <col min="5617" max="5617" width="27.42578125" style="72" customWidth="1"/>
    <col min="5618" max="5618" width="0.7109375" style="72" customWidth="1"/>
    <col min="5619" max="5619" width="5.42578125" style="72" customWidth="1"/>
    <col min="5620" max="5621" width="2.5703125" style="72" customWidth="1"/>
    <col min="5622" max="5622" width="2.42578125" style="72" customWidth="1"/>
    <col min="5623" max="5623" width="9" style="72" customWidth="1"/>
    <col min="5624" max="5624" width="7.85546875" style="72" customWidth="1"/>
    <col min="5625" max="5625" width="2.140625" style="72" customWidth="1"/>
    <col min="5626" max="5626" width="4.85546875" style="72" customWidth="1"/>
    <col min="5627" max="5627" width="1.7109375" style="72" customWidth="1"/>
    <col min="5628" max="5628" width="1.28515625" style="72" customWidth="1"/>
    <col min="5629" max="5629" width="8.5703125" style="72" customWidth="1"/>
    <col min="5630" max="5630" width="3.42578125" style="72" customWidth="1"/>
    <col min="5631" max="5631" width="5.42578125" style="72" customWidth="1"/>
    <col min="5632" max="5632" width="17.28515625" style="72" customWidth="1"/>
    <col min="5633" max="5633" width="1.7109375" style="72" customWidth="1"/>
    <col min="5634" max="5634" width="27.42578125" style="72" customWidth="1"/>
    <col min="5635" max="5635" width="0.7109375" style="72" customWidth="1"/>
    <col min="5636" max="5636" width="5.42578125" style="72" customWidth="1"/>
    <col min="5637" max="5638" width="2.5703125" style="72" customWidth="1"/>
    <col min="5639" max="5639" width="2.42578125" style="72" customWidth="1"/>
    <col min="5640" max="5640" width="9" style="72" customWidth="1"/>
    <col min="5641" max="5641" width="7.85546875" style="72" customWidth="1"/>
    <col min="5642" max="5642" width="2.140625" style="72" customWidth="1"/>
    <col min="5643" max="5643" width="4.85546875" style="72" customWidth="1"/>
    <col min="5644" max="5644" width="1.7109375" style="72" customWidth="1"/>
    <col min="5645" max="5645" width="1.28515625" style="72" customWidth="1"/>
    <col min="5646" max="5646" width="8.5703125" style="72" customWidth="1"/>
    <col min="5647" max="5647" width="3.42578125" style="72" customWidth="1"/>
    <col min="5648" max="5648" width="5.42578125" style="72" customWidth="1"/>
    <col min="5649" max="5649" width="17.28515625" style="72" customWidth="1"/>
    <col min="5650" max="5821" width="11.42578125" style="72"/>
    <col min="5822" max="5822" width="27.42578125" style="72" customWidth="1"/>
    <col min="5823" max="5823" width="0.7109375" style="72" customWidth="1"/>
    <col min="5824" max="5824" width="5.42578125" style="72" customWidth="1"/>
    <col min="5825" max="5826" width="2.5703125" style="72" customWidth="1"/>
    <col min="5827" max="5827" width="2.42578125" style="72" customWidth="1"/>
    <col min="5828" max="5828" width="9" style="72" customWidth="1"/>
    <col min="5829" max="5829" width="7.85546875" style="72" customWidth="1"/>
    <col min="5830" max="5830" width="2.140625" style="72" customWidth="1"/>
    <col min="5831" max="5831" width="4.85546875" style="72" customWidth="1"/>
    <col min="5832" max="5832" width="1.7109375" style="72" customWidth="1"/>
    <col min="5833" max="5833" width="1.28515625" style="72" customWidth="1"/>
    <col min="5834" max="5834" width="8.5703125" style="72" customWidth="1"/>
    <col min="5835" max="5835" width="3.42578125" style="72" customWidth="1"/>
    <col min="5836" max="5836" width="5.42578125" style="72" customWidth="1"/>
    <col min="5837" max="5837" width="17.28515625" style="72" customWidth="1"/>
    <col min="5838" max="5838" width="1.5703125" style="72" customWidth="1"/>
    <col min="5839" max="5839" width="27.42578125" style="72" customWidth="1"/>
    <col min="5840" max="5840" width="0.7109375" style="72" customWidth="1"/>
    <col min="5841" max="5841" width="5.42578125" style="72" customWidth="1"/>
    <col min="5842" max="5843" width="2.5703125" style="72" customWidth="1"/>
    <col min="5844" max="5844" width="2.42578125" style="72" customWidth="1"/>
    <col min="5845" max="5845" width="9" style="72" customWidth="1"/>
    <col min="5846" max="5846" width="7.85546875" style="72" customWidth="1"/>
    <col min="5847" max="5847" width="2.140625" style="72" customWidth="1"/>
    <col min="5848" max="5848" width="4.85546875" style="72" customWidth="1"/>
    <col min="5849" max="5849" width="1.7109375" style="72" customWidth="1"/>
    <col min="5850" max="5850" width="1.28515625" style="72" customWidth="1"/>
    <col min="5851" max="5851" width="8.5703125" style="72" customWidth="1"/>
    <col min="5852" max="5852" width="3.42578125" style="72" customWidth="1"/>
    <col min="5853" max="5853" width="5.42578125" style="72" customWidth="1"/>
    <col min="5854" max="5854" width="17.28515625" style="72" customWidth="1"/>
    <col min="5855" max="5855" width="1.7109375" style="72" customWidth="1"/>
    <col min="5856" max="5856" width="27.42578125" style="72" customWidth="1"/>
    <col min="5857" max="5857" width="0.7109375" style="72" customWidth="1"/>
    <col min="5858" max="5858" width="5.42578125" style="72" customWidth="1"/>
    <col min="5859" max="5860" width="2.5703125" style="72" customWidth="1"/>
    <col min="5861" max="5861" width="2.42578125" style="72" customWidth="1"/>
    <col min="5862" max="5862" width="9" style="72" customWidth="1"/>
    <col min="5863" max="5863" width="7.85546875" style="72" customWidth="1"/>
    <col min="5864" max="5864" width="2.140625" style="72" customWidth="1"/>
    <col min="5865" max="5865" width="4.85546875" style="72" customWidth="1"/>
    <col min="5866" max="5866" width="1.7109375" style="72" customWidth="1"/>
    <col min="5867" max="5867" width="1.28515625" style="72" customWidth="1"/>
    <col min="5868" max="5868" width="8.5703125" style="72" customWidth="1"/>
    <col min="5869" max="5869" width="3.42578125" style="72" customWidth="1"/>
    <col min="5870" max="5870" width="5.42578125" style="72" customWidth="1"/>
    <col min="5871" max="5871" width="17.28515625" style="72" customWidth="1"/>
    <col min="5872" max="5872" width="1.42578125" style="72" customWidth="1"/>
    <col min="5873" max="5873" width="27.42578125" style="72" customWidth="1"/>
    <col min="5874" max="5874" width="0.7109375" style="72" customWidth="1"/>
    <col min="5875" max="5875" width="5.42578125" style="72" customWidth="1"/>
    <col min="5876" max="5877" width="2.5703125" style="72" customWidth="1"/>
    <col min="5878" max="5878" width="2.42578125" style="72" customWidth="1"/>
    <col min="5879" max="5879" width="9" style="72" customWidth="1"/>
    <col min="5880" max="5880" width="7.85546875" style="72" customWidth="1"/>
    <col min="5881" max="5881" width="2.140625" style="72" customWidth="1"/>
    <col min="5882" max="5882" width="4.85546875" style="72" customWidth="1"/>
    <col min="5883" max="5883" width="1.7109375" style="72" customWidth="1"/>
    <col min="5884" max="5884" width="1.28515625" style="72" customWidth="1"/>
    <col min="5885" max="5885" width="8.5703125" style="72" customWidth="1"/>
    <col min="5886" max="5886" width="3.42578125" style="72" customWidth="1"/>
    <col min="5887" max="5887" width="5.42578125" style="72" customWidth="1"/>
    <col min="5888" max="5888" width="17.28515625" style="72" customWidth="1"/>
    <col min="5889" max="5889" width="1.7109375" style="72" customWidth="1"/>
    <col min="5890" max="5890" width="27.42578125" style="72" customWidth="1"/>
    <col min="5891" max="5891" width="0.7109375" style="72" customWidth="1"/>
    <col min="5892" max="5892" width="5.42578125" style="72" customWidth="1"/>
    <col min="5893" max="5894" width="2.5703125" style="72" customWidth="1"/>
    <col min="5895" max="5895" width="2.42578125" style="72" customWidth="1"/>
    <col min="5896" max="5896" width="9" style="72" customWidth="1"/>
    <col min="5897" max="5897" width="7.85546875" style="72" customWidth="1"/>
    <col min="5898" max="5898" width="2.140625" style="72" customWidth="1"/>
    <col min="5899" max="5899" width="4.85546875" style="72" customWidth="1"/>
    <col min="5900" max="5900" width="1.7109375" style="72" customWidth="1"/>
    <col min="5901" max="5901" width="1.28515625" style="72" customWidth="1"/>
    <col min="5902" max="5902" width="8.5703125" style="72" customWidth="1"/>
    <col min="5903" max="5903" width="3.42578125" style="72" customWidth="1"/>
    <col min="5904" max="5904" width="5.42578125" style="72" customWidth="1"/>
    <col min="5905" max="5905" width="17.28515625" style="72" customWidth="1"/>
    <col min="5906" max="6077" width="11.42578125" style="72"/>
    <col min="6078" max="6078" width="27.42578125" style="72" customWidth="1"/>
    <col min="6079" max="6079" width="0.7109375" style="72" customWidth="1"/>
    <col min="6080" max="6080" width="5.42578125" style="72" customWidth="1"/>
    <col min="6081" max="6082" width="2.5703125" style="72" customWidth="1"/>
    <col min="6083" max="6083" width="2.42578125" style="72" customWidth="1"/>
    <col min="6084" max="6084" width="9" style="72" customWidth="1"/>
    <col min="6085" max="6085" width="7.85546875" style="72" customWidth="1"/>
    <col min="6086" max="6086" width="2.140625" style="72" customWidth="1"/>
    <col min="6087" max="6087" width="4.85546875" style="72" customWidth="1"/>
    <col min="6088" max="6088" width="1.7109375" style="72" customWidth="1"/>
    <col min="6089" max="6089" width="1.28515625" style="72" customWidth="1"/>
    <col min="6090" max="6090" width="8.5703125" style="72" customWidth="1"/>
    <col min="6091" max="6091" width="3.42578125" style="72" customWidth="1"/>
    <col min="6092" max="6092" width="5.42578125" style="72" customWidth="1"/>
    <col min="6093" max="6093" width="17.28515625" style="72" customWidth="1"/>
    <col min="6094" max="6094" width="1.5703125" style="72" customWidth="1"/>
    <col min="6095" max="6095" width="27.42578125" style="72" customWidth="1"/>
    <col min="6096" max="6096" width="0.7109375" style="72" customWidth="1"/>
    <col min="6097" max="6097" width="5.42578125" style="72" customWidth="1"/>
    <col min="6098" max="6099" width="2.5703125" style="72" customWidth="1"/>
    <col min="6100" max="6100" width="2.42578125" style="72" customWidth="1"/>
    <col min="6101" max="6101" width="9" style="72" customWidth="1"/>
    <col min="6102" max="6102" width="7.85546875" style="72" customWidth="1"/>
    <col min="6103" max="6103" width="2.140625" style="72" customWidth="1"/>
    <col min="6104" max="6104" width="4.85546875" style="72" customWidth="1"/>
    <col min="6105" max="6105" width="1.7109375" style="72" customWidth="1"/>
    <col min="6106" max="6106" width="1.28515625" style="72" customWidth="1"/>
    <col min="6107" max="6107" width="8.5703125" style="72" customWidth="1"/>
    <col min="6108" max="6108" width="3.42578125" style="72" customWidth="1"/>
    <col min="6109" max="6109" width="5.42578125" style="72" customWidth="1"/>
    <col min="6110" max="6110" width="17.28515625" style="72" customWidth="1"/>
    <col min="6111" max="6111" width="1.7109375" style="72" customWidth="1"/>
    <col min="6112" max="6112" width="27.42578125" style="72" customWidth="1"/>
    <col min="6113" max="6113" width="0.7109375" style="72" customWidth="1"/>
    <col min="6114" max="6114" width="5.42578125" style="72" customWidth="1"/>
    <col min="6115" max="6116" width="2.5703125" style="72" customWidth="1"/>
    <col min="6117" max="6117" width="2.42578125" style="72" customWidth="1"/>
    <col min="6118" max="6118" width="9" style="72" customWidth="1"/>
    <col min="6119" max="6119" width="7.85546875" style="72" customWidth="1"/>
    <col min="6120" max="6120" width="2.140625" style="72" customWidth="1"/>
    <col min="6121" max="6121" width="4.85546875" style="72" customWidth="1"/>
    <col min="6122" max="6122" width="1.7109375" style="72" customWidth="1"/>
    <col min="6123" max="6123" width="1.28515625" style="72" customWidth="1"/>
    <col min="6124" max="6124" width="8.5703125" style="72" customWidth="1"/>
    <col min="6125" max="6125" width="3.42578125" style="72" customWidth="1"/>
    <col min="6126" max="6126" width="5.42578125" style="72" customWidth="1"/>
    <col min="6127" max="6127" width="17.28515625" style="72" customWidth="1"/>
    <col min="6128" max="6128" width="1.42578125" style="72" customWidth="1"/>
    <col min="6129" max="6129" width="27.42578125" style="72" customWidth="1"/>
    <col min="6130" max="6130" width="0.7109375" style="72" customWidth="1"/>
    <col min="6131" max="6131" width="5.42578125" style="72" customWidth="1"/>
    <col min="6132" max="6133" width="2.5703125" style="72" customWidth="1"/>
    <col min="6134" max="6134" width="2.42578125" style="72" customWidth="1"/>
    <col min="6135" max="6135" width="9" style="72" customWidth="1"/>
    <col min="6136" max="6136" width="7.85546875" style="72" customWidth="1"/>
    <col min="6137" max="6137" width="2.140625" style="72" customWidth="1"/>
    <col min="6138" max="6138" width="4.85546875" style="72" customWidth="1"/>
    <col min="6139" max="6139" width="1.7109375" style="72" customWidth="1"/>
    <col min="6140" max="6140" width="1.28515625" style="72" customWidth="1"/>
    <col min="6141" max="6141" width="8.5703125" style="72" customWidth="1"/>
    <col min="6142" max="6142" width="3.42578125" style="72" customWidth="1"/>
    <col min="6143" max="6143" width="5.42578125" style="72" customWidth="1"/>
    <col min="6144" max="6144" width="17.28515625" style="72" customWidth="1"/>
    <col min="6145" max="6145" width="1.7109375" style="72" customWidth="1"/>
    <col min="6146" max="6146" width="27.42578125" style="72" customWidth="1"/>
    <col min="6147" max="6147" width="0.7109375" style="72" customWidth="1"/>
    <col min="6148" max="6148" width="5.42578125" style="72" customWidth="1"/>
    <col min="6149" max="6150" width="2.5703125" style="72" customWidth="1"/>
    <col min="6151" max="6151" width="2.42578125" style="72" customWidth="1"/>
    <col min="6152" max="6152" width="9" style="72" customWidth="1"/>
    <col min="6153" max="6153" width="7.85546875" style="72" customWidth="1"/>
    <col min="6154" max="6154" width="2.140625" style="72" customWidth="1"/>
    <col min="6155" max="6155" width="4.85546875" style="72" customWidth="1"/>
    <col min="6156" max="6156" width="1.7109375" style="72" customWidth="1"/>
    <col min="6157" max="6157" width="1.28515625" style="72" customWidth="1"/>
    <col min="6158" max="6158" width="8.5703125" style="72" customWidth="1"/>
    <col min="6159" max="6159" width="3.42578125" style="72" customWidth="1"/>
    <col min="6160" max="6160" width="5.42578125" style="72" customWidth="1"/>
    <col min="6161" max="6161" width="17.28515625" style="72" customWidth="1"/>
    <col min="6162" max="6333" width="11.42578125" style="72"/>
    <col min="6334" max="6334" width="27.42578125" style="72" customWidth="1"/>
    <col min="6335" max="6335" width="0.7109375" style="72" customWidth="1"/>
    <col min="6336" max="6336" width="5.42578125" style="72" customWidth="1"/>
    <col min="6337" max="6338" width="2.5703125" style="72" customWidth="1"/>
    <col min="6339" max="6339" width="2.42578125" style="72" customWidth="1"/>
    <col min="6340" max="6340" width="9" style="72" customWidth="1"/>
    <col min="6341" max="6341" width="7.85546875" style="72" customWidth="1"/>
    <col min="6342" max="6342" width="2.140625" style="72" customWidth="1"/>
    <col min="6343" max="6343" width="4.85546875" style="72" customWidth="1"/>
    <col min="6344" max="6344" width="1.7109375" style="72" customWidth="1"/>
    <col min="6345" max="6345" width="1.28515625" style="72" customWidth="1"/>
    <col min="6346" max="6346" width="8.5703125" style="72" customWidth="1"/>
    <col min="6347" max="6347" width="3.42578125" style="72" customWidth="1"/>
    <col min="6348" max="6348" width="5.42578125" style="72" customWidth="1"/>
    <col min="6349" max="6349" width="17.28515625" style="72" customWidth="1"/>
    <col min="6350" max="6350" width="1.5703125" style="72" customWidth="1"/>
    <col min="6351" max="6351" width="27.42578125" style="72" customWidth="1"/>
    <col min="6352" max="6352" width="0.7109375" style="72" customWidth="1"/>
    <col min="6353" max="6353" width="5.42578125" style="72" customWidth="1"/>
    <col min="6354" max="6355" width="2.5703125" style="72" customWidth="1"/>
    <col min="6356" max="6356" width="2.42578125" style="72" customWidth="1"/>
    <col min="6357" max="6357" width="9" style="72" customWidth="1"/>
    <col min="6358" max="6358" width="7.85546875" style="72" customWidth="1"/>
    <col min="6359" max="6359" width="2.140625" style="72" customWidth="1"/>
    <col min="6360" max="6360" width="4.85546875" style="72" customWidth="1"/>
    <col min="6361" max="6361" width="1.7109375" style="72" customWidth="1"/>
    <col min="6362" max="6362" width="1.28515625" style="72" customWidth="1"/>
    <col min="6363" max="6363" width="8.5703125" style="72" customWidth="1"/>
    <col min="6364" max="6364" width="3.42578125" style="72" customWidth="1"/>
    <col min="6365" max="6365" width="5.42578125" style="72" customWidth="1"/>
    <col min="6366" max="6366" width="17.28515625" style="72" customWidth="1"/>
    <col min="6367" max="6367" width="1.7109375" style="72" customWidth="1"/>
    <col min="6368" max="6368" width="27.42578125" style="72" customWidth="1"/>
    <col min="6369" max="6369" width="0.7109375" style="72" customWidth="1"/>
    <col min="6370" max="6370" width="5.42578125" style="72" customWidth="1"/>
    <col min="6371" max="6372" width="2.5703125" style="72" customWidth="1"/>
    <col min="6373" max="6373" width="2.42578125" style="72" customWidth="1"/>
    <col min="6374" max="6374" width="9" style="72" customWidth="1"/>
    <col min="6375" max="6375" width="7.85546875" style="72" customWidth="1"/>
    <col min="6376" max="6376" width="2.140625" style="72" customWidth="1"/>
    <col min="6377" max="6377" width="4.85546875" style="72" customWidth="1"/>
    <col min="6378" max="6378" width="1.7109375" style="72" customWidth="1"/>
    <col min="6379" max="6379" width="1.28515625" style="72" customWidth="1"/>
    <col min="6380" max="6380" width="8.5703125" style="72" customWidth="1"/>
    <col min="6381" max="6381" width="3.42578125" style="72" customWidth="1"/>
    <col min="6382" max="6382" width="5.42578125" style="72" customWidth="1"/>
    <col min="6383" max="6383" width="17.28515625" style="72" customWidth="1"/>
    <col min="6384" max="6384" width="1.42578125" style="72" customWidth="1"/>
    <col min="6385" max="6385" width="27.42578125" style="72" customWidth="1"/>
    <col min="6386" max="6386" width="0.7109375" style="72" customWidth="1"/>
    <col min="6387" max="6387" width="5.42578125" style="72" customWidth="1"/>
    <col min="6388" max="6389" width="2.5703125" style="72" customWidth="1"/>
    <col min="6390" max="6390" width="2.42578125" style="72" customWidth="1"/>
    <col min="6391" max="6391" width="9" style="72" customWidth="1"/>
    <col min="6392" max="6392" width="7.85546875" style="72" customWidth="1"/>
    <col min="6393" max="6393" width="2.140625" style="72" customWidth="1"/>
    <col min="6394" max="6394" width="4.85546875" style="72" customWidth="1"/>
    <col min="6395" max="6395" width="1.7109375" style="72" customWidth="1"/>
    <col min="6396" max="6396" width="1.28515625" style="72" customWidth="1"/>
    <col min="6397" max="6397" width="8.5703125" style="72" customWidth="1"/>
    <col min="6398" max="6398" width="3.42578125" style="72" customWidth="1"/>
    <col min="6399" max="6399" width="5.42578125" style="72" customWidth="1"/>
    <col min="6400" max="6400" width="17.28515625" style="72" customWidth="1"/>
    <col min="6401" max="6401" width="1.7109375" style="72" customWidth="1"/>
    <col min="6402" max="6402" width="27.42578125" style="72" customWidth="1"/>
    <col min="6403" max="6403" width="0.7109375" style="72" customWidth="1"/>
    <col min="6404" max="6404" width="5.42578125" style="72" customWidth="1"/>
    <col min="6405" max="6406" width="2.5703125" style="72" customWidth="1"/>
    <col min="6407" max="6407" width="2.42578125" style="72" customWidth="1"/>
    <col min="6408" max="6408" width="9" style="72" customWidth="1"/>
    <col min="6409" max="6409" width="7.85546875" style="72" customWidth="1"/>
    <col min="6410" max="6410" width="2.140625" style="72" customWidth="1"/>
    <col min="6411" max="6411" width="4.85546875" style="72" customWidth="1"/>
    <col min="6412" max="6412" width="1.7109375" style="72" customWidth="1"/>
    <col min="6413" max="6413" width="1.28515625" style="72" customWidth="1"/>
    <col min="6414" max="6414" width="8.5703125" style="72" customWidth="1"/>
    <col min="6415" max="6415" width="3.42578125" style="72" customWidth="1"/>
    <col min="6416" max="6416" width="5.42578125" style="72" customWidth="1"/>
    <col min="6417" max="6417" width="17.28515625" style="72" customWidth="1"/>
    <col min="6418" max="6589" width="11.42578125" style="72"/>
    <col min="6590" max="6590" width="27.42578125" style="72" customWidth="1"/>
    <col min="6591" max="6591" width="0.7109375" style="72" customWidth="1"/>
    <col min="6592" max="6592" width="5.42578125" style="72" customWidth="1"/>
    <col min="6593" max="6594" width="2.5703125" style="72" customWidth="1"/>
    <col min="6595" max="6595" width="2.42578125" style="72" customWidth="1"/>
    <col min="6596" max="6596" width="9" style="72" customWidth="1"/>
    <col min="6597" max="6597" width="7.85546875" style="72" customWidth="1"/>
    <col min="6598" max="6598" width="2.140625" style="72" customWidth="1"/>
    <col min="6599" max="6599" width="4.85546875" style="72" customWidth="1"/>
    <col min="6600" max="6600" width="1.7109375" style="72" customWidth="1"/>
    <col min="6601" max="6601" width="1.28515625" style="72" customWidth="1"/>
    <col min="6602" max="6602" width="8.5703125" style="72" customWidth="1"/>
    <col min="6603" max="6603" width="3.42578125" style="72" customWidth="1"/>
    <col min="6604" max="6604" width="5.42578125" style="72" customWidth="1"/>
    <col min="6605" max="6605" width="17.28515625" style="72" customWidth="1"/>
    <col min="6606" max="6606" width="1.5703125" style="72" customWidth="1"/>
    <col min="6607" max="6607" width="27.42578125" style="72" customWidth="1"/>
    <col min="6608" max="6608" width="0.7109375" style="72" customWidth="1"/>
    <col min="6609" max="6609" width="5.42578125" style="72" customWidth="1"/>
    <col min="6610" max="6611" width="2.5703125" style="72" customWidth="1"/>
    <col min="6612" max="6612" width="2.42578125" style="72" customWidth="1"/>
    <col min="6613" max="6613" width="9" style="72" customWidth="1"/>
    <col min="6614" max="6614" width="7.85546875" style="72" customWidth="1"/>
    <col min="6615" max="6615" width="2.140625" style="72" customWidth="1"/>
    <col min="6616" max="6616" width="4.85546875" style="72" customWidth="1"/>
    <col min="6617" max="6617" width="1.7109375" style="72" customWidth="1"/>
    <col min="6618" max="6618" width="1.28515625" style="72" customWidth="1"/>
    <col min="6619" max="6619" width="8.5703125" style="72" customWidth="1"/>
    <col min="6620" max="6620" width="3.42578125" style="72" customWidth="1"/>
    <col min="6621" max="6621" width="5.42578125" style="72" customWidth="1"/>
    <col min="6622" max="6622" width="17.28515625" style="72" customWidth="1"/>
    <col min="6623" max="6623" width="1.7109375" style="72" customWidth="1"/>
    <col min="6624" max="6624" width="27.42578125" style="72" customWidth="1"/>
    <col min="6625" max="6625" width="0.7109375" style="72" customWidth="1"/>
    <col min="6626" max="6626" width="5.42578125" style="72" customWidth="1"/>
    <col min="6627" max="6628" width="2.5703125" style="72" customWidth="1"/>
    <col min="6629" max="6629" width="2.42578125" style="72" customWidth="1"/>
    <col min="6630" max="6630" width="9" style="72" customWidth="1"/>
    <col min="6631" max="6631" width="7.85546875" style="72" customWidth="1"/>
    <col min="6632" max="6632" width="2.140625" style="72" customWidth="1"/>
    <col min="6633" max="6633" width="4.85546875" style="72" customWidth="1"/>
    <col min="6634" max="6634" width="1.7109375" style="72" customWidth="1"/>
    <col min="6635" max="6635" width="1.28515625" style="72" customWidth="1"/>
    <col min="6636" max="6636" width="8.5703125" style="72" customWidth="1"/>
    <col min="6637" max="6637" width="3.42578125" style="72" customWidth="1"/>
    <col min="6638" max="6638" width="5.42578125" style="72" customWidth="1"/>
    <col min="6639" max="6639" width="17.28515625" style="72" customWidth="1"/>
    <col min="6640" max="6640" width="1.42578125" style="72" customWidth="1"/>
    <col min="6641" max="6641" width="27.42578125" style="72" customWidth="1"/>
    <col min="6642" max="6642" width="0.7109375" style="72" customWidth="1"/>
    <col min="6643" max="6643" width="5.42578125" style="72" customWidth="1"/>
    <col min="6644" max="6645" width="2.5703125" style="72" customWidth="1"/>
    <col min="6646" max="6646" width="2.42578125" style="72" customWidth="1"/>
    <col min="6647" max="6647" width="9" style="72" customWidth="1"/>
    <col min="6648" max="6648" width="7.85546875" style="72" customWidth="1"/>
    <col min="6649" max="6649" width="2.140625" style="72" customWidth="1"/>
    <col min="6650" max="6650" width="4.85546875" style="72" customWidth="1"/>
    <col min="6651" max="6651" width="1.7109375" style="72" customWidth="1"/>
    <col min="6652" max="6652" width="1.28515625" style="72" customWidth="1"/>
    <col min="6653" max="6653" width="8.5703125" style="72" customWidth="1"/>
    <col min="6654" max="6654" width="3.42578125" style="72" customWidth="1"/>
    <col min="6655" max="6655" width="5.42578125" style="72" customWidth="1"/>
    <col min="6656" max="6656" width="17.28515625" style="72" customWidth="1"/>
    <col min="6657" max="6657" width="1.7109375" style="72" customWidth="1"/>
    <col min="6658" max="6658" width="27.42578125" style="72" customWidth="1"/>
    <col min="6659" max="6659" width="0.7109375" style="72" customWidth="1"/>
    <col min="6660" max="6660" width="5.42578125" style="72" customWidth="1"/>
    <col min="6661" max="6662" width="2.5703125" style="72" customWidth="1"/>
    <col min="6663" max="6663" width="2.42578125" style="72" customWidth="1"/>
    <col min="6664" max="6664" width="9" style="72" customWidth="1"/>
    <col min="6665" max="6665" width="7.85546875" style="72" customWidth="1"/>
    <col min="6666" max="6666" width="2.140625" style="72" customWidth="1"/>
    <col min="6667" max="6667" width="4.85546875" style="72" customWidth="1"/>
    <col min="6668" max="6668" width="1.7109375" style="72" customWidth="1"/>
    <col min="6669" max="6669" width="1.28515625" style="72" customWidth="1"/>
    <col min="6670" max="6670" width="8.5703125" style="72" customWidth="1"/>
    <col min="6671" max="6671" width="3.42578125" style="72" customWidth="1"/>
    <col min="6672" max="6672" width="5.42578125" style="72" customWidth="1"/>
    <col min="6673" max="6673" width="17.28515625" style="72" customWidth="1"/>
    <col min="6674" max="6845" width="11.42578125" style="72"/>
    <col min="6846" max="6846" width="27.42578125" style="72" customWidth="1"/>
    <col min="6847" max="6847" width="0.7109375" style="72" customWidth="1"/>
    <col min="6848" max="6848" width="5.42578125" style="72" customWidth="1"/>
    <col min="6849" max="6850" width="2.5703125" style="72" customWidth="1"/>
    <col min="6851" max="6851" width="2.42578125" style="72" customWidth="1"/>
    <col min="6852" max="6852" width="9" style="72" customWidth="1"/>
    <col min="6853" max="6853" width="7.85546875" style="72" customWidth="1"/>
    <col min="6854" max="6854" width="2.140625" style="72" customWidth="1"/>
    <col min="6855" max="6855" width="4.85546875" style="72" customWidth="1"/>
    <col min="6856" max="6856" width="1.7109375" style="72" customWidth="1"/>
    <col min="6857" max="6857" width="1.28515625" style="72" customWidth="1"/>
    <col min="6858" max="6858" width="8.5703125" style="72" customWidth="1"/>
    <col min="6859" max="6859" width="3.42578125" style="72" customWidth="1"/>
    <col min="6860" max="6860" width="5.42578125" style="72" customWidth="1"/>
    <col min="6861" max="6861" width="17.28515625" style="72" customWidth="1"/>
    <col min="6862" max="6862" width="1.5703125" style="72" customWidth="1"/>
    <col min="6863" max="6863" width="27.42578125" style="72" customWidth="1"/>
    <col min="6864" max="6864" width="0.7109375" style="72" customWidth="1"/>
    <col min="6865" max="6865" width="5.42578125" style="72" customWidth="1"/>
    <col min="6866" max="6867" width="2.5703125" style="72" customWidth="1"/>
    <col min="6868" max="6868" width="2.42578125" style="72" customWidth="1"/>
    <col min="6869" max="6869" width="9" style="72" customWidth="1"/>
    <col min="6870" max="6870" width="7.85546875" style="72" customWidth="1"/>
    <col min="6871" max="6871" width="2.140625" style="72" customWidth="1"/>
    <col min="6872" max="6872" width="4.85546875" style="72" customWidth="1"/>
    <col min="6873" max="6873" width="1.7109375" style="72" customWidth="1"/>
    <col min="6874" max="6874" width="1.28515625" style="72" customWidth="1"/>
    <col min="6875" max="6875" width="8.5703125" style="72" customWidth="1"/>
    <col min="6876" max="6876" width="3.42578125" style="72" customWidth="1"/>
    <col min="6877" max="6877" width="5.42578125" style="72" customWidth="1"/>
    <col min="6878" max="6878" width="17.28515625" style="72" customWidth="1"/>
    <col min="6879" max="6879" width="1.7109375" style="72" customWidth="1"/>
    <col min="6880" max="6880" width="27.42578125" style="72" customWidth="1"/>
    <col min="6881" max="6881" width="0.7109375" style="72" customWidth="1"/>
    <col min="6882" max="6882" width="5.42578125" style="72" customWidth="1"/>
    <col min="6883" max="6884" width="2.5703125" style="72" customWidth="1"/>
    <col min="6885" max="6885" width="2.42578125" style="72" customWidth="1"/>
    <col min="6886" max="6886" width="9" style="72" customWidth="1"/>
    <col min="6887" max="6887" width="7.85546875" style="72" customWidth="1"/>
    <col min="6888" max="6888" width="2.140625" style="72" customWidth="1"/>
    <col min="6889" max="6889" width="4.85546875" style="72" customWidth="1"/>
    <col min="6890" max="6890" width="1.7109375" style="72" customWidth="1"/>
    <col min="6891" max="6891" width="1.28515625" style="72" customWidth="1"/>
    <col min="6892" max="6892" width="8.5703125" style="72" customWidth="1"/>
    <col min="6893" max="6893" width="3.42578125" style="72" customWidth="1"/>
    <col min="6894" max="6894" width="5.42578125" style="72" customWidth="1"/>
    <col min="6895" max="6895" width="17.28515625" style="72" customWidth="1"/>
    <col min="6896" max="6896" width="1.42578125" style="72" customWidth="1"/>
    <col min="6897" max="6897" width="27.42578125" style="72" customWidth="1"/>
    <col min="6898" max="6898" width="0.7109375" style="72" customWidth="1"/>
    <col min="6899" max="6899" width="5.42578125" style="72" customWidth="1"/>
    <col min="6900" max="6901" width="2.5703125" style="72" customWidth="1"/>
    <col min="6902" max="6902" width="2.42578125" style="72" customWidth="1"/>
    <col min="6903" max="6903" width="9" style="72" customWidth="1"/>
    <col min="6904" max="6904" width="7.85546875" style="72" customWidth="1"/>
    <col min="6905" max="6905" width="2.140625" style="72" customWidth="1"/>
    <col min="6906" max="6906" width="4.85546875" style="72" customWidth="1"/>
    <col min="6907" max="6907" width="1.7109375" style="72" customWidth="1"/>
    <col min="6908" max="6908" width="1.28515625" style="72" customWidth="1"/>
    <col min="6909" max="6909" width="8.5703125" style="72" customWidth="1"/>
    <col min="6910" max="6910" width="3.42578125" style="72" customWidth="1"/>
    <col min="6911" max="6911" width="5.42578125" style="72" customWidth="1"/>
    <col min="6912" max="6912" width="17.28515625" style="72" customWidth="1"/>
    <col min="6913" max="6913" width="1.7109375" style="72" customWidth="1"/>
    <col min="6914" max="6914" width="27.42578125" style="72" customWidth="1"/>
    <col min="6915" max="6915" width="0.7109375" style="72" customWidth="1"/>
    <col min="6916" max="6916" width="5.42578125" style="72" customWidth="1"/>
    <col min="6917" max="6918" width="2.5703125" style="72" customWidth="1"/>
    <col min="6919" max="6919" width="2.42578125" style="72" customWidth="1"/>
    <col min="6920" max="6920" width="9" style="72" customWidth="1"/>
    <col min="6921" max="6921" width="7.85546875" style="72" customWidth="1"/>
    <col min="6922" max="6922" width="2.140625" style="72" customWidth="1"/>
    <col min="6923" max="6923" width="4.85546875" style="72" customWidth="1"/>
    <col min="6924" max="6924" width="1.7109375" style="72" customWidth="1"/>
    <col min="6925" max="6925" width="1.28515625" style="72" customWidth="1"/>
    <col min="6926" max="6926" width="8.5703125" style="72" customWidth="1"/>
    <col min="6927" max="6927" width="3.42578125" style="72" customWidth="1"/>
    <col min="6928" max="6928" width="5.42578125" style="72" customWidth="1"/>
    <col min="6929" max="6929" width="17.28515625" style="72" customWidth="1"/>
    <col min="6930" max="7101" width="11.42578125" style="72"/>
    <col min="7102" max="7102" width="27.42578125" style="72" customWidth="1"/>
    <col min="7103" max="7103" width="0.7109375" style="72" customWidth="1"/>
    <col min="7104" max="7104" width="5.42578125" style="72" customWidth="1"/>
    <col min="7105" max="7106" width="2.5703125" style="72" customWidth="1"/>
    <col min="7107" max="7107" width="2.42578125" style="72" customWidth="1"/>
    <col min="7108" max="7108" width="9" style="72" customWidth="1"/>
    <col min="7109" max="7109" width="7.85546875" style="72" customWidth="1"/>
    <col min="7110" max="7110" width="2.140625" style="72" customWidth="1"/>
    <col min="7111" max="7111" width="4.85546875" style="72" customWidth="1"/>
    <col min="7112" max="7112" width="1.7109375" style="72" customWidth="1"/>
    <col min="7113" max="7113" width="1.28515625" style="72" customWidth="1"/>
    <col min="7114" max="7114" width="8.5703125" style="72" customWidth="1"/>
    <col min="7115" max="7115" width="3.42578125" style="72" customWidth="1"/>
    <col min="7116" max="7116" width="5.42578125" style="72" customWidth="1"/>
    <col min="7117" max="7117" width="17.28515625" style="72" customWidth="1"/>
    <col min="7118" max="7118" width="1.5703125" style="72" customWidth="1"/>
    <col min="7119" max="7119" width="27.42578125" style="72" customWidth="1"/>
    <col min="7120" max="7120" width="0.7109375" style="72" customWidth="1"/>
    <col min="7121" max="7121" width="5.42578125" style="72" customWidth="1"/>
    <col min="7122" max="7123" width="2.5703125" style="72" customWidth="1"/>
    <col min="7124" max="7124" width="2.42578125" style="72" customWidth="1"/>
    <col min="7125" max="7125" width="9" style="72" customWidth="1"/>
    <col min="7126" max="7126" width="7.85546875" style="72" customWidth="1"/>
    <col min="7127" max="7127" width="2.140625" style="72" customWidth="1"/>
    <col min="7128" max="7128" width="4.85546875" style="72" customWidth="1"/>
    <col min="7129" max="7129" width="1.7109375" style="72" customWidth="1"/>
    <col min="7130" max="7130" width="1.28515625" style="72" customWidth="1"/>
    <col min="7131" max="7131" width="8.5703125" style="72" customWidth="1"/>
    <col min="7132" max="7132" width="3.42578125" style="72" customWidth="1"/>
    <col min="7133" max="7133" width="5.42578125" style="72" customWidth="1"/>
    <col min="7134" max="7134" width="17.28515625" style="72" customWidth="1"/>
    <col min="7135" max="7135" width="1.7109375" style="72" customWidth="1"/>
    <col min="7136" max="7136" width="27.42578125" style="72" customWidth="1"/>
    <col min="7137" max="7137" width="0.7109375" style="72" customWidth="1"/>
    <col min="7138" max="7138" width="5.42578125" style="72" customWidth="1"/>
    <col min="7139" max="7140" width="2.5703125" style="72" customWidth="1"/>
    <col min="7141" max="7141" width="2.42578125" style="72" customWidth="1"/>
    <col min="7142" max="7142" width="9" style="72" customWidth="1"/>
    <col min="7143" max="7143" width="7.85546875" style="72" customWidth="1"/>
    <col min="7144" max="7144" width="2.140625" style="72" customWidth="1"/>
    <col min="7145" max="7145" width="4.85546875" style="72" customWidth="1"/>
    <col min="7146" max="7146" width="1.7109375" style="72" customWidth="1"/>
    <col min="7147" max="7147" width="1.28515625" style="72" customWidth="1"/>
    <col min="7148" max="7148" width="8.5703125" style="72" customWidth="1"/>
    <col min="7149" max="7149" width="3.42578125" style="72" customWidth="1"/>
    <col min="7150" max="7150" width="5.42578125" style="72" customWidth="1"/>
    <col min="7151" max="7151" width="17.28515625" style="72" customWidth="1"/>
    <col min="7152" max="7152" width="1.42578125" style="72" customWidth="1"/>
    <col min="7153" max="7153" width="27.42578125" style="72" customWidth="1"/>
    <col min="7154" max="7154" width="0.7109375" style="72" customWidth="1"/>
    <col min="7155" max="7155" width="5.42578125" style="72" customWidth="1"/>
    <col min="7156" max="7157" width="2.5703125" style="72" customWidth="1"/>
    <col min="7158" max="7158" width="2.42578125" style="72" customWidth="1"/>
    <col min="7159" max="7159" width="9" style="72" customWidth="1"/>
    <col min="7160" max="7160" width="7.85546875" style="72" customWidth="1"/>
    <col min="7161" max="7161" width="2.140625" style="72" customWidth="1"/>
    <col min="7162" max="7162" width="4.85546875" style="72" customWidth="1"/>
    <col min="7163" max="7163" width="1.7109375" style="72" customWidth="1"/>
    <col min="7164" max="7164" width="1.28515625" style="72" customWidth="1"/>
    <col min="7165" max="7165" width="8.5703125" style="72" customWidth="1"/>
    <col min="7166" max="7166" width="3.42578125" style="72" customWidth="1"/>
    <col min="7167" max="7167" width="5.42578125" style="72" customWidth="1"/>
    <col min="7168" max="7168" width="17.28515625" style="72" customWidth="1"/>
    <col min="7169" max="7169" width="1.7109375" style="72" customWidth="1"/>
    <col min="7170" max="7170" width="27.42578125" style="72" customWidth="1"/>
    <col min="7171" max="7171" width="0.7109375" style="72" customWidth="1"/>
    <col min="7172" max="7172" width="5.42578125" style="72" customWidth="1"/>
    <col min="7173" max="7174" width="2.5703125" style="72" customWidth="1"/>
    <col min="7175" max="7175" width="2.42578125" style="72" customWidth="1"/>
    <col min="7176" max="7176" width="9" style="72" customWidth="1"/>
    <col min="7177" max="7177" width="7.85546875" style="72" customWidth="1"/>
    <col min="7178" max="7178" width="2.140625" style="72" customWidth="1"/>
    <col min="7179" max="7179" width="4.85546875" style="72" customWidth="1"/>
    <col min="7180" max="7180" width="1.7109375" style="72" customWidth="1"/>
    <col min="7181" max="7181" width="1.28515625" style="72" customWidth="1"/>
    <col min="7182" max="7182" width="8.5703125" style="72" customWidth="1"/>
    <col min="7183" max="7183" width="3.42578125" style="72" customWidth="1"/>
    <col min="7184" max="7184" width="5.42578125" style="72" customWidth="1"/>
    <col min="7185" max="7185" width="17.28515625" style="72" customWidth="1"/>
    <col min="7186" max="7357" width="11.42578125" style="72"/>
    <col min="7358" max="7358" width="27.42578125" style="72" customWidth="1"/>
    <col min="7359" max="7359" width="0.7109375" style="72" customWidth="1"/>
    <col min="7360" max="7360" width="5.42578125" style="72" customWidth="1"/>
    <col min="7361" max="7362" width="2.5703125" style="72" customWidth="1"/>
    <col min="7363" max="7363" width="2.42578125" style="72" customWidth="1"/>
    <col min="7364" max="7364" width="9" style="72" customWidth="1"/>
    <col min="7365" max="7365" width="7.85546875" style="72" customWidth="1"/>
    <col min="7366" max="7366" width="2.140625" style="72" customWidth="1"/>
    <col min="7367" max="7367" width="4.85546875" style="72" customWidth="1"/>
    <col min="7368" max="7368" width="1.7109375" style="72" customWidth="1"/>
    <col min="7369" max="7369" width="1.28515625" style="72" customWidth="1"/>
    <col min="7370" max="7370" width="8.5703125" style="72" customWidth="1"/>
    <col min="7371" max="7371" width="3.42578125" style="72" customWidth="1"/>
    <col min="7372" max="7372" width="5.42578125" style="72" customWidth="1"/>
    <col min="7373" max="7373" width="17.28515625" style="72" customWidth="1"/>
    <col min="7374" max="7374" width="1.5703125" style="72" customWidth="1"/>
    <col min="7375" max="7375" width="27.42578125" style="72" customWidth="1"/>
    <col min="7376" max="7376" width="0.7109375" style="72" customWidth="1"/>
    <col min="7377" max="7377" width="5.42578125" style="72" customWidth="1"/>
    <col min="7378" max="7379" width="2.5703125" style="72" customWidth="1"/>
    <col min="7380" max="7380" width="2.42578125" style="72" customWidth="1"/>
    <col min="7381" max="7381" width="9" style="72" customWidth="1"/>
    <col min="7382" max="7382" width="7.85546875" style="72" customWidth="1"/>
    <col min="7383" max="7383" width="2.140625" style="72" customWidth="1"/>
    <col min="7384" max="7384" width="4.85546875" style="72" customWidth="1"/>
    <col min="7385" max="7385" width="1.7109375" style="72" customWidth="1"/>
    <col min="7386" max="7386" width="1.28515625" style="72" customWidth="1"/>
    <col min="7387" max="7387" width="8.5703125" style="72" customWidth="1"/>
    <col min="7388" max="7388" width="3.42578125" style="72" customWidth="1"/>
    <col min="7389" max="7389" width="5.42578125" style="72" customWidth="1"/>
    <col min="7390" max="7390" width="17.28515625" style="72" customWidth="1"/>
    <col min="7391" max="7391" width="1.7109375" style="72" customWidth="1"/>
    <col min="7392" max="7392" width="27.42578125" style="72" customWidth="1"/>
    <col min="7393" max="7393" width="0.7109375" style="72" customWidth="1"/>
    <col min="7394" max="7394" width="5.42578125" style="72" customWidth="1"/>
    <col min="7395" max="7396" width="2.5703125" style="72" customWidth="1"/>
    <col min="7397" max="7397" width="2.42578125" style="72" customWidth="1"/>
    <col min="7398" max="7398" width="9" style="72" customWidth="1"/>
    <col min="7399" max="7399" width="7.85546875" style="72" customWidth="1"/>
    <col min="7400" max="7400" width="2.140625" style="72" customWidth="1"/>
    <col min="7401" max="7401" width="4.85546875" style="72" customWidth="1"/>
    <col min="7402" max="7402" width="1.7109375" style="72" customWidth="1"/>
    <col min="7403" max="7403" width="1.28515625" style="72" customWidth="1"/>
    <col min="7404" max="7404" width="8.5703125" style="72" customWidth="1"/>
    <col min="7405" max="7405" width="3.42578125" style="72" customWidth="1"/>
    <col min="7406" max="7406" width="5.42578125" style="72" customWidth="1"/>
    <col min="7407" max="7407" width="17.28515625" style="72" customWidth="1"/>
    <col min="7408" max="7408" width="1.42578125" style="72" customWidth="1"/>
    <col min="7409" max="7409" width="27.42578125" style="72" customWidth="1"/>
    <col min="7410" max="7410" width="0.7109375" style="72" customWidth="1"/>
    <col min="7411" max="7411" width="5.42578125" style="72" customWidth="1"/>
    <col min="7412" max="7413" width="2.5703125" style="72" customWidth="1"/>
    <col min="7414" max="7414" width="2.42578125" style="72" customWidth="1"/>
    <col min="7415" max="7415" width="9" style="72" customWidth="1"/>
    <col min="7416" max="7416" width="7.85546875" style="72" customWidth="1"/>
    <col min="7417" max="7417" width="2.140625" style="72" customWidth="1"/>
    <col min="7418" max="7418" width="4.85546875" style="72" customWidth="1"/>
    <col min="7419" max="7419" width="1.7109375" style="72" customWidth="1"/>
    <col min="7420" max="7420" width="1.28515625" style="72" customWidth="1"/>
    <col min="7421" max="7421" width="8.5703125" style="72" customWidth="1"/>
    <col min="7422" max="7422" width="3.42578125" style="72" customWidth="1"/>
    <col min="7423" max="7423" width="5.42578125" style="72" customWidth="1"/>
    <col min="7424" max="7424" width="17.28515625" style="72" customWidth="1"/>
    <col min="7425" max="7425" width="1.7109375" style="72" customWidth="1"/>
    <col min="7426" max="7426" width="27.42578125" style="72" customWidth="1"/>
    <col min="7427" max="7427" width="0.7109375" style="72" customWidth="1"/>
    <col min="7428" max="7428" width="5.42578125" style="72" customWidth="1"/>
    <col min="7429" max="7430" width="2.5703125" style="72" customWidth="1"/>
    <col min="7431" max="7431" width="2.42578125" style="72" customWidth="1"/>
    <col min="7432" max="7432" width="9" style="72" customWidth="1"/>
    <col min="7433" max="7433" width="7.85546875" style="72" customWidth="1"/>
    <col min="7434" max="7434" width="2.140625" style="72" customWidth="1"/>
    <col min="7435" max="7435" width="4.85546875" style="72" customWidth="1"/>
    <col min="7436" max="7436" width="1.7109375" style="72" customWidth="1"/>
    <col min="7437" max="7437" width="1.28515625" style="72" customWidth="1"/>
    <col min="7438" max="7438" width="8.5703125" style="72" customWidth="1"/>
    <col min="7439" max="7439" width="3.42578125" style="72" customWidth="1"/>
    <col min="7440" max="7440" width="5.42578125" style="72" customWidth="1"/>
    <col min="7441" max="7441" width="17.28515625" style="72" customWidth="1"/>
    <col min="7442" max="7613" width="11.42578125" style="72"/>
    <col min="7614" max="7614" width="27.42578125" style="72" customWidth="1"/>
    <col min="7615" max="7615" width="0.7109375" style="72" customWidth="1"/>
    <col min="7616" max="7616" width="5.42578125" style="72" customWidth="1"/>
    <col min="7617" max="7618" width="2.5703125" style="72" customWidth="1"/>
    <col min="7619" max="7619" width="2.42578125" style="72" customWidth="1"/>
    <col min="7620" max="7620" width="9" style="72" customWidth="1"/>
    <col min="7621" max="7621" width="7.85546875" style="72" customWidth="1"/>
    <col min="7622" max="7622" width="2.140625" style="72" customWidth="1"/>
    <col min="7623" max="7623" width="4.85546875" style="72" customWidth="1"/>
    <col min="7624" max="7624" width="1.7109375" style="72" customWidth="1"/>
    <col min="7625" max="7625" width="1.28515625" style="72" customWidth="1"/>
    <col min="7626" max="7626" width="8.5703125" style="72" customWidth="1"/>
    <col min="7627" max="7627" width="3.42578125" style="72" customWidth="1"/>
    <col min="7628" max="7628" width="5.42578125" style="72" customWidth="1"/>
    <col min="7629" max="7629" width="17.28515625" style="72" customWidth="1"/>
    <col min="7630" max="7630" width="1.5703125" style="72" customWidth="1"/>
    <col min="7631" max="7631" width="27.42578125" style="72" customWidth="1"/>
    <col min="7632" max="7632" width="0.7109375" style="72" customWidth="1"/>
    <col min="7633" max="7633" width="5.42578125" style="72" customWidth="1"/>
    <col min="7634" max="7635" width="2.5703125" style="72" customWidth="1"/>
    <col min="7636" max="7636" width="2.42578125" style="72" customWidth="1"/>
    <col min="7637" max="7637" width="9" style="72" customWidth="1"/>
    <col min="7638" max="7638" width="7.85546875" style="72" customWidth="1"/>
    <col min="7639" max="7639" width="2.140625" style="72" customWidth="1"/>
    <col min="7640" max="7640" width="4.85546875" style="72" customWidth="1"/>
    <col min="7641" max="7641" width="1.7109375" style="72" customWidth="1"/>
    <col min="7642" max="7642" width="1.28515625" style="72" customWidth="1"/>
    <col min="7643" max="7643" width="8.5703125" style="72" customWidth="1"/>
    <col min="7644" max="7644" width="3.42578125" style="72" customWidth="1"/>
    <col min="7645" max="7645" width="5.42578125" style="72" customWidth="1"/>
    <col min="7646" max="7646" width="17.28515625" style="72" customWidth="1"/>
    <col min="7647" max="7647" width="1.7109375" style="72" customWidth="1"/>
    <col min="7648" max="7648" width="27.42578125" style="72" customWidth="1"/>
    <col min="7649" max="7649" width="0.7109375" style="72" customWidth="1"/>
    <col min="7650" max="7650" width="5.42578125" style="72" customWidth="1"/>
    <col min="7651" max="7652" width="2.5703125" style="72" customWidth="1"/>
    <col min="7653" max="7653" width="2.42578125" style="72" customWidth="1"/>
    <col min="7654" max="7654" width="9" style="72" customWidth="1"/>
    <col min="7655" max="7655" width="7.85546875" style="72" customWidth="1"/>
    <col min="7656" max="7656" width="2.140625" style="72" customWidth="1"/>
    <col min="7657" max="7657" width="4.85546875" style="72" customWidth="1"/>
    <col min="7658" max="7658" width="1.7109375" style="72" customWidth="1"/>
    <col min="7659" max="7659" width="1.28515625" style="72" customWidth="1"/>
    <col min="7660" max="7660" width="8.5703125" style="72" customWidth="1"/>
    <col min="7661" max="7661" width="3.42578125" style="72" customWidth="1"/>
    <col min="7662" max="7662" width="5.42578125" style="72" customWidth="1"/>
    <col min="7663" max="7663" width="17.28515625" style="72" customWidth="1"/>
    <col min="7664" max="7664" width="1.42578125" style="72" customWidth="1"/>
    <col min="7665" max="7665" width="27.42578125" style="72" customWidth="1"/>
    <col min="7666" max="7666" width="0.7109375" style="72" customWidth="1"/>
    <col min="7667" max="7667" width="5.42578125" style="72" customWidth="1"/>
    <col min="7668" max="7669" width="2.5703125" style="72" customWidth="1"/>
    <col min="7670" max="7670" width="2.42578125" style="72" customWidth="1"/>
    <col min="7671" max="7671" width="9" style="72" customWidth="1"/>
    <col min="7672" max="7672" width="7.85546875" style="72" customWidth="1"/>
    <col min="7673" max="7673" width="2.140625" style="72" customWidth="1"/>
    <col min="7674" max="7674" width="4.85546875" style="72" customWidth="1"/>
    <col min="7675" max="7675" width="1.7109375" style="72" customWidth="1"/>
    <col min="7676" max="7676" width="1.28515625" style="72" customWidth="1"/>
    <col min="7677" max="7677" width="8.5703125" style="72" customWidth="1"/>
    <col min="7678" max="7678" width="3.42578125" style="72" customWidth="1"/>
    <col min="7679" max="7679" width="5.42578125" style="72" customWidth="1"/>
    <col min="7680" max="7680" width="17.28515625" style="72" customWidth="1"/>
    <col min="7681" max="7681" width="1.7109375" style="72" customWidth="1"/>
    <col min="7682" max="7682" width="27.42578125" style="72" customWidth="1"/>
    <col min="7683" max="7683" width="0.7109375" style="72" customWidth="1"/>
    <col min="7684" max="7684" width="5.42578125" style="72" customWidth="1"/>
    <col min="7685" max="7686" width="2.5703125" style="72" customWidth="1"/>
    <col min="7687" max="7687" width="2.42578125" style="72" customWidth="1"/>
    <col min="7688" max="7688" width="9" style="72" customWidth="1"/>
    <col min="7689" max="7689" width="7.85546875" style="72" customWidth="1"/>
    <col min="7690" max="7690" width="2.140625" style="72" customWidth="1"/>
    <col min="7691" max="7691" width="4.85546875" style="72" customWidth="1"/>
    <col min="7692" max="7692" width="1.7109375" style="72" customWidth="1"/>
    <col min="7693" max="7693" width="1.28515625" style="72" customWidth="1"/>
    <col min="7694" max="7694" width="8.5703125" style="72" customWidth="1"/>
    <col min="7695" max="7695" width="3.42578125" style="72" customWidth="1"/>
    <col min="7696" max="7696" width="5.42578125" style="72" customWidth="1"/>
    <col min="7697" max="7697" width="17.28515625" style="72" customWidth="1"/>
    <col min="7698" max="7869" width="11.42578125" style="72"/>
    <col min="7870" max="7870" width="27.42578125" style="72" customWidth="1"/>
    <col min="7871" max="7871" width="0.7109375" style="72" customWidth="1"/>
    <col min="7872" max="7872" width="5.42578125" style="72" customWidth="1"/>
    <col min="7873" max="7874" width="2.5703125" style="72" customWidth="1"/>
    <col min="7875" max="7875" width="2.42578125" style="72" customWidth="1"/>
    <col min="7876" max="7876" width="9" style="72" customWidth="1"/>
    <col min="7877" max="7877" width="7.85546875" style="72" customWidth="1"/>
    <col min="7878" max="7878" width="2.140625" style="72" customWidth="1"/>
    <col min="7879" max="7879" width="4.85546875" style="72" customWidth="1"/>
    <col min="7880" max="7880" width="1.7109375" style="72" customWidth="1"/>
    <col min="7881" max="7881" width="1.28515625" style="72" customWidth="1"/>
    <col min="7882" max="7882" width="8.5703125" style="72" customWidth="1"/>
    <col min="7883" max="7883" width="3.42578125" style="72" customWidth="1"/>
    <col min="7884" max="7884" width="5.42578125" style="72" customWidth="1"/>
    <col min="7885" max="7885" width="17.28515625" style="72" customWidth="1"/>
    <col min="7886" max="7886" width="1.5703125" style="72" customWidth="1"/>
    <col min="7887" max="7887" width="27.42578125" style="72" customWidth="1"/>
    <col min="7888" max="7888" width="0.7109375" style="72" customWidth="1"/>
    <col min="7889" max="7889" width="5.42578125" style="72" customWidth="1"/>
    <col min="7890" max="7891" width="2.5703125" style="72" customWidth="1"/>
    <col min="7892" max="7892" width="2.42578125" style="72" customWidth="1"/>
    <col min="7893" max="7893" width="9" style="72" customWidth="1"/>
    <col min="7894" max="7894" width="7.85546875" style="72" customWidth="1"/>
    <col min="7895" max="7895" width="2.140625" style="72" customWidth="1"/>
    <col min="7896" max="7896" width="4.85546875" style="72" customWidth="1"/>
    <col min="7897" max="7897" width="1.7109375" style="72" customWidth="1"/>
    <col min="7898" max="7898" width="1.28515625" style="72" customWidth="1"/>
    <col min="7899" max="7899" width="8.5703125" style="72" customWidth="1"/>
    <col min="7900" max="7900" width="3.42578125" style="72" customWidth="1"/>
    <col min="7901" max="7901" width="5.42578125" style="72" customWidth="1"/>
    <col min="7902" max="7902" width="17.28515625" style="72" customWidth="1"/>
    <col min="7903" max="7903" width="1.7109375" style="72" customWidth="1"/>
    <col min="7904" max="7904" width="27.42578125" style="72" customWidth="1"/>
    <col min="7905" max="7905" width="0.7109375" style="72" customWidth="1"/>
    <col min="7906" max="7906" width="5.42578125" style="72" customWidth="1"/>
    <col min="7907" max="7908" width="2.5703125" style="72" customWidth="1"/>
    <col min="7909" max="7909" width="2.42578125" style="72" customWidth="1"/>
    <col min="7910" max="7910" width="9" style="72" customWidth="1"/>
    <col min="7911" max="7911" width="7.85546875" style="72" customWidth="1"/>
    <col min="7912" max="7912" width="2.140625" style="72" customWidth="1"/>
    <col min="7913" max="7913" width="4.85546875" style="72" customWidth="1"/>
    <col min="7914" max="7914" width="1.7109375" style="72" customWidth="1"/>
    <col min="7915" max="7915" width="1.28515625" style="72" customWidth="1"/>
    <col min="7916" max="7916" width="8.5703125" style="72" customWidth="1"/>
    <col min="7917" max="7917" width="3.42578125" style="72" customWidth="1"/>
    <col min="7918" max="7918" width="5.42578125" style="72" customWidth="1"/>
    <col min="7919" max="7919" width="17.28515625" style="72" customWidth="1"/>
    <col min="7920" max="7920" width="1.42578125" style="72" customWidth="1"/>
    <col min="7921" max="7921" width="27.42578125" style="72" customWidth="1"/>
    <col min="7922" max="7922" width="0.7109375" style="72" customWidth="1"/>
    <col min="7923" max="7923" width="5.42578125" style="72" customWidth="1"/>
    <col min="7924" max="7925" width="2.5703125" style="72" customWidth="1"/>
    <col min="7926" max="7926" width="2.42578125" style="72" customWidth="1"/>
    <col min="7927" max="7927" width="9" style="72" customWidth="1"/>
    <col min="7928" max="7928" width="7.85546875" style="72" customWidth="1"/>
    <col min="7929" max="7929" width="2.140625" style="72" customWidth="1"/>
    <col min="7930" max="7930" width="4.85546875" style="72" customWidth="1"/>
    <col min="7931" max="7931" width="1.7109375" style="72" customWidth="1"/>
    <col min="7932" max="7932" width="1.28515625" style="72" customWidth="1"/>
    <col min="7933" max="7933" width="8.5703125" style="72" customWidth="1"/>
    <col min="7934" max="7934" width="3.42578125" style="72" customWidth="1"/>
    <col min="7935" max="7935" width="5.42578125" style="72" customWidth="1"/>
    <col min="7936" max="7936" width="17.28515625" style="72" customWidth="1"/>
    <col min="7937" max="7937" width="1.7109375" style="72" customWidth="1"/>
    <col min="7938" max="7938" width="27.42578125" style="72" customWidth="1"/>
    <col min="7939" max="7939" width="0.7109375" style="72" customWidth="1"/>
    <col min="7940" max="7940" width="5.42578125" style="72" customWidth="1"/>
    <col min="7941" max="7942" width="2.5703125" style="72" customWidth="1"/>
    <col min="7943" max="7943" width="2.42578125" style="72" customWidth="1"/>
    <col min="7944" max="7944" width="9" style="72" customWidth="1"/>
    <col min="7945" max="7945" width="7.85546875" style="72" customWidth="1"/>
    <col min="7946" max="7946" width="2.140625" style="72" customWidth="1"/>
    <col min="7947" max="7947" width="4.85546875" style="72" customWidth="1"/>
    <col min="7948" max="7948" width="1.7109375" style="72" customWidth="1"/>
    <col min="7949" max="7949" width="1.28515625" style="72" customWidth="1"/>
    <col min="7950" max="7950" width="8.5703125" style="72" customWidth="1"/>
    <col min="7951" max="7951" width="3.42578125" style="72" customWidth="1"/>
    <col min="7952" max="7952" width="5.42578125" style="72" customWidth="1"/>
    <col min="7953" max="7953" width="17.28515625" style="72" customWidth="1"/>
    <col min="7954" max="8125" width="11.42578125" style="72"/>
    <col min="8126" max="8126" width="27.42578125" style="72" customWidth="1"/>
    <col min="8127" max="8127" width="0.7109375" style="72" customWidth="1"/>
    <col min="8128" max="8128" width="5.42578125" style="72" customWidth="1"/>
    <col min="8129" max="8130" width="2.5703125" style="72" customWidth="1"/>
    <col min="8131" max="8131" width="2.42578125" style="72" customWidth="1"/>
    <col min="8132" max="8132" width="9" style="72" customWidth="1"/>
    <col min="8133" max="8133" width="7.85546875" style="72" customWidth="1"/>
    <col min="8134" max="8134" width="2.140625" style="72" customWidth="1"/>
    <col min="8135" max="8135" width="4.85546875" style="72" customWidth="1"/>
    <col min="8136" max="8136" width="1.7109375" style="72" customWidth="1"/>
    <col min="8137" max="8137" width="1.28515625" style="72" customWidth="1"/>
    <col min="8138" max="8138" width="8.5703125" style="72" customWidth="1"/>
    <col min="8139" max="8139" width="3.42578125" style="72" customWidth="1"/>
    <col min="8140" max="8140" width="5.42578125" style="72" customWidth="1"/>
    <col min="8141" max="8141" width="17.28515625" style="72" customWidth="1"/>
    <col min="8142" max="8142" width="1.5703125" style="72" customWidth="1"/>
    <col min="8143" max="8143" width="27.42578125" style="72" customWidth="1"/>
    <col min="8144" max="8144" width="0.7109375" style="72" customWidth="1"/>
    <col min="8145" max="8145" width="5.42578125" style="72" customWidth="1"/>
    <col min="8146" max="8147" width="2.5703125" style="72" customWidth="1"/>
    <col min="8148" max="8148" width="2.42578125" style="72" customWidth="1"/>
    <col min="8149" max="8149" width="9" style="72" customWidth="1"/>
    <col min="8150" max="8150" width="7.85546875" style="72" customWidth="1"/>
    <col min="8151" max="8151" width="2.140625" style="72" customWidth="1"/>
    <col min="8152" max="8152" width="4.85546875" style="72" customWidth="1"/>
    <col min="8153" max="8153" width="1.7109375" style="72" customWidth="1"/>
    <col min="8154" max="8154" width="1.28515625" style="72" customWidth="1"/>
    <col min="8155" max="8155" width="8.5703125" style="72" customWidth="1"/>
    <col min="8156" max="8156" width="3.42578125" style="72" customWidth="1"/>
    <col min="8157" max="8157" width="5.42578125" style="72" customWidth="1"/>
    <col min="8158" max="8158" width="17.28515625" style="72" customWidth="1"/>
    <col min="8159" max="8159" width="1.7109375" style="72" customWidth="1"/>
    <col min="8160" max="8160" width="27.42578125" style="72" customWidth="1"/>
    <col min="8161" max="8161" width="0.7109375" style="72" customWidth="1"/>
    <col min="8162" max="8162" width="5.42578125" style="72" customWidth="1"/>
    <col min="8163" max="8164" width="2.5703125" style="72" customWidth="1"/>
    <col min="8165" max="8165" width="2.42578125" style="72" customWidth="1"/>
    <col min="8166" max="8166" width="9" style="72" customWidth="1"/>
    <col min="8167" max="8167" width="7.85546875" style="72" customWidth="1"/>
    <col min="8168" max="8168" width="2.140625" style="72" customWidth="1"/>
    <col min="8169" max="8169" width="4.85546875" style="72" customWidth="1"/>
    <col min="8170" max="8170" width="1.7109375" style="72" customWidth="1"/>
    <col min="8171" max="8171" width="1.28515625" style="72" customWidth="1"/>
    <col min="8172" max="8172" width="8.5703125" style="72" customWidth="1"/>
    <col min="8173" max="8173" width="3.42578125" style="72" customWidth="1"/>
    <col min="8174" max="8174" width="5.42578125" style="72" customWidth="1"/>
    <col min="8175" max="8175" width="17.28515625" style="72" customWidth="1"/>
    <col min="8176" max="8176" width="1.42578125" style="72" customWidth="1"/>
    <col min="8177" max="8177" width="27.42578125" style="72" customWidth="1"/>
    <col min="8178" max="8178" width="0.7109375" style="72" customWidth="1"/>
    <col min="8179" max="8179" width="5.42578125" style="72" customWidth="1"/>
    <col min="8180" max="8181" width="2.5703125" style="72" customWidth="1"/>
    <col min="8182" max="8182" width="2.42578125" style="72" customWidth="1"/>
    <col min="8183" max="8183" width="9" style="72" customWidth="1"/>
    <col min="8184" max="8184" width="7.85546875" style="72" customWidth="1"/>
    <col min="8185" max="8185" width="2.140625" style="72" customWidth="1"/>
    <col min="8186" max="8186" width="4.85546875" style="72" customWidth="1"/>
    <col min="8187" max="8187" width="1.7109375" style="72" customWidth="1"/>
    <col min="8188" max="8188" width="1.28515625" style="72" customWidth="1"/>
    <col min="8189" max="8189" width="8.5703125" style="72" customWidth="1"/>
    <col min="8190" max="8190" width="3.42578125" style="72" customWidth="1"/>
    <col min="8191" max="8191" width="5.42578125" style="72" customWidth="1"/>
    <col min="8192" max="8192" width="17.28515625" style="72" customWidth="1"/>
    <col min="8193" max="8193" width="1.7109375" style="72" customWidth="1"/>
    <col min="8194" max="8194" width="27.42578125" style="72" customWidth="1"/>
    <col min="8195" max="8195" width="0.7109375" style="72" customWidth="1"/>
    <col min="8196" max="8196" width="5.42578125" style="72" customWidth="1"/>
    <col min="8197" max="8198" width="2.5703125" style="72" customWidth="1"/>
    <col min="8199" max="8199" width="2.42578125" style="72" customWidth="1"/>
    <col min="8200" max="8200" width="9" style="72" customWidth="1"/>
    <col min="8201" max="8201" width="7.85546875" style="72" customWidth="1"/>
    <col min="8202" max="8202" width="2.140625" style="72" customWidth="1"/>
    <col min="8203" max="8203" width="4.85546875" style="72" customWidth="1"/>
    <col min="8204" max="8204" width="1.7109375" style="72" customWidth="1"/>
    <col min="8205" max="8205" width="1.28515625" style="72" customWidth="1"/>
    <col min="8206" max="8206" width="8.5703125" style="72" customWidth="1"/>
    <col min="8207" max="8207" width="3.42578125" style="72" customWidth="1"/>
    <col min="8208" max="8208" width="5.42578125" style="72" customWidth="1"/>
    <col min="8209" max="8209" width="17.28515625" style="72" customWidth="1"/>
    <col min="8210" max="8381" width="11.42578125" style="72"/>
    <col min="8382" max="8382" width="27.42578125" style="72" customWidth="1"/>
    <col min="8383" max="8383" width="0.7109375" style="72" customWidth="1"/>
    <col min="8384" max="8384" width="5.42578125" style="72" customWidth="1"/>
    <col min="8385" max="8386" width="2.5703125" style="72" customWidth="1"/>
    <col min="8387" max="8387" width="2.42578125" style="72" customWidth="1"/>
    <col min="8388" max="8388" width="9" style="72" customWidth="1"/>
    <col min="8389" max="8389" width="7.85546875" style="72" customWidth="1"/>
    <col min="8390" max="8390" width="2.140625" style="72" customWidth="1"/>
    <col min="8391" max="8391" width="4.85546875" style="72" customWidth="1"/>
    <col min="8392" max="8392" width="1.7109375" style="72" customWidth="1"/>
    <col min="8393" max="8393" width="1.28515625" style="72" customWidth="1"/>
    <col min="8394" max="8394" width="8.5703125" style="72" customWidth="1"/>
    <col min="8395" max="8395" width="3.42578125" style="72" customWidth="1"/>
    <col min="8396" max="8396" width="5.42578125" style="72" customWidth="1"/>
    <col min="8397" max="8397" width="17.28515625" style="72" customWidth="1"/>
    <col min="8398" max="8398" width="1.5703125" style="72" customWidth="1"/>
    <col min="8399" max="8399" width="27.42578125" style="72" customWidth="1"/>
    <col min="8400" max="8400" width="0.7109375" style="72" customWidth="1"/>
    <col min="8401" max="8401" width="5.42578125" style="72" customWidth="1"/>
    <col min="8402" max="8403" width="2.5703125" style="72" customWidth="1"/>
    <col min="8404" max="8404" width="2.42578125" style="72" customWidth="1"/>
    <col min="8405" max="8405" width="9" style="72" customWidth="1"/>
    <col min="8406" max="8406" width="7.85546875" style="72" customWidth="1"/>
    <col min="8407" max="8407" width="2.140625" style="72" customWidth="1"/>
    <col min="8408" max="8408" width="4.85546875" style="72" customWidth="1"/>
    <col min="8409" max="8409" width="1.7109375" style="72" customWidth="1"/>
    <col min="8410" max="8410" width="1.28515625" style="72" customWidth="1"/>
    <col min="8411" max="8411" width="8.5703125" style="72" customWidth="1"/>
    <col min="8412" max="8412" width="3.42578125" style="72" customWidth="1"/>
    <col min="8413" max="8413" width="5.42578125" style="72" customWidth="1"/>
    <col min="8414" max="8414" width="17.28515625" style="72" customWidth="1"/>
    <col min="8415" max="8415" width="1.7109375" style="72" customWidth="1"/>
    <col min="8416" max="8416" width="27.42578125" style="72" customWidth="1"/>
    <col min="8417" max="8417" width="0.7109375" style="72" customWidth="1"/>
    <col min="8418" max="8418" width="5.42578125" style="72" customWidth="1"/>
    <col min="8419" max="8420" width="2.5703125" style="72" customWidth="1"/>
    <col min="8421" max="8421" width="2.42578125" style="72" customWidth="1"/>
    <col min="8422" max="8422" width="9" style="72" customWidth="1"/>
    <col min="8423" max="8423" width="7.85546875" style="72" customWidth="1"/>
    <col min="8424" max="8424" width="2.140625" style="72" customWidth="1"/>
    <col min="8425" max="8425" width="4.85546875" style="72" customWidth="1"/>
    <col min="8426" max="8426" width="1.7109375" style="72" customWidth="1"/>
    <col min="8427" max="8427" width="1.28515625" style="72" customWidth="1"/>
    <col min="8428" max="8428" width="8.5703125" style="72" customWidth="1"/>
    <col min="8429" max="8429" width="3.42578125" style="72" customWidth="1"/>
    <col min="8430" max="8430" width="5.42578125" style="72" customWidth="1"/>
    <col min="8431" max="8431" width="17.28515625" style="72" customWidth="1"/>
    <col min="8432" max="8432" width="1.42578125" style="72" customWidth="1"/>
    <col min="8433" max="8433" width="27.42578125" style="72" customWidth="1"/>
    <col min="8434" max="8434" width="0.7109375" style="72" customWidth="1"/>
    <col min="8435" max="8435" width="5.42578125" style="72" customWidth="1"/>
    <col min="8436" max="8437" width="2.5703125" style="72" customWidth="1"/>
    <col min="8438" max="8438" width="2.42578125" style="72" customWidth="1"/>
    <col min="8439" max="8439" width="9" style="72" customWidth="1"/>
    <col min="8440" max="8440" width="7.85546875" style="72" customWidth="1"/>
    <col min="8441" max="8441" width="2.140625" style="72" customWidth="1"/>
    <col min="8442" max="8442" width="4.85546875" style="72" customWidth="1"/>
    <col min="8443" max="8443" width="1.7109375" style="72" customWidth="1"/>
    <col min="8444" max="8444" width="1.28515625" style="72" customWidth="1"/>
    <col min="8445" max="8445" width="8.5703125" style="72" customWidth="1"/>
    <col min="8446" max="8446" width="3.42578125" style="72" customWidth="1"/>
    <col min="8447" max="8447" width="5.42578125" style="72" customWidth="1"/>
    <col min="8448" max="8448" width="17.28515625" style="72" customWidth="1"/>
    <col min="8449" max="8449" width="1.7109375" style="72" customWidth="1"/>
    <col min="8450" max="8450" width="27.42578125" style="72" customWidth="1"/>
    <col min="8451" max="8451" width="0.7109375" style="72" customWidth="1"/>
    <col min="8452" max="8452" width="5.42578125" style="72" customWidth="1"/>
    <col min="8453" max="8454" width="2.5703125" style="72" customWidth="1"/>
    <col min="8455" max="8455" width="2.42578125" style="72" customWidth="1"/>
    <col min="8456" max="8456" width="9" style="72" customWidth="1"/>
    <col min="8457" max="8457" width="7.85546875" style="72" customWidth="1"/>
    <col min="8458" max="8458" width="2.140625" style="72" customWidth="1"/>
    <col min="8459" max="8459" width="4.85546875" style="72" customWidth="1"/>
    <col min="8460" max="8460" width="1.7109375" style="72" customWidth="1"/>
    <col min="8461" max="8461" width="1.28515625" style="72" customWidth="1"/>
    <col min="8462" max="8462" width="8.5703125" style="72" customWidth="1"/>
    <col min="8463" max="8463" width="3.42578125" style="72" customWidth="1"/>
    <col min="8464" max="8464" width="5.42578125" style="72" customWidth="1"/>
    <col min="8465" max="8465" width="17.28515625" style="72" customWidth="1"/>
    <col min="8466" max="8637" width="11.42578125" style="72"/>
    <col min="8638" max="8638" width="27.42578125" style="72" customWidth="1"/>
    <col min="8639" max="8639" width="0.7109375" style="72" customWidth="1"/>
    <col min="8640" max="8640" width="5.42578125" style="72" customWidth="1"/>
    <col min="8641" max="8642" width="2.5703125" style="72" customWidth="1"/>
    <col min="8643" max="8643" width="2.42578125" style="72" customWidth="1"/>
    <col min="8644" max="8644" width="9" style="72" customWidth="1"/>
    <col min="8645" max="8645" width="7.85546875" style="72" customWidth="1"/>
    <col min="8646" max="8646" width="2.140625" style="72" customWidth="1"/>
    <col min="8647" max="8647" width="4.85546875" style="72" customWidth="1"/>
    <col min="8648" max="8648" width="1.7109375" style="72" customWidth="1"/>
    <col min="8649" max="8649" width="1.28515625" style="72" customWidth="1"/>
    <col min="8650" max="8650" width="8.5703125" style="72" customWidth="1"/>
    <col min="8651" max="8651" width="3.42578125" style="72" customWidth="1"/>
    <col min="8652" max="8652" width="5.42578125" style="72" customWidth="1"/>
    <col min="8653" max="8653" width="17.28515625" style="72" customWidth="1"/>
    <col min="8654" max="8654" width="1.5703125" style="72" customWidth="1"/>
    <col min="8655" max="8655" width="27.42578125" style="72" customWidth="1"/>
    <col min="8656" max="8656" width="0.7109375" style="72" customWidth="1"/>
    <col min="8657" max="8657" width="5.42578125" style="72" customWidth="1"/>
    <col min="8658" max="8659" width="2.5703125" style="72" customWidth="1"/>
    <col min="8660" max="8660" width="2.42578125" style="72" customWidth="1"/>
    <col min="8661" max="8661" width="9" style="72" customWidth="1"/>
    <col min="8662" max="8662" width="7.85546875" style="72" customWidth="1"/>
    <col min="8663" max="8663" width="2.140625" style="72" customWidth="1"/>
    <col min="8664" max="8664" width="4.85546875" style="72" customWidth="1"/>
    <col min="8665" max="8665" width="1.7109375" style="72" customWidth="1"/>
    <col min="8666" max="8666" width="1.28515625" style="72" customWidth="1"/>
    <col min="8667" max="8667" width="8.5703125" style="72" customWidth="1"/>
    <col min="8668" max="8668" width="3.42578125" style="72" customWidth="1"/>
    <col min="8669" max="8669" width="5.42578125" style="72" customWidth="1"/>
    <col min="8670" max="8670" width="17.28515625" style="72" customWidth="1"/>
    <col min="8671" max="8671" width="1.7109375" style="72" customWidth="1"/>
    <col min="8672" max="8672" width="27.42578125" style="72" customWidth="1"/>
    <col min="8673" max="8673" width="0.7109375" style="72" customWidth="1"/>
    <col min="8674" max="8674" width="5.42578125" style="72" customWidth="1"/>
    <col min="8675" max="8676" width="2.5703125" style="72" customWidth="1"/>
    <col min="8677" max="8677" width="2.42578125" style="72" customWidth="1"/>
    <col min="8678" max="8678" width="9" style="72" customWidth="1"/>
    <col min="8679" max="8679" width="7.85546875" style="72" customWidth="1"/>
    <col min="8680" max="8680" width="2.140625" style="72" customWidth="1"/>
    <col min="8681" max="8681" width="4.85546875" style="72" customWidth="1"/>
    <col min="8682" max="8682" width="1.7109375" style="72" customWidth="1"/>
    <col min="8683" max="8683" width="1.28515625" style="72" customWidth="1"/>
    <col min="8684" max="8684" width="8.5703125" style="72" customWidth="1"/>
    <col min="8685" max="8685" width="3.42578125" style="72" customWidth="1"/>
    <col min="8686" max="8686" width="5.42578125" style="72" customWidth="1"/>
    <col min="8687" max="8687" width="17.28515625" style="72" customWidth="1"/>
    <col min="8688" max="8688" width="1.42578125" style="72" customWidth="1"/>
    <col min="8689" max="8689" width="27.42578125" style="72" customWidth="1"/>
    <col min="8690" max="8690" width="0.7109375" style="72" customWidth="1"/>
    <col min="8691" max="8691" width="5.42578125" style="72" customWidth="1"/>
    <col min="8692" max="8693" width="2.5703125" style="72" customWidth="1"/>
    <col min="8694" max="8694" width="2.42578125" style="72" customWidth="1"/>
    <col min="8695" max="8695" width="9" style="72" customWidth="1"/>
    <col min="8696" max="8696" width="7.85546875" style="72" customWidth="1"/>
    <col min="8697" max="8697" width="2.140625" style="72" customWidth="1"/>
    <col min="8698" max="8698" width="4.85546875" style="72" customWidth="1"/>
    <col min="8699" max="8699" width="1.7109375" style="72" customWidth="1"/>
    <col min="8700" max="8700" width="1.28515625" style="72" customWidth="1"/>
    <col min="8701" max="8701" width="8.5703125" style="72" customWidth="1"/>
    <col min="8702" max="8702" width="3.42578125" style="72" customWidth="1"/>
    <col min="8703" max="8703" width="5.42578125" style="72" customWidth="1"/>
    <col min="8704" max="8704" width="17.28515625" style="72" customWidth="1"/>
    <col min="8705" max="8705" width="1.7109375" style="72" customWidth="1"/>
    <col min="8706" max="8706" width="27.42578125" style="72" customWidth="1"/>
    <col min="8707" max="8707" width="0.7109375" style="72" customWidth="1"/>
    <col min="8708" max="8708" width="5.42578125" style="72" customWidth="1"/>
    <col min="8709" max="8710" width="2.5703125" style="72" customWidth="1"/>
    <col min="8711" max="8711" width="2.42578125" style="72" customWidth="1"/>
    <col min="8712" max="8712" width="9" style="72" customWidth="1"/>
    <col min="8713" max="8713" width="7.85546875" style="72" customWidth="1"/>
    <col min="8714" max="8714" width="2.140625" style="72" customWidth="1"/>
    <col min="8715" max="8715" width="4.85546875" style="72" customWidth="1"/>
    <col min="8716" max="8716" width="1.7109375" style="72" customWidth="1"/>
    <col min="8717" max="8717" width="1.28515625" style="72" customWidth="1"/>
    <col min="8718" max="8718" width="8.5703125" style="72" customWidth="1"/>
    <col min="8719" max="8719" width="3.42578125" style="72" customWidth="1"/>
    <col min="8720" max="8720" width="5.42578125" style="72" customWidth="1"/>
    <col min="8721" max="8721" width="17.28515625" style="72" customWidth="1"/>
    <col min="8722" max="8893" width="11.42578125" style="72"/>
    <col min="8894" max="8894" width="27.42578125" style="72" customWidth="1"/>
    <col min="8895" max="8895" width="0.7109375" style="72" customWidth="1"/>
    <col min="8896" max="8896" width="5.42578125" style="72" customWidth="1"/>
    <col min="8897" max="8898" width="2.5703125" style="72" customWidth="1"/>
    <col min="8899" max="8899" width="2.42578125" style="72" customWidth="1"/>
    <col min="8900" max="8900" width="9" style="72" customWidth="1"/>
    <col min="8901" max="8901" width="7.85546875" style="72" customWidth="1"/>
    <col min="8902" max="8902" width="2.140625" style="72" customWidth="1"/>
    <col min="8903" max="8903" width="4.85546875" style="72" customWidth="1"/>
    <col min="8904" max="8904" width="1.7109375" style="72" customWidth="1"/>
    <col min="8905" max="8905" width="1.28515625" style="72" customWidth="1"/>
    <col min="8906" max="8906" width="8.5703125" style="72" customWidth="1"/>
    <col min="8907" max="8907" width="3.42578125" style="72" customWidth="1"/>
    <col min="8908" max="8908" width="5.42578125" style="72" customWidth="1"/>
    <col min="8909" max="8909" width="17.28515625" style="72" customWidth="1"/>
    <col min="8910" max="8910" width="1.5703125" style="72" customWidth="1"/>
    <col min="8911" max="8911" width="27.42578125" style="72" customWidth="1"/>
    <col min="8912" max="8912" width="0.7109375" style="72" customWidth="1"/>
    <col min="8913" max="8913" width="5.42578125" style="72" customWidth="1"/>
    <col min="8914" max="8915" width="2.5703125" style="72" customWidth="1"/>
    <col min="8916" max="8916" width="2.42578125" style="72" customWidth="1"/>
    <col min="8917" max="8917" width="9" style="72" customWidth="1"/>
    <col min="8918" max="8918" width="7.85546875" style="72" customWidth="1"/>
    <col min="8919" max="8919" width="2.140625" style="72" customWidth="1"/>
    <col min="8920" max="8920" width="4.85546875" style="72" customWidth="1"/>
    <col min="8921" max="8921" width="1.7109375" style="72" customWidth="1"/>
    <col min="8922" max="8922" width="1.28515625" style="72" customWidth="1"/>
    <col min="8923" max="8923" width="8.5703125" style="72" customWidth="1"/>
    <col min="8924" max="8924" width="3.42578125" style="72" customWidth="1"/>
    <col min="8925" max="8925" width="5.42578125" style="72" customWidth="1"/>
    <col min="8926" max="8926" width="17.28515625" style="72" customWidth="1"/>
    <col min="8927" max="8927" width="1.7109375" style="72" customWidth="1"/>
    <col min="8928" max="8928" width="27.42578125" style="72" customWidth="1"/>
    <col min="8929" max="8929" width="0.7109375" style="72" customWidth="1"/>
    <col min="8930" max="8930" width="5.42578125" style="72" customWidth="1"/>
    <col min="8931" max="8932" width="2.5703125" style="72" customWidth="1"/>
    <col min="8933" max="8933" width="2.42578125" style="72" customWidth="1"/>
    <col min="8934" max="8934" width="9" style="72" customWidth="1"/>
    <col min="8935" max="8935" width="7.85546875" style="72" customWidth="1"/>
    <col min="8936" max="8936" width="2.140625" style="72" customWidth="1"/>
    <col min="8937" max="8937" width="4.85546875" style="72" customWidth="1"/>
    <col min="8938" max="8938" width="1.7109375" style="72" customWidth="1"/>
    <col min="8939" max="8939" width="1.28515625" style="72" customWidth="1"/>
    <col min="8940" max="8940" width="8.5703125" style="72" customWidth="1"/>
    <col min="8941" max="8941" width="3.42578125" style="72" customWidth="1"/>
    <col min="8942" max="8942" width="5.42578125" style="72" customWidth="1"/>
    <col min="8943" max="8943" width="17.28515625" style="72" customWidth="1"/>
    <col min="8944" max="8944" width="1.42578125" style="72" customWidth="1"/>
    <col min="8945" max="8945" width="27.42578125" style="72" customWidth="1"/>
    <col min="8946" max="8946" width="0.7109375" style="72" customWidth="1"/>
    <col min="8947" max="8947" width="5.42578125" style="72" customWidth="1"/>
    <col min="8948" max="8949" width="2.5703125" style="72" customWidth="1"/>
    <col min="8950" max="8950" width="2.42578125" style="72" customWidth="1"/>
    <col min="8951" max="8951" width="9" style="72" customWidth="1"/>
    <col min="8952" max="8952" width="7.85546875" style="72" customWidth="1"/>
    <col min="8953" max="8953" width="2.140625" style="72" customWidth="1"/>
    <col min="8954" max="8954" width="4.85546875" style="72" customWidth="1"/>
    <col min="8955" max="8955" width="1.7109375" style="72" customWidth="1"/>
    <col min="8956" max="8956" width="1.28515625" style="72" customWidth="1"/>
    <col min="8957" max="8957" width="8.5703125" style="72" customWidth="1"/>
    <col min="8958" max="8958" width="3.42578125" style="72" customWidth="1"/>
    <col min="8959" max="8959" width="5.42578125" style="72" customWidth="1"/>
    <col min="8960" max="8960" width="17.28515625" style="72" customWidth="1"/>
    <col min="8961" max="8961" width="1.7109375" style="72" customWidth="1"/>
    <col min="8962" max="8962" width="27.42578125" style="72" customWidth="1"/>
    <col min="8963" max="8963" width="0.7109375" style="72" customWidth="1"/>
    <col min="8964" max="8964" width="5.42578125" style="72" customWidth="1"/>
    <col min="8965" max="8966" width="2.5703125" style="72" customWidth="1"/>
    <col min="8967" max="8967" width="2.42578125" style="72" customWidth="1"/>
    <col min="8968" max="8968" width="9" style="72" customWidth="1"/>
    <col min="8969" max="8969" width="7.85546875" style="72" customWidth="1"/>
    <col min="8970" max="8970" width="2.140625" style="72" customWidth="1"/>
    <col min="8971" max="8971" width="4.85546875" style="72" customWidth="1"/>
    <col min="8972" max="8972" width="1.7109375" style="72" customWidth="1"/>
    <col min="8973" max="8973" width="1.28515625" style="72" customWidth="1"/>
    <col min="8974" max="8974" width="8.5703125" style="72" customWidth="1"/>
    <col min="8975" max="8975" width="3.42578125" style="72" customWidth="1"/>
    <col min="8976" max="8976" width="5.42578125" style="72" customWidth="1"/>
    <col min="8977" max="8977" width="17.28515625" style="72" customWidth="1"/>
    <col min="8978" max="9149" width="11.42578125" style="72"/>
    <col min="9150" max="9150" width="27.42578125" style="72" customWidth="1"/>
    <col min="9151" max="9151" width="0.7109375" style="72" customWidth="1"/>
    <col min="9152" max="9152" width="5.42578125" style="72" customWidth="1"/>
    <col min="9153" max="9154" width="2.5703125" style="72" customWidth="1"/>
    <col min="9155" max="9155" width="2.42578125" style="72" customWidth="1"/>
    <col min="9156" max="9156" width="9" style="72" customWidth="1"/>
    <col min="9157" max="9157" width="7.85546875" style="72" customWidth="1"/>
    <col min="9158" max="9158" width="2.140625" style="72" customWidth="1"/>
    <col min="9159" max="9159" width="4.85546875" style="72" customWidth="1"/>
    <col min="9160" max="9160" width="1.7109375" style="72" customWidth="1"/>
    <col min="9161" max="9161" width="1.28515625" style="72" customWidth="1"/>
    <col min="9162" max="9162" width="8.5703125" style="72" customWidth="1"/>
    <col min="9163" max="9163" width="3.42578125" style="72" customWidth="1"/>
    <col min="9164" max="9164" width="5.42578125" style="72" customWidth="1"/>
    <col min="9165" max="9165" width="17.28515625" style="72" customWidth="1"/>
    <col min="9166" max="9166" width="1.5703125" style="72" customWidth="1"/>
    <col min="9167" max="9167" width="27.42578125" style="72" customWidth="1"/>
    <col min="9168" max="9168" width="0.7109375" style="72" customWidth="1"/>
    <col min="9169" max="9169" width="5.42578125" style="72" customWidth="1"/>
    <col min="9170" max="9171" width="2.5703125" style="72" customWidth="1"/>
    <col min="9172" max="9172" width="2.42578125" style="72" customWidth="1"/>
    <col min="9173" max="9173" width="9" style="72" customWidth="1"/>
    <col min="9174" max="9174" width="7.85546875" style="72" customWidth="1"/>
    <col min="9175" max="9175" width="2.140625" style="72" customWidth="1"/>
    <col min="9176" max="9176" width="4.85546875" style="72" customWidth="1"/>
    <col min="9177" max="9177" width="1.7109375" style="72" customWidth="1"/>
    <col min="9178" max="9178" width="1.28515625" style="72" customWidth="1"/>
    <col min="9179" max="9179" width="8.5703125" style="72" customWidth="1"/>
    <col min="9180" max="9180" width="3.42578125" style="72" customWidth="1"/>
    <col min="9181" max="9181" width="5.42578125" style="72" customWidth="1"/>
    <col min="9182" max="9182" width="17.28515625" style="72" customWidth="1"/>
    <col min="9183" max="9183" width="1.7109375" style="72" customWidth="1"/>
    <col min="9184" max="9184" width="27.42578125" style="72" customWidth="1"/>
    <col min="9185" max="9185" width="0.7109375" style="72" customWidth="1"/>
    <col min="9186" max="9186" width="5.42578125" style="72" customWidth="1"/>
    <col min="9187" max="9188" width="2.5703125" style="72" customWidth="1"/>
    <col min="9189" max="9189" width="2.42578125" style="72" customWidth="1"/>
    <col min="9190" max="9190" width="9" style="72" customWidth="1"/>
    <col min="9191" max="9191" width="7.85546875" style="72" customWidth="1"/>
    <col min="9192" max="9192" width="2.140625" style="72" customWidth="1"/>
    <col min="9193" max="9193" width="4.85546875" style="72" customWidth="1"/>
    <col min="9194" max="9194" width="1.7109375" style="72" customWidth="1"/>
    <col min="9195" max="9195" width="1.28515625" style="72" customWidth="1"/>
    <col min="9196" max="9196" width="8.5703125" style="72" customWidth="1"/>
    <col min="9197" max="9197" width="3.42578125" style="72" customWidth="1"/>
    <col min="9198" max="9198" width="5.42578125" style="72" customWidth="1"/>
    <col min="9199" max="9199" width="17.28515625" style="72" customWidth="1"/>
    <col min="9200" max="9200" width="1.42578125" style="72" customWidth="1"/>
    <col min="9201" max="9201" width="27.42578125" style="72" customWidth="1"/>
    <col min="9202" max="9202" width="0.7109375" style="72" customWidth="1"/>
    <col min="9203" max="9203" width="5.42578125" style="72" customWidth="1"/>
    <col min="9204" max="9205" width="2.5703125" style="72" customWidth="1"/>
    <col min="9206" max="9206" width="2.42578125" style="72" customWidth="1"/>
    <col min="9207" max="9207" width="9" style="72" customWidth="1"/>
    <col min="9208" max="9208" width="7.85546875" style="72" customWidth="1"/>
    <col min="9209" max="9209" width="2.140625" style="72" customWidth="1"/>
    <col min="9210" max="9210" width="4.85546875" style="72" customWidth="1"/>
    <col min="9211" max="9211" width="1.7109375" style="72" customWidth="1"/>
    <col min="9212" max="9212" width="1.28515625" style="72" customWidth="1"/>
    <col min="9213" max="9213" width="8.5703125" style="72" customWidth="1"/>
    <col min="9214" max="9214" width="3.42578125" style="72" customWidth="1"/>
    <col min="9215" max="9215" width="5.42578125" style="72" customWidth="1"/>
    <col min="9216" max="9216" width="17.28515625" style="72" customWidth="1"/>
    <col min="9217" max="9217" width="1.7109375" style="72" customWidth="1"/>
    <col min="9218" max="9218" width="27.42578125" style="72" customWidth="1"/>
    <col min="9219" max="9219" width="0.7109375" style="72" customWidth="1"/>
    <col min="9220" max="9220" width="5.42578125" style="72" customWidth="1"/>
    <col min="9221" max="9222" width="2.5703125" style="72" customWidth="1"/>
    <col min="9223" max="9223" width="2.42578125" style="72" customWidth="1"/>
    <col min="9224" max="9224" width="9" style="72" customWidth="1"/>
    <col min="9225" max="9225" width="7.85546875" style="72" customWidth="1"/>
    <col min="9226" max="9226" width="2.140625" style="72" customWidth="1"/>
    <col min="9227" max="9227" width="4.85546875" style="72" customWidth="1"/>
    <col min="9228" max="9228" width="1.7109375" style="72" customWidth="1"/>
    <col min="9229" max="9229" width="1.28515625" style="72" customWidth="1"/>
    <col min="9230" max="9230" width="8.5703125" style="72" customWidth="1"/>
    <col min="9231" max="9231" width="3.42578125" style="72" customWidth="1"/>
    <col min="9232" max="9232" width="5.42578125" style="72" customWidth="1"/>
    <col min="9233" max="9233" width="17.28515625" style="72" customWidth="1"/>
    <col min="9234" max="9405" width="11.42578125" style="72"/>
    <col min="9406" max="9406" width="27.42578125" style="72" customWidth="1"/>
    <col min="9407" max="9407" width="0.7109375" style="72" customWidth="1"/>
    <col min="9408" max="9408" width="5.42578125" style="72" customWidth="1"/>
    <col min="9409" max="9410" width="2.5703125" style="72" customWidth="1"/>
    <col min="9411" max="9411" width="2.42578125" style="72" customWidth="1"/>
    <col min="9412" max="9412" width="9" style="72" customWidth="1"/>
    <col min="9413" max="9413" width="7.85546875" style="72" customWidth="1"/>
    <col min="9414" max="9414" width="2.140625" style="72" customWidth="1"/>
    <col min="9415" max="9415" width="4.85546875" style="72" customWidth="1"/>
    <col min="9416" max="9416" width="1.7109375" style="72" customWidth="1"/>
    <col min="9417" max="9417" width="1.28515625" style="72" customWidth="1"/>
    <col min="9418" max="9418" width="8.5703125" style="72" customWidth="1"/>
    <col min="9419" max="9419" width="3.42578125" style="72" customWidth="1"/>
    <col min="9420" max="9420" width="5.42578125" style="72" customWidth="1"/>
    <col min="9421" max="9421" width="17.28515625" style="72" customWidth="1"/>
    <col min="9422" max="9422" width="1.5703125" style="72" customWidth="1"/>
    <col min="9423" max="9423" width="27.42578125" style="72" customWidth="1"/>
    <col min="9424" max="9424" width="0.7109375" style="72" customWidth="1"/>
    <col min="9425" max="9425" width="5.42578125" style="72" customWidth="1"/>
    <col min="9426" max="9427" width="2.5703125" style="72" customWidth="1"/>
    <col min="9428" max="9428" width="2.42578125" style="72" customWidth="1"/>
    <col min="9429" max="9429" width="9" style="72" customWidth="1"/>
    <col min="9430" max="9430" width="7.85546875" style="72" customWidth="1"/>
    <col min="9431" max="9431" width="2.140625" style="72" customWidth="1"/>
    <col min="9432" max="9432" width="4.85546875" style="72" customWidth="1"/>
    <col min="9433" max="9433" width="1.7109375" style="72" customWidth="1"/>
    <col min="9434" max="9434" width="1.28515625" style="72" customWidth="1"/>
    <col min="9435" max="9435" width="8.5703125" style="72" customWidth="1"/>
    <col min="9436" max="9436" width="3.42578125" style="72" customWidth="1"/>
    <col min="9437" max="9437" width="5.42578125" style="72" customWidth="1"/>
    <col min="9438" max="9438" width="17.28515625" style="72" customWidth="1"/>
    <col min="9439" max="9439" width="1.7109375" style="72" customWidth="1"/>
    <col min="9440" max="9440" width="27.42578125" style="72" customWidth="1"/>
    <col min="9441" max="9441" width="0.7109375" style="72" customWidth="1"/>
    <col min="9442" max="9442" width="5.42578125" style="72" customWidth="1"/>
    <col min="9443" max="9444" width="2.5703125" style="72" customWidth="1"/>
    <col min="9445" max="9445" width="2.42578125" style="72" customWidth="1"/>
    <col min="9446" max="9446" width="9" style="72" customWidth="1"/>
    <col min="9447" max="9447" width="7.85546875" style="72" customWidth="1"/>
    <col min="9448" max="9448" width="2.140625" style="72" customWidth="1"/>
    <col min="9449" max="9449" width="4.85546875" style="72" customWidth="1"/>
    <col min="9450" max="9450" width="1.7109375" style="72" customWidth="1"/>
    <col min="9451" max="9451" width="1.28515625" style="72" customWidth="1"/>
    <col min="9452" max="9452" width="8.5703125" style="72" customWidth="1"/>
    <col min="9453" max="9453" width="3.42578125" style="72" customWidth="1"/>
    <col min="9454" max="9454" width="5.42578125" style="72" customWidth="1"/>
    <col min="9455" max="9455" width="17.28515625" style="72" customWidth="1"/>
    <col min="9456" max="9456" width="1.42578125" style="72" customWidth="1"/>
    <col min="9457" max="9457" width="27.42578125" style="72" customWidth="1"/>
    <col min="9458" max="9458" width="0.7109375" style="72" customWidth="1"/>
    <col min="9459" max="9459" width="5.42578125" style="72" customWidth="1"/>
    <col min="9460" max="9461" width="2.5703125" style="72" customWidth="1"/>
    <col min="9462" max="9462" width="2.42578125" style="72" customWidth="1"/>
    <col min="9463" max="9463" width="9" style="72" customWidth="1"/>
    <col min="9464" max="9464" width="7.85546875" style="72" customWidth="1"/>
    <col min="9465" max="9465" width="2.140625" style="72" customWidth="1"/>
    <col min="9466" max="9466" width="4.85546875" style="72" customWidth="1"/>
    <col min="9467" max="9467" width="1.7109375" style="72" customWidth="1"/>
    <col min="9468" max="9468" width="1.28515625" style="72" customWidth="1"/>
    <col min="9469" max="9469" width="8.5703125" style="72" customWidth="1"/>
    <col min="9470" max="9470" width="3.42578125" style="72" customWidth="1"/>
    <col min="9471" max="9471" width="5.42578125" style="72" customWidth="1"/>
    <col min="9472" max="9472" width="17.28515625" style="72" customWidth="1"/>
    <col min="9473" max="9473" width="1.7109375" style="72" customWidth="1"/>
    <col min="9474" max="9474" width="27.42578125" style="72" customWidth="1"/>
    <col min="9475" max="9475" width="0.7109375" style="72" customWidth="1"/>
    <col min="9476" max="9476" width="5.42578125" style="72" customWidth="1"/>
    <col min="9477" max="9478" width="2.5703125" style="72" customWidth="1"/>
    <col min="9479" max="9479" width="2.42578125" style="72" customWidth="1"/>
    <col min="9480" max="9480" width="9" style="72" customWidth="1"/>
    <col min="9481" max="9481" width="7.85546875" style="72" customWidth="1"/>
    <col min="9482" max="9482" width="2.140625" style="72" customWidth="1"/>
    <col min="9483" max="9483" width="4.85546875" style="72" customWidth="1"/>
    <col min="9484" max="9484" width="1.7109375" style="72" customWidth="1"/>
    <col min="9485" max="9485" width="1.28515625" style="72" customWidth="1"/>
    <col min="9486" max="9486" width="8.5703125" style="72" customWidth="1"/>
    <col min="9487" max="9487" width="3.42578125" style="72" customWidth="1"/>
    <col min="9488" max="9488" width="5.42578125" style="72" customWidth="1"/>
    <col min="9489" max="9489" width="17.28515625" style="72" customWidth="1"/>
    <col min="9490" max="9661" width="11.42578125" style="72"/>
    <col min="9662" max="9662" width="27.42578125" style="72" customWidth="1"/>
    <col min="9663" max="9663" width="0.7109375" style="72" customWidth="1"/>
    <col min="9664" max="9664" width="5.42578125" style="72" customWidth="1"/>
    <col min="9665" max="9666" width="2.5703125" style="72" customWidth="1"/>
    <col min="9667" max="9667" width="2.42578125" style="72" customWidth="1"/>
    <col min="9668" max="9668" width="9" style="72" customWidth="1"/>
    <col min="9669" max="9669" width="7.85546875" style="72" customWidth="1"/>
    <col min="9670" max="9670" width="2.140625" style="72" customWidth="1"/>
    <col min="9671" max="9671" width="4.85546875" style="72" customWidth="1"/>
    <col min="9672" max="9672" width="1.7109375" style="72" customWidth="1"/>
    <col min="9673" max="9673" width="1.28515625" style="72" customWidth="1"/>
    <col min="9674" max="9674" width="8.5703125" style="72" customWidth="1"/>
    <col min="9675" max="9675" width="3.42578125" style="72" customWidth="1"/>
    <col min="9676" max="9676" width="5.42578125" style="72" customWidth="1"/>
    <col min="9677" max="9677" width="17.28515625" style="72" customWidth="1"/>
    <col min="9678" max="9678" width="1.5703125" style="72" customWidth="1"/>
    <col min="9679" max="9679" width="27.42578125" style="72" customWidth="1"/>
    <col min="9680" max="9680" width="0.7109375" style="72" customWidth="1"/>
    <col min="9681" max="9681" width="5.42578125" style="72" customWidth="1"/>
    <col min="9682" max="9683" width="2.5703125" style="72" customWidth="1"/>
    <col min="9684" max="9684" width="2.42578125" style="72" customWidth="1"/>
    <col min="9685" max="9685" width="9" style="72" customWidth="1"/>
    <col min="9686" max="9686" width="7.85546875" style="72" customWidth="1"/>
    <col min="9687" max="9687" width="2.140625" style="72" customWidth="1"/>
    <col min="9688" max="9688" width="4.85546875" style="72" customWidth="1"/>
    <col min="9689" max="9689" width="1.7109375" style="72" customWidth="1"/>
    <col min="9690" max="9690" width="1.28515625" style="72" customWidth="1"/>
    <col min="9691" max="9691" width="8.5703125" style="72" customWidth="1"/>
    <col min="9692" max="9692" width="3.42578125" style="72" customWidth="1"/>
    <col min="9693" max="9693" width="5.42578125" style="72" customWidth="1"/>
    <col min="9694" max="9694" width="17.28515625" style="72" customWidth="1"/>
    <col min="9695" max="9695" width="1.7109375" style="72" customWidth="1"/>
    <col min="9696" max="9696" width="27.42578125" style="72" customWidth="1"/>
    <col min="9697" max="9697" width="0.7109375" style="72" customWidth="1"/>
    <col min="9698" max="9698" width="5.42578125" style="72" customWidth="1"/>
    <col min="9699" max="9700" width="2.5703125" style="72" customWidth="1"/>
    <col min="9701" max="9701" width="2.42578125" style="72" customWidth="1"/>
    <col min="9702" max="9702" width="9" style="72" customWidth="1"/>
    <col min="9703" max="9703" width="7.85546875" style="72" customWidth="1"/>
    <col min="9704" max="9704" width="2.140625" style="72" customWidth="1"/>
    <col min="9705" max="9705" width="4.85546875" style="72" customWidth="1"/>
    <col min="9706" max="9706" width="1.7109375" style="72" customWidth="1"/>
    <col min="9707" max="9707" width="1.28515625" style="72" customWidth="1"/>
    <col min="9708" max="9708" width="8.5703125" style="72" customWidth="1"/>
    <col min="9709" max="9709" width="3.42578125" style="72" customWidth="1"/>
    <col min="9710" max="9710" width="5.42578125" style="72" customWidth="1"/>
    <col min="9711" max="9711" width="17.28515625" style="72" customWidth="1"/>
    <col min="9712" max="9712" width="1.42578125" style="72" customWidth="1"/>
    <col min="9713" max="9713" width="27.42578125" style="72" customWidth="1"/>
    <col min="9714" max="9714" width="0.7109375" style="72" customWidth="1"/>
    <col min="9715" max="9715" width="5.42578125" style="72" customWidth="1"/>
    <col min="9716" max="9717" width="2.5703125" style="72" customWidth="1"/>
    <col min="9718" max="9718" width="2.42578125" style="72" customWidth="1"/>
    <col min="9719" max="9719" width="9" style="72" customWidth="1"/>
    <col min="9720" max="9720" width="7.85546875" style="72" customWidth="1"/>
    <col min="9721" max="9721" width="2.140625" style="72" customWidth="1"/>
    <col min="9722" max="9722" width="4.85546875" style="72" customWidth="1"/>
    <col min="9723" max="9723" width="1.7109375" style="72" customWidth="1"/>
    <col min="9724" max="9724" width="1.28515625" style="72" customWidth="1"/>
    <col min="9725" max="9725" width="8.5703125" style="72" customWidth="1"/>
    <col min="9726" max="9726" width="3.42578125" style="72" customWidth="1"/>
    <col min="9727" max="9727" width="5.42578125" style="72" customWidth="1"/>
    <col min="9728" max="9728" width="17.28515625" style="72" customWidth="1"/>
    <col min="9729" max="9729" width="1.7109375" style="72" customWidth="1"/>
    <col min="9730" max="9730" width="27.42578125" style="72" customWidth="1"/>
    <col min="9731" max="9731" width="0.7109375" style="72" customWidth="1"/>
    <col min="9732" max="9732" width="5.42578125" style="72" customWidth="1"/>
    <col min="9733" max="9734" width="2.5703125" style="72" customWidth="1"/>
    <col min="9735" max="9735" width="2.42578125" style="72" customWidth="1"/>
    <col min="9736" max="9736" width="9" style="72" customWidth="1"/>
    <col min="9737" max="9737" width="7.85546875" style="72" customWidth="1"/>
    <col min="9738" max="9738" width="2.140625" style="72" customWidth="1"/>
    <col min="9739" max="9739" width="4.85546875" style="72" customWidth="1"/>
    <col min="9740" max="9740" width="1.7109375" style="72" customWidth="1"/>
    <col min="9741" max="9741" width="1.28515625" style="72" customWidth="1"/>
    <col min="9742" max="9742" width="8.5703125" style="72" customWidth="1"/>
    <col min="9743" max="9743" width="3.42578125" style="72" customWidth="1"/>
    <col min="9744" max="9744" width="5.42578125" style="72" customWidth="1"/>
    <col min="9745" max="9745" width="17.28515625" style="72" customWidth="1"/>
    <col min="9746" max="9917" width="11.42578125" style="72"/>
    <col min="9918" max="9918" width="27.42578125" style="72" customWidth="1"/>
    <col min="9919" max="9919" width="0.7109375" style="72" customWidth="1"/>
    <col min="9920" max="9920" width="5.42578125" style="72" customWidth="1"/>
    <col min="9921" max="9922" width="2.5703125" style="72" customWidth="1"/>
    <col min="9923" max="9923" width="2.42578125" style="72" customWidth="1"/>
    <col min="9924" max="9924" width="9" style="72" customWidth="1"/>
    <col min="9925" max="9925" width="7.85546875" style="72" customWidth="1"/>
    <col min="9926" max="9926" width="2.140625" style="72" customWidth="1"/>
    <col min="9927" max="9927" width="4.85546875" style="72" customWidth="1"/>
    <col min="9928" max="9928" width="1.7109375" style="72" customWidth="1"/>
    <col min="9929" max="9929" width="1.28515625" style="72" customWidth="1"/>
    <col min="9930" max="9930" width="8.5703125" style="72" customWidth="1"/>
    <col min="9931" max="9931" width="3.42578125" style="72" customWidth="1"/>
    <col min="9932" max="9932" width="5.42578125" style="72" customWidth="1"/>
    <col min="9933" max="9933" width="17.28515625" style="72" customWidth="1"/>
    <col min="9934" max="9934" width="1.5703125" style="72" customWidth="1"/>
    <col min="9935" max="9935" width="27.42578125" style="72" customWidth="1"/>
    <col min="9936" max="9936" width="0.7109375" style="72" customWidth="1"/>
    <col min="9937" max="9937" width="5.42578125" style="72" customWidth="1"/>
    <col min="9938" max="9939" width="2.5703125" style="72" customWidth="1"/>
    <col min="9940" max="9940" width="2.42578125" style="72" customWidth="1"/>
    <col min="9941" max="9941" width="9" style="72" customWidth="1"/>
    <col min="9942" max="9942" width="7.85546875" style="72" customWidth="1"/>
    <col min="9943" max="9943" width="2.140625" style="72" customWidth="1"/>
    <col min="9944" max="9944" width="4.85546875" style="72" customWidth="1"/>
    <col min="9945" max="9945" width="1.7109375" style="72" customWidth="1"/>
    <col min="9946" max="9946" width="1.28515625" style="72" customWidth="1"/>
    <col min="9947" max="9947" width="8.5703125" style="72" customWidth="1"/>
    <col min="9948" max="9948" width="3.42578125" style="72" customWidth="1"/>
    <col min="9949" max="9949" width="5.42578125" style="72" customWidth="1"/>
    <col min="9950" max="9950" width="17.28515625" style="72" customWidth="1"/>
    <col min="9951" max="9951" width="1.7109375" style="72" customWidth="1"/>
    <col min="9952" max="9952" width="27.42578125" style="72" customWidth="1"/>
    <col min="9953" max="9953" width="0.7109375" style="72" customWidth="1"/>
    <col min="9954" max="9954" width="5.42578125" style="72" customWidth="1"/>
    <col min="9955" max="9956" width="2.5703125" style="72" customWidth="1"/>
    <col min="9957" max="9957" width="2.42578125" style="72" customWidth="1"/>
    <col min="9958" max="9958" width="9" style="72" customWidth="1"/>
    <col min="9959" max="9959" width="7.85546875" style="72" customWidth="1"/>
    <col min="9960" max="9960" width="2.140625" style="72" customWidth="1"/>
    <col min="9961" max="9961" width="4.85546875" style="72" customWidth="1"/>
    <col min="9962" max="9962" width="1.7109375" style="72" customWidth="1"/>
    <col min="9963" max="9963" width="1.28515625" style="72" customWidth="1"/>
    <col min="9964" max="9964" width="8.5703125" style="72" customWidth="1"/>
    <col min="9965" max="9965" width="3.42578125" style="72" customWidth="1"/>
    <col min="9966" max="9966" width="5.42578125" style="72" customWidth="1"/>
    <col min="9967" max="9967" width="17.28515625" style="72" customWidth="1"/>
    <col min="9968" max="9968" width="1.42578125" style="72" customWidth="1"/>
    <col min="9969" max="9969" width="27.42578125" style="72" customWidth="1"/>
    <col min="9970" max="9970" width="0.7109375" style="72" customWidth="1"/>
    <col min="9971" max="9971" width="5.42578125" style="72" customWidth="1"/>
    <col min="9972" max="9973" width="2.5703125" style="72" customWidth="1"/>
    <col min="9974" max="9974" width="2.42578125" style="72" customWidth="1"/>
    <col min="9975" max="9975" width="9" style="72" customWidth="1"/>
    <col min="9976" max="9976" width="7.85546875" style="72" customWidth="1"/>
    <col min="9977" max="9977" width="2.140625" style="72" customWidth="1"/>
    <col min="9978" max="9978" width="4.85546875" style="72" customWidth="1"/>
    <col min="9979" max="9979" width="1.7109375" style="72" customWidth="1"/>
    <col min="9980" max="9980" width="1.28515625" style="72" customWidth="1"/>
    <col min="9981" max="9981" width="8.5703125" style="72" customWidth="1"/>
    <col min="9982" max="9982" width="3.42578125" style="72" customWidth="1"/>
    <col min="9983" max="9983" width="5.42578125" style="72" customWidth="1"/>
    <col min="9984" max="9984" width="17.28515625" style="72" customWidth="1"/>
    <col min="9985" max="9985" width="1.7109375" style="72" customWidth="1"/>
    <col min="9986" max="9986" width="27.42578125" style="72" customWidth="1"/>
    <col min="9987" max="9987" width="0.7109375" style="72" customWidth="1"/>
    <col min="9988" max="9988" width="5.42578125" style="72" customWidth="1"/>
    <col min="9989" max="9990" width="2.5703125" style="72" customWidth="1"/>
    <col min="9991" max="9991" width="2.42578125" style="72" customWidth="1"/>
    <col min="9992" max="9992" width="9" style="72" customWidth="1"/>
    <col min="9993" max="9993" width="7.85546875" style="72" customWidth="1"/>
    <col min="9994" max="9994" width="2.140625" style="72" customWidth="1"/>
    <col min="9995" max="9995" width="4.85546875" style="72" customWidth="1"/>
    <col min="9996" max="9996" width="1.7109375" style="72" customWidth="1"/>
    <col min="9997" max="9997" width="1.28515625" style="72" customWidth="1"/>
    <col min="9998" max="9998" width="8.5703125" style="72" customWidth="1"/>
    <col min="9999" max="9999" width="3.42578125" style="72" customWidth="1"/>
    <col min="10000" max="10000" width="5.42578125" style="72" customWidth="1"/>
    <col min="10001" max="10001" width="17.28515625" style="72" customWidth="1"/>
    <col min="10002" max="10173" width="11.42578125" style="72"/>
    <col min="10174" max="10174" width="27.42578125" style="72" customWidth="1"/>
    <col min="10175" max="10175" width="0.7109375" style="72" customWidth="1"/>
    <col min="10176" max="10176" width="5.42578125" style="72" customWidth="1"/>
    <col min="10177" max="10178" width="2.5703125" style="72" customWidth="1"/>
    <col min="10179" max="10179" width="2.42578125" style="72" customWidth="1"/>
    <col min="10180" max="10180" width="9" style="72" customWidth="1"/>
    <col min="10181" max="10181" width="7.85546875" style="72" customWidth="1"/>
    <col min="10182" max="10182" width="2.140625" style="72" customWidth="1"/>
    <col min="10183" max="10183" width="4.85546875" style="72" customWidth="1"/>
    <col min="10184" max="10184" width="1.7109375" style="72" customWidth="1"/>
    <col min="10185" max="10185" width="1.28515625" style="72" customWidth="1"/>
    <col min="10186" max="10186" width="8.5703125" style="72" customWidth="1"/>
    <col min="10187" max="10187" width="3.42578125" style="72" customWidth="1"/>
    <col min="10188" max="10188" width="5.42578125" style="72" customWidth="1"/>
    <col min="10189" max="10189" width="17.28515625" style="72" customWidth="1"/>
    <col min="10190" max="10190" width="1.5703125" style="72" customWidth="1"/>
    <col min="10191" max="10191" width="27.42578125" style="72" customWidth="1"/>
    <col min="10192" max="10192" width="0.7109375" style="72" customWidth="1"/>
    <col min="10193" max="10193" width="5.42578125" style="72" customWidth="1"/>
    <col min="10194" max="10195" width="2.5703125" style="72" customWidth="1"/>
    <col min="10196" max="10196" width="2.42578125" style="72" customWidth="1"/>
    <col min="10197" max="10197" width="9" style="72" customWidth="1"/>
    <col min="10198" max="10198" width="7.85546875" style="72" customWidth="1"/>
    <col min="10199" max="10199" width="2.140625" style="72" customWidth="1"/>
    <col min="10200" max="10200" width="4.85546875" style="72" customWidth="1"/>
    <col min="10201" max="10201" width="1.7109375" style="72" customWidth="1"/>
    <col min="10202" max="10202" width="1.28515625" style="72" customWidth="1"/>
    <col min="10203" max="10203" width="8.5703125" style="72" customWidth="1"/>
    <col min="10204" max="10204" width="3.42578125" style="72" customWidth="1"/>
    <col min="10205" max="10205" width="5.42578125" style="72" customWidth="1"/>
    <col min="10206" max="10206" width="17.28515625" style="72" customWidth="1"/>
    <col min="10207" max="10207" width="1.7109375" style="72" customWidth="1"/>
    <col min="10208" max="10208" width="27.42578125" style="72" customWidth="1"/>
    <col min="10209" max="10209" width="0.7109375" style="72" customWidth="1"/>
    <col min="10210" max="10210" width="5.42578125" style="72" customWidth="1"/>
    <col min="10211" max="10212" width="2.5703125" style="72" customWidth="1"/>
    <col min="10213" max="10213" width="2.42578125" style="72" customWidth="1"/>
    <col min="10214" max="10214" width="9" style="72" customWidth="1"/>
    <col min="10215" max="10215" width="7.85546875" style="72" customWidth="1"/>
    <col min="10216" max="10216" width="2.140625" style="72" customWidth="1"/>
    <col min="10217" max="10217" width="4.85546875" style="72" customWidth="1"/>
    <col min="10218" max="10218" width="1.7109375" style="72" customWidth="1"/>
    <col min="10219" max="10219" width="1.28515625" style="72" customWidth="1"/>
    <col min="10220" max="10220" width="8.5703125" style="72" customWidth="1"/>
    <col min="10221" max="10221" width="3.42578125" style="72" customWidth="1"/>
    <col min="10222" max="10222" width="5.42578125" style="72" customWidth="1"/>
    <col min="10223" max="10223" width="17.28515625" style="72" customWidth="1"/>
    <col min="10224" max="10224" width="1.42578125" style="72" customWidth="1"/>
    <col min="10225" max="10225" width="27.42578125" style="72" customWidth="1"/>
    <col min="10226" max="10226" width="0.7109375" style="72" customWidth="1"/>
    <col min="10227" max="10227" width="5.42578125" style="72" customWidth="1"/>
    <col min="10228" max="10229" width="2.5703125" style="72" customWidth="1"/>
    <col min="10230" max="10230" width="2.42578125" style="72" customWidth="1"/>
    <col min="10231" max="10231" width="9" style="72" customWidth="1"/>
    <col min="10232" max="10232" width="7.85546875" style="72" customWidth="1"/>
    <col min="10233" max="10233" width="2.140625" style="72" customWidth="1"/>
    <col min="10234" max="10234" width="4.85546875" style="72" customWidth="1"/>
    <col min="10235" max="10235" width="1.7109375" style="72" customWidth="1"/>
    <col min="10236" max="10236" width="1.28515625" style="72" customWidth="1"/>
    <col min="10237" max="10237" width="8.5703125" style="72" customWidth="1"/>
    <col min="10238" max="10238" width="3.42578125" style="72" customWidth="1"/>
    <col min="10239" max="10239" width="5.42578125" style="72" customWidth="1"/>
    <col min="10240" max="10240" width="17.28515625" style="72" customWidth="1"/>
    <col min="10241" max="10241" width="1.7109375" style="72" customWidth="1"/>
    <col min="10242" max="10242" width="27.42578125" style="72" customWidth="1"/>
    <col min="10243" max="10243" width="0.7109375" style="72" customWidth="1"/>
    <col min="10244" max="10244" width="5.42578125" style="72" customWidth="1"/>
    <col min="10245" max="10246" width="2.5703125" style="72" customWidth="1"/>
    <col min="10247" max="10247" width="2.42578125" style="72" customWidth="1"/>
    <col min="10248" max="10248" width="9" style="72" customWidth="1"/>
    <col min="10249" max="10249" width="7.85546875" style="72" customWidth="1"/>
    <col min="10250" max="10250" width="2.140625" style="72" customWidth="1"/>
    <col min="10251" max="10251" width="4.85546875" style="72" customWidth="1"/>
    <col min="10252" max="10252" width="1.7109375" style="72" customWidth="1"/>
    <col min="10253" max="10253" width="1.28515625" style="72" customWidth="1"/>
    <col min="10254" max="10254" width="8.5703125" style="72" customWidth="1"/>
    <col min="10255" max="10255" width="3.42578125" style="72" customWidth="1"/>
    <col min="10256" max="10256" width="5.42578125" style="72" customWidth="1"/>
    <col min="10257" max="10257" width="17.28515625" style="72" customWidth="1"/>
    <col min="10258" max="10429" width="11.42578125" style="72"/>
    <col min="10430" max="10430" width="27.42578125" style="72" customWidth="1"/>
    <col min="10431" max="10431" width="0.7109375" style="72" customWidth="1"/>
    <col min="10432" max="10432" width="5.42578125" style="72" customWidth="1"/>
    <col min="10433" max="10434" width="2.5703125" style="72" customWidth="1"/>
    <col min="10435" max="10435" width="2.42578125" style="72" customWidth="1"/>
    <col min="10436" max="10436" width="9" style="72" customWidth="1"/>
    <col min="10437" max="10437" width="7.85546875" style="72" customWidth="1"/>
    <col min="10438" max="10438" width="2.140625" style="72" customWidth="1"/>
    <col min="10439" max="10439" width="4.85546875" style="72" customWidth="1"/>
    <col min="10440" max="10440" width="1.7109375" style="72" customWidth="1"/>
    <col min="10441" max="10441" width="1.28515625" style="72" customWidth="1"/>
    <col min="10442" max="10442" width="8.5703125" style="72" customWidth="1"/>
    <col min="10443" max="10443" width="3.42578125" style="72" customWidth="1"/>
    <col min="10444" max="10444" width="5.42578125" style="72" customWidth="1"/>
    <col min="10445" max="10445" width="17.28515625" style="72" customWidth="1"/>
    <col min="10446" max="10446" width="1.5703125" style="72" customWidth="1"/>
    <col min="10447" max="10447" width="27.42578125" style="72" customWidth="1"/>
    <col min="10448" max="10448" width="0.7109375" style="72" customWidth="1"/>
    <col min="10449" max="10449" width="5.42578125" style="72" customWidth="1"/>
    <col min="10450" max="10451" width="2.5703125" style="72" customWidth="1"/>
    <col min="10452" max="10452" width="2.42578125" style="72" customWidth="1"/>
    <col min="10453" max="10453" width="9" style="72" customWidth="1"/>
    <col min="10454" max="10454" width="7.85546875" style="72" customWidth="1"/>
    <col min="10455" max="10455" width="2.140625" style="72" customWidth="1"/>
    <col min="10456" max="10456" width="4.85546875" style="72" customWidth="1"/>
    <col min="10457" max="10457" width="1.7109375" style="72" customWidth="1"/>
    <col min="10458" max="10458" width="1.28515625" style="72" customWidth="1"/>
    <col min="10459" max="10459" width="8.5703125" style="72" customWidth="1"/>
    <col min="10460" max="10460" width="3.42578125" style="72" customWidth="1"/>
    <col min="10461" max="10461" width="5.42578125" style="72" customWidth="1"/>
    <col min="10462" max="10462" width="17.28515625" style="72" customWidth="1"/>
    <col min="10463" max="10463" width="1.7109375" style="72" customWidth="1"/>
    <col min="10464" max="10464" width="27.42578125" style="72" customWidth="1"/>
    <col min="10465" max="10465" width="0.7109375" style="72" customWidth="1"/>
    <col min="10466" max="10466" width="5.42578125" style="72" customWidth="1"/>
    <col min="10467" max="10468" width="2.5703125" style="72" customWidth="1"/>
    <col min="10469" max="10469" width="2.42578125" style="72" customWidth="1"/>
    <col min="10470" max="10470" width="9" style="72" customWidth="1"/>
    <col min="10471" max="10471" width="7.85546875" style="72" customWidth="1"/>
    <col min="10472" max="10472" width="2.140625" style="72" customWidth="1"/>
    <col min="10473" max="10473" width="4.85546875" style="72" customWidth="1"/>
    <col min="10474" max="10474" width="1.7109375" style="72" customWidth="1"/>
    <col min="10475" max="10475" width="1.28515625" style="72" customWidth="1"/>
    <col min="10476" max="10476" width="8.5703125" style="72" customWidth="1"/>
    <col min="10477" max="10477" width="3.42578125" style="72" customWidth="1"/>
    <col min="10478" max="10478" width="5.42578125" style="72" customWidth="1"/>
    <col min="10479" max="10479" width="17.28515625" style="72" customWidth="1"/>
    <col min="10480" max="10480" width="1.42578125" style="72" customWidth="1"/>
    <col min="10481" max="10481" width="27.42578125" style="72" customWidth="1"/>
    <col min="10482" max="10482" width="0.7109375" style="72" customWidth="1"/>
    <col min="10483" max="10483" width="5.42578125" style="72" customWidth="1"/>
    <col min="10484" max="10485" width="2.5703125" style="72" customWidth="1"/>
    <col min="10486" max="10486" width="2.42578125" style="72" customWidth="1"/>
    <col min="10487" max="10487" width="9" style="72" customWidth="1"/>
    <col min="10488" max="10488" width="7.85546875" style="72" customWidth="1"/>
    <col min="10489" max="10489" width="2.140625" style="72" customWidth="1"/>
    <col min="10490" max="10490" width="4.85546875" style="72" customWidth="1"/>
    <col min="10491" max="10491" width="1.7109375" style="72" customWidth="1"/>
    <col min="10492" max="10492" width="1.28515625" style="72" customWidth="1"/>
    <col min="10493" max="10493" width="8.5703125" style="72" customWidth="1"/>
    <col min="10494" max="10494" width="3.42578125" style="72" customWidth="1"/>
    <col min="10495" max="10495" width="5.42578125" style="72" customWidth="1"/>
    <col min="10496" max="10496" width="17.28515625" style="72" customWidth="1"/>
    <col min="10497" max="10497" width="1.7109375" style="72" customWidth="1"/>
    <col min="10498" max="10498" width="27.42578125" style="72" customWidth="1"/>
    <col min="10499" max="10499" width="0.7109375" style="72" customWidth="1"/>
    <col min="10500" max="10500" width="5.42578125" style="72" customWidth="1"/>
    <col min="10501" max="10502" width="2.5703125" style="72" customWidth="1"/>
    <col min="10503" max="10503" width="2.42578125" style="72" customWidth="1"/>
    <col min="10504" max="10504" width="9" style="72" customWidth="1"/>
    <col min="10505" max="10505" width="7.85546875" style="72" customWidth="1"/>
    <col min="10506" max="10506" width="2.140625" style="72" customWidth="1"/>
    <col min="10507" max="10507" width="4.85546875" style="72" customWidth="1"/>
    <col min="10508" max="10508" width="1.7109375" style="72" customWidth="1"/>
    <col min="10509" max="10509" width="1.28515625" style="72" customWidth="1"/>
    <col min="10510" max="10510" width="8.5703125" style="72" customWidth="1"/>
    <col min="10511" max="10511" width="3.42578125" style="72" customWidth="1"/>
    <col min="10512" max="10512" width="5.42578125" style="72" customWidth="1"/>
    <col min="10513" max="10513" width="17.28515625" style="72" customWidth="1"/>
    <col min="10514" max="10685" width="11.42578125" style="72"/>
    <col min="10686" max="10686" width="27.42578125" style="72" customWidth="1"/>
    <col min="10687" max="10687" width="0.7109375" style="72" customWidth="1"/>
    <col min="10688" max="10688" width="5.42578125" style="72" customWidth="1"/>
    <col min="10689" max="10690" width="2.5703125" style="72" customWidth="1"/>
    <col min="10691" max="10691" width="2.42578125" style="72" customWidth="1"/>
    <col min="10692" max="10692" width="9" style="72" customWidth="1"/>
    <col min="10693" max="10693" width="7.85546875" style="72" customWidth="1"/>
    <col min="10694" max="10694" width="2.140625" style="72" customWidth="1"/>
    <col min="10695" max="10695" width="4.85546875" style="72" customWidth="1"/>
    <col min="10696" max="10696" width="1.7109375" style="72" customWidth="1"/>
    <col min="10697" max="10697" width="1.28515625" style="72" customWidth="1"/>
    <col min="10698" max="10698" width="8.5703125" style="72" customWidth="1"/>
    <col min="10699" max="10699" width="3.42578125" style="72" customWidth="1"/>
    <col min="10700" max="10700" width="5.42578125" style="72" customWidth="1"/>
    <col min="10701" max="10701" width="17.28515625" style="72" customWidth="1"/>
    <col min="10702" max="10702" width="1.5703125" style="72" customWidth="1"/>
    <col min="10703" max="10703" width="27.42578125" style="72" customWidth="1"/>
    <col min="10704" max="10704" width="0.7109375" style="72" customWidth="1"/>
    <col min="10705" max="10705" width="5.42578125" style="72" customWidth="1"/>
    <col min="10706" max="10707" width="2.5703125" style="72" customWidth="1"/>
    <col min="10708" max="10708" width="2.42578125" style="72" customWidth="1"/>
    <col min="10709" max="10709" width="9" style="72" customWidth="1"/>
    <col min="10710" max="10710" width="7.85546875" style="72" customWidth="1"/>
    <col min="10711" max="10711" width="2.140625" style="72" customWidth="1"/>
    <col min="10712" max="10712" width="4.85546875" style="72" customWidth="1"/>
    <col min="10713" max="10713" width="1.7109375" style="72" customWidth="1"/>
    <col min="10714" max="10714" width="1.28515625" style="72" customWidth="1"/>
    <col min="10715" max="10715" width="8.5703125" style="72" customWidth="1"/>
    <col min="10716" max="10716" width="3.42578125" style="72" customWidth="1"/>
    <col min="10717" max="10717" width="5.42578125" style="72" customWidth="1"/>
    <col min="10718" max="10718" width="17.28515625" style="72" customWidth="1"/>
    <col min="10719" max="10719" width="1.7109375" style="72" customWidth="1"/>
    <col min="10720" max="10720" width="27.42578125" style="72" customWidth="1"/>
    <col min="10721" max="10721" width="0.7109375" style="72" customWidth="1"/>
    <col min="10722" max="10722" width="5.42578125" style="72" customWidth="1"/>
    <col min="10723" max="10724" width="2.5703125" style="72" customWidth="1"/>
    <col min="10725" max="10725" width="2.42578125" style="72" customWidth="1"/>
    <col min="10726" max="10726" width="9" style="72" customWidth="1"/>
    <col min="10727" max="10727" width="7.85546875" style="72" customWidth="1"/>
    <col min="10728" max="10728" width="2.140625" style="72" customWidth="1"/>
    <col min="10729" max="10729" width="4.85546875" style="72" customWidth="1"/>
    <col min="10730" max="10730" width="1.7109375" style="72" customWidth="1"/>
    <col min="10731" max="10731" width="1.28515625" style="72" customWidth="1"/>
    <col min="10732" max="10732" width="8.5703125" style="72" customWidth="1"/>
    <col min="10733" max="10733" width="3.42578125" style="72" customWidth="1"/>
    <col min="10734" max="10734" width="5.42578125" style="72" customWidth="1"/>
    <col min="10735" max="10735" width="17.28515625" style="72" customWidth="1"/>
    <col min="10736" max="10736" width="1.42578125" style="72" customWidth="1"/>
    <col min="10737" max="10737" width="27.42578125" style="72" customWidth="1"/>
    <col min="10738" max="10738" width="0.7109375" style="72" customWidth="1"/>
    <col min="10739" max="10739" width="5.42578125" style="72" customWidth="1"/>
    <col min="10740" max="10741" width="2.5703125" style="72" customWidth="1"/>
    <col min="10742" max="10742" width="2.42578125" style="72" customWidth="1"/>
    <col min="10743" max="10743" width="9" style="72" customWidth="1"/>
    <col min="10744" max="10744" width="7.85546875" style="72" customWidth="1"/>
    <col min="10745" max="10745" width="2.140625" style="72" customWidth="1"/>
    <col min="10746" max="10746" width="4.85546875" style="72" customWidth="1"/>
    <col min="10747" max="10747" width="1.7109375" style="72" customWidth="1"/>
    <col min="10748" max="10748" width="1.28515625" style="72" customWidth="1"/>
    <col min="10749" max="10749" width="8.5703125" style="72" customWidth="1"/>
    <col min="10750" max="10750" width="3.42578125" style="72" customWidth="1"/>
    <col min="10751" max="10751" width="5.42578125" style="72" customWidth="1"/>
    <col min="10752" max="10752" width="17.28515625" style="72" customWidth="1"/>
    <col min="10753" max="10753" width="1.7109375" style="72" customWidth="1"/>
    <col min="10754" max="10754" width="27.42578125" style="72" customWidth="1"/>
    <col min="10755" max="10755" width="0.7109375" style="72" customWidth="1"/>
    <col min="10756" max="10756" width="5.42578125" style="72" customWidth="1"/>
    <col min="10757" max="10758" width="2.5703125" style="72" customWidth="1"/>
    <col min="10759" max="10759" width="2.42578125" style="72" customWidth="1"/>
    <col min="10760" max="10760" width="9" style="72" customWidth="1"/>
    <col min="10761" max="10761" width="7.85546875" style="72" customWidth="1"/>
    <col min="10762" max="10762" width="2.140625" style="72" customWidth="1"/>
    <col min="10763" max="10763" width="4.85546875" style="72" customWidth="1"/>
    <col min="10764" max="10764" width="1.7109375" style="72" customWidth="1"/>
    <col min="10765" max="10765" width="1.28515625" style="72" customWidth="1"/>
    <col min="10766" max="10766" width="8.5703125" style="72" customWidth="1"/>
    <col min="10767" max="10767" width="3.42578125" style="72" customWidth="1"/>
    <col min="10768" max="10768" width="5.42578125" style="72" customWidth="1"/>
    <col min="10769" max="10769" width="17.28515625" style="72" customWidth="1"/>
    <col min="10770" max="10941" width="11.42578125" style="72"/>
    <col min="10942" max="10942" width="27.42578125" style="72" customWidth="1"/>
    <col min="10943" max="10943" width="0.7109375" style="72" customWidth="1"/>
    <col min="10944" max="10944" width="5.42578125" style="72" customWidth="1"/>
    <col min="10945" max="10946" width="2.5703125" style="72" customWidth="1"/>
    <col min="10947" max="10947" width="2.42578125" style="72" customWidth="1"/>
    <col min="10948" max="10948" width="9" style="72" customWidth="1"/>
    <col min="10949" max="10949" width="7.85546875" style="72" customWidth="1"/>
    <col min="10950" max="10950" width="2.140625" style="72" customWidth="1"/>
    <col min="10951" max="10951" width="4.85546875" style="72" customWidth="1"/>
    <col min="10952" max="10952" width="1.7109375" style="72" customWidth="1"/>
    <col min="10953" max="10953" width="1.28515625" style="72" customWidth="1"/>
    <col min="10954" max="10954" width="8.5703125" style="72" customWidth="1"/>
    <col min="10955" max="10955" width="3.42578125" style="72" customWidth="1"/>
    <col min="10956" max="10956" width="5.42578125" style="72" customWidth="1"/>
    <col min="10957" max="10957" width="17.28515625" style="72" customWidth="1"/>
    <col min="10958" max="10958" width="1.5703125" style="72" customWidth="1"/>
    <col min="10959" max="10959" width="27.42578125" style="72" customWidth="1"/>
    <col min="10960" max="10960" width="0.7109375" style="72" customWidth="1"/>
    <col min="10961" max="10961" width="5.42578125" style="72" customWidth="1"/>
    <col min="10962" max="10963" width="2.5703125" style="72" customWidth="1"/>
    <col min="10964" max="10964" width="2.42578125" style="72" customWidth="1"/>
    <col min="10965" max="10965" width="9" style="72" customWidth="1"/>
    <col min="10966" max="10966" width="7.85546875" style="72" customWidth="1"/>
    <col min="10967" max="10967" width="2.140625" style="72" customWidth="1"/>
    <col min="10968" max="10968" width="4.85546875" style="72" customWidth="1"/>
    <col min="10969" max="10969" width="1.7109375" style="72" customWidth="1"/>
    <col min="10970" max="10970" width="1.28515625" style="72" customWidth="1"/>
    <col min="10971" max="10971" width="8.5703125" style="72" customWidth="1"/>
    <col min="10972" max="10972" width="3.42578125" style="72" customWidth="1"/>
    <col min="10973" max="10973" width="5.42578125" style="72" customWidth="1"/>
    <col min="10974" max="10974" width="17.28515625" style="72" customWidth="1"/>
    <col min="10975" max="10975" width="1.7109375" style="72" customWidth="1"/>
    <col min="10976" max="10976" width="27.42578125" style="72" customWidth="1"/>
    <col min="10977" max="10977" width="0.7109375" style="72" customWidth="1"/>
    <col min="10978" max="10978" width="5.42578125" style="72" customWidth="1"/>
    <col min="10979" max="10980" width="2.5703125" style="72" customWidth="1"/>
    <col min="10981" max="10981" width="2.42578125" style="72" customWidth="1"/>
    <col min="10982" max="10982" width="9" style="72" customWidth="1"/>
    <col min="10983" max="10983" width="7.85546875" style="72" customWidth="1"/>
    <col min="10984" max="10984" width="2.140625" style="72" customWidth="1"/>
    <col min="10985" max="10985" width="4.85546875" style="72" customWidth="1"/>
    <col min="10986" max="10986" width="1.7109375" style="72" customWidth="1"/>
    <col min="10987" max="10987" width="1.28515625" style="72" customWidth="1"/>
    <col min="10988" max="10988" width="8.5703125" style="72" customWidth="1"/>
    <col min="10989" max="10989" width="3.42578125" style="72" customWidth="1"/>
    <col min="10990" max="10990" width="5.42578125" style="72" customWidth="1"/>
    <col min="10991" max="10991" width="17.28515625" style="72" customWidth="1"/>
    <col min="10992" max="10992" width="1.42578125" style="72" customWidth="1"/>
    <col min="10993" max="10993" width="27.42578125" style="72" customWidth="1"/>
    <col min="10994" max="10994" width="0.7109375" style="72" customWidth="1"/>
    <col min="10995" max="10995" width="5.42578125" style="72" customWidth="1"/>
    <col min="10996" max="10997" width="2.5703125" style="72" customWidth="1"/>
    <col min="10998" max="10998" width="2.42578125" style="72" customWidth="1"/>
    <col min="10999" max="10999" width="9" style="72" customWidth="1"/>
    <col min="11000" max="11000" width="7.85546875" style="72" customWidth="1"/>
    <col min="11001" max="11001" width="2.140625" style="72" customWidth="1"/>
    <col min="11002" max="11002" width="4.85546875" style="72" customWidth="1"/>
    <col min="11003" max="11003" width="1.7109375" style="72" customWidth="1"/>
    <col min="11004" max="11004" width="1.28515625" style="72" customWidth="1"/>
    <col min="11005" max="11005" width="8.5703125" style="72" customWidth="1"/>
    <col min="11006" max="11006" width="3.42578125" style="72" customWidth="1"/>
    <col min="11007" max="11007" width="5.42578125" style="72" customWidth="1"/>
    <col min="11008" max="11008" width="17.28515625" style="72" customWidth="1"/>
    <col min="11009" max="11009" width="1.7109375" style="72" customWidth="1"/>
    <col min="11010" max="11010" width="27.42578125" style="72" customWidth="1"/>
    <col min="11011" max="11011" width="0.7109375" style="72" customWidth="1"/>
    <col min="11012" max="11012" width="5.42578125" style="72" customWidth="1"/>
    <col min="11013" max="11014" width="2.5703125" style="72" customWidth="1"/>
    <col min="11015" max="11015" width="2.42578125" style="72" customWidth="1"/>
    <col min="11016" max="11016" width="9" style="72" customWidth="1"/>
    <col min="11017" max="11017" width="7.85546875" style="72" customWidth="1"/>
    <col min="11018" max="11018" width="2.140625" style="72" customWidth="1"/>
    <col min="11019" max="11019" width="4.85546875" style="72" customWidth="1"/>
    <col min="11020" max="11020" width="1.7109375" style="72" customWidth="1"/>
    <col min="11021" max="11021" width="1.28515625" style="72" customWidth="1"/>
    <col min="11022" max="11022" width="8.5703125" style="72" customWidth="1"/>
    <col min="11023" max="11023" width="3.42578125" style="72" customWidth="1"/>
    <col min="11024" max="11024" width="5.42578125" style="72" customWidth="1"/>
    <col min="11025" max="11025" width="17.28515625" style="72" customWidth="1"/>
    <col min="11026" max="11197" width="11.42578125" style="72"/>
    <col min="11198" max="11198" width="27.42578125" style="72" customWidth="1"/>
    <col min="11199" max="11199" width="0.7109375" style="72" customWidth="1"/>
    <col min="11200" max="11200" width="5.42578125" style="72" customWidth="1"/>
    <col min="11201" max="11202" width="2.5703125" style="72" customWidth="1"/>
    <col min="11203" max="11203" width="2.42578125" style="72" customWidth="1"/>
    <col min="11204" max="11204" width="9" style="72" customWidth="1"/>
    <col min="11205" max="11205" width="7.85546875" style="72" customWidth="1"/>
    <col min="11206" max="11206" width="2.140625" style="72" customWidth="1"/>
    <col min="11207" max="11207" width="4.85546875" style="72" customWidth="1"/>
    <col min="11208" max="11208" width="1.7109375" style="72" customWidth="1"/>
    <col min="11209" max="11209" width="1.28515625" style="72" customWidth="1"/>
    <col min="11210" max="11210" width="8.5703125" style="72" customWidth="1"/>
    <col min="11211" max="11211" width="3.42578125" style="72" customWidth="1"/>
    <col min="11212" max="11212" width="5.42578125" style="72" customWidth="1"/>
    <col min="11213" max="11213" width="17.28515625" style="72" customWidth="1"/>
    <col min="11214" max="11214" width="1.5703125" style="72" customWidth="1"/>
    <col min="11215" max="11215" width="27.42578125" style="72" customWidth="1"/>
    <col min="11216" max="11216" width="0.7109375" style="72" customWidth="1"/>
    <col min="11217" max="11217" width="5.42578125" style="72" customWidth="1"/>
    <col min="11218" max="11219" width="2.5703125" style="72" customWidth="1"/>
    <col min="11220" max="11220" width="2.42578125" style="72" customWidth="1"/>
    <col min="11221" max="11221" width="9" style="72" customWidth="1"/>
    <col min="11222" max="11222" width="7.85546875" style="72" customWidth="1"/>
    <col min="11223" max="11223" width="2.140625" style="72" customWidth="1"/>
    <col min="11224" max="11224" width="4.85546875" style="72" customWidth="1"/>
    <col min="11225" max="11225" width="1.7109375" style="72" customWidth="1"/>
    <col min="11226" max="11226" width="1.28515625" style="72" customWidth="1"/>
    <col min="11227" max="11227" width="8.5703125" style="72" customWidth="1"/>
    <col min="11228" max="11228" width="3.42578125" style="72" customWidth="1"/>
    <col min="11229" max="11229" width="5.42578125" style="72" customWidth="1"/>
    <col min="11230" max="11230" width="17.28515625" style="72" customWidth="1"/>
    <col min="11231" max="11231" width="1.7109375" style="72" customWidth="1"/>
    <col min="11232" max="11232" width="27.42578125" style="72" customWidth="1"/>
    <col min="11233" max="11233" width="0.7109375" style="72" customWidth="1"/>
    <col min="11234" max="11234" width="5.42578125" style="72" customWidth="1"/>
    <col min="11235" max="11236" width="2.5703125" style="72" customWidth="1"/>
    <col min="11237" max="11237" width="2.42578125" style="72" customWidth="1"/>
    <col min="11238" max="11238" width="9" style="72" customWidth="1"/>
    <col min="11239" max="11239" width="7.85546875" style="72" customWidth="1"/>
    <col min="11240" max="11240" width="2.140625" style="72" customWidth="1"/>
    <col min="11241" max="11241" width="4.85546875" style="72" customWidth="1"/>
    <col min="11242" max="11242" width="1.7109375" style="72" customWidth="1"/>
    <col min="11243" max="11243" width="1.28515625" style="72" customWidth="1"/>
    <col min="11244" max="11244" width="8.5703125" style="72" customWidth="1"/>
    <col min="11245" max="11245" width="3.42578125" style="72" customWidth="1"/>
    <col min="11246" max="11246" width="5.42578125" style="72" customWidth="1"/>
    <col min="11247" max="11247" width="17.28515625" style="72" customWidth="1"/>
    <col min="11248" max="11248" width="1.42578125" style="72" customWidth="1"/>
    <col min="11249" max="11249" width="27.42578125" style="72" customWidth="1"/>
    <col min="11250" max="11250" width="0.7109375" style="72" customWidth="1"/>
    <col min="11251" max="11251" width="5.42578125" style="72" customWidth="1"/>
    <col min="11252" max="11253" width="2.5703125" style="72" customWidth="1"/>
    <col min="11254" max="11254" width="2.42578125" style="72" customWidth="1"/>
    <col min="11255" max="11255" width="9" style="72" customWidth="1"/>
    <col min="11256" max="11256" width="7.85546875" style="72" customWidth="1"/>
    <col min="11257" max="11257" width="2.140625" style="72" customWidth="1"/>
    <col min="11258" max="11258" width="4.85546875" style="72" customWidth="1"/>
    <col min="11259" max="11259" width="1.7109375" style="72" customWidth="1"/>
    <col min="11260" max="11260" width="1.28515625" style="72" customWidth="1"/>
    <col min="11261" max="11261" width="8.5703125" style="72" customWidth="1"/>
    <col min="11262" max="11262" width="3.42578125" style="72" customWidth="1"/>
    <col min="11263" max="11263" width="5.42578125" style="72" customWidth="1"/>
    <col min="11264" max="11264" width="17.28515625" style="72" customWidth="1"/>
    <col min="11265" max="11265" width="1.7109375" style="72" customWidth="1"/>
    <col min="11266" max="11266" width="27.42578125" style="72" customWidth="1"/>
    <col min="11267" max="11267" width="0.7109375" style="72" customWidth="1"/>
    <col min="11268" max="11268" width="5.42578125" style="72" customWidth="1"/>
    <col min="11269" max="11270" width="2.5703125" style="72" customWidth="1"/>
    <col min="11271" max="11271" width="2.42578125" style="72" customWidth="1"/>
    <col min="11272" max="11272" width="9" style="72" customWidth="1"/>
    <col min="11273" max="11273" width="7.85546875" style="72" customWidth="1"/>
    <col min="11274" max="11274" width="2.140625" style="72" customWidth="1"/>
    <col min="11275" max="11275" width="4.85546875" style="72" customWidth="1"/>
    <col min="11276" max="11276" width="1.7109375" style="72" customWidth="1"/>
    <col min="11277" max="11277" width="1.28515625" style="72" customWidth="1"/>
    <col min="11278" max="11278" width="8.5703125" style="72" customWidth="1"/>
    <col min="11279" max="11279" width="3.42578125" style="72" customWidth="1"/>
    <col min="11280" max="11280" width="5.42578125" style="72" customWidth="1"/>
    <col min="11281" max="11281" width="17.28515625" style="72" customWidth="1"/>
    <col min="11282" max="11453" width="11.42578125" style="72"/>
    <col min="11454" max="11454" width="27.42578125" style="72" customWidth="1"/>
    <col min="11455" max="11455" width="0.7109375" style="72" customWidth="1"/>
    <col min="11456" max="11456" width="5.42578125" style="72" customWidth="1"/>
    <col min="11457" max="11458" width="2.5703125" style="72" customWidth="1"/>
    <col min="11459" max="11459" width="2.42578125" style="72" customWidth="1"/>
    <col min="11460" max="11460" width="9" style="72" customWidth="1"/>
    <col min="11461" max="11461" width="7.85546875" style="72" customWidth="1"/>
    <col min="11462" max="11462" width="2.140625" style="72" customWidth="1"/>
    <col min="11463" max="11463" width="4.85546875" style="72" customWidth="1"/>
    <col min="11464" max="11464" width="1.7109375" style="72" customWidth="1"/>
    <col min="11465" max="11465" width="1.28515625" style="72" customWidth="1"/>
    <col min="11466" max="11466" width="8.5703125" style="72" customWidth="1"/>
    <col min="11467" max="11467" width="3.42578125" style="72" customWidth="1"/>
    <col min="11468" max="11468" width="5.42578125" style="72" customWidth="1"/>
    <col min="11469" max="11469" width="17.28515625" style="72" customWidth="1"/>
    <col min="11470" max="11470" width="1.5703125" style="72" customWidth="1"/>
    <col min="11471" max="11471" width="27.42578125" style="72" customWidth="1"/>
    <col min="11472" max="11472" width="0.7109375" style="72" customWidth="1"/>
    <col min="11473" max="11473" width="5.42578125" style="72" customWidth="1"/>
    <col min="11474" max="11475" width="2.5703125" style="72" customWidth="1"/>
    <col min="11476" max="11476" width="2.42578125" style="72" customWidth="1"/>
    <col min="11477" max="11477" width="9" style="72" customWidth="1"/>
    <col min="11478" max="11478" width="7.85546875" style="72" customWidth="1"/>
    <col min="11479" max="11479" width="2.140625" style="72" customWidth="1"/>
    <col min="11480" max="11480" width="4.85546875" style="72" customWidth="1"/>
    <col min="11481" max="11481" width="1.7109375" style="72" customWidth="1"/>
    <col min="11482" max="11482" width="1.28515625" style="72" customWidth="1"/>
    <col min="11483" max="11483" width="8.5703125" style="72" customWidth="1"/>
    <col min="11484" max="11484" width="3.42578125" style="72" customWidth="1"/>
    <col min="11485" max="11485" width="5.42578125" style="72" customWidth="1"/>
    <col min="11486" max="11486" width="17.28515625" style="72" customWidth="1"/>
    <col min="11487" max="11487" width="1.7109375" style="72" customWidth="1"/>
    <col min="11488" max="11488" width="27.42578125" style="72" customWidth="1"/>
    <col min="11489" max="11489" width="0.7109375" style="72" customWidth="1"/>
    <col min="11490" max="11490" width="5.42578125" style="72" customWidth="1"/>
    <col min="11491" max="11492" width="2.5703125" style="72" customWidth="1"/>
    <col min="11493" max="11493" width="2.42578125" style="72" customWidth="1"/>
    <col min="11494" max="11494" width="9" style="72" customWidth="1"/>
    <col min="11495" max="11495" width="7.85546875" style="72" customWidth="1"/>
    <col min="11496" max="11496" width="2.140625" style="72" customWidth="1"/>
    <col min="11497" max="11497" width="4.85546875" style="72" customWidth="1"/>
    <col min="11498" max="11498" width="1.7109375" style="72" customWidth="1"/>
    <col min="11499" max="11499" width="1.28515625" style="72" customWidth="1"/>
    <col min="11500" max="11500" width="8.5703125" style="72" customWidth="1"/>
    <col min="11501" max="11501" width="3.42578125" style="72" customWidth="1"/>
    <col min="11502" max="11502" width="5.42578125" style="72" customWidth="1"/>
    <col min="11503" max="11503" width="17.28515625" style="72" customWidth="1"/>
    <col min="11504" max="11504" width="1.42578125" style="72" customWidth="1"/>
    <col min="11505" max="11505" width="27.42578125" style="72" customWidth="1"/>
    <col min="11506" max="11506" width="0.7109375" style="72" customWidth="1"/>
    <col min="11507" max="11507" width="5.42578125" style="72" customWidth="1"/>
    <col min="11508" max="11509" width="2.5703125" style="72" customWidth="1"/>
    <col min="11510" max="11510" width="2.42578125" style="72" customWidth="1"/>
    <col min="11511" max="11511" width="9" style="72" customWidth="1"/>
    <col min="11512" max="11512" width="7.85546875" style="72" customWidth="1"/>
    <col min="11513" max="11513" width="2.140625" style="72" customWidth="1"/>
    <col min="11514" max="11514" width="4.85546875" style="72" customWidth="1"/>
    <col min="11515" max="11515" width="1.7109375" style="72" customWidth="1"/>
    <col min="11516" max="11516" width="1.28515625" style="72" customWidth="1"/>
    <col min="11517" max="11517" width="8.5703125" style="72" customWidth="1"/>
    <col min="11518" max="11518" width="3.42578125" style="72" customWidth="1"/>
    <col min="11519" max="11519" width="5.42578125" style="72" customWidth="1"/>
    <col min="11520" max="11520" width="17.28515625" style="72" customWidth="1"/>
    <col min="11521" max="11521" width="1.7109375" style="72" customWidth="1"/>
    <col min="11522" max="11522" width="27.42578125" style="72" customWidth="1"/>
    <col min="11523" max="11523" width="0.7109375" style="72" customWidth="1"/>
    <col min="11524" max="11524" width="5.42578125" style="72" customWidth="1"/>
    <col min="11525" max="11526" width="2.5703125" style="72" customWidth="1"/>
    <col min="11527" max="11527" width="2.42578125" style="72" customWidth="1"/>
    <col min="11528" max="11528" width="9" style="72" customWidth="1"/>
    <col min="11529" max="11529" width="7.85546875" style="72" customWidth="1"/>
    <col min="11530" max="11530" width="2.140625" style="72" customWidth="1"/>
    <col min="11531" max="11531" width="4.85546875" style="72" customWidth="1"/>
    <col min="11532" max="11532" width="1.7109375" style="72" customWidth="1"/>
    <col min="11533" max="11533" width="1.28515625" style="72" customWidth="1"/>
    <col min="11534" max="11534" width="8.5703125" style="72" customWidth="1"/>
    <col min="11535" max="11535" width="3.42578125" style="72" customWidth="1"/>
    <col min="11536" max="11536" width="5.42578125" style="72" customWidth="1"/>
    <col min="11537" max="11537" width="17.28515625" style="72" customWidth="1"/>
    <col min="11538" max="11709" width="11.42578125" style="72"/>
    <col min="11710" max="11710" width="27.42578125" style="72" customWidth="1"/>
    <col min="11711" max="11711" width="0.7109375" style="72" customWidth="1"/>
    <col min="11712" max="11712" width="5.42578125" style="72" customWidth="1"/>
    <col min="11713" max="11714" width="2.5703125" style="72" customWidth="1"/>
    <col min="11715" max="11715" width="2.42578125" style="72" customWidth="1"/>
    <col min="11716" max="11716" width="9" style="72" customWidth="1"/>
    <col min="11717" max="11717" width="7.85546875" style="72" customWidth="1"/>
    <col min="11718" max="11718" width="2.140625" style="72" customWidth="1"/>
    <col min="11719" max="11719" width="4.85546875" style="72" customWidth="1"/>
    <col min="11720" max="11720" width="1.7109375" style="72" customWidth="1"/>
    <col min="11721" max="11721" width="1.28515625" style="72" customWidth="1"/>
    <col min="11722" max="11722" width="8.5703125" style="72" customWidth="1"/>
    <col min="11723" max="11723" width="3.42578125" style="72" customWidth="1"/>
    <col min="11724" max="11724" width="5.42578125" style="72" customWidth="1"/>
    <col min="11725" max="11725" width="17.28515625" style="72" customWidth="1"/>
    <col min="11726" max="11726" width="1.5703125" style="72" customWidth="1"/>
    <col min="11727" max="11727" width="27.42578125" style="72" customWidth="1"/>
    <col min="11728" max="11728" width="0.7109375" style="72" customWidth="1"/>
    <col min="11729" max="11729" width="5.42578125" style="72" customWidth="1"/>
    <col min="11730" max="11731" width="2.5703125" style="72" customWidth="1"/>
    <col min="11732" max="11732" width="2.42578125" style="72" customWidth="1"/>
    <col min="11733" max="11733" width="9" style="72" customWidth="1"/>
    <col min="11734" max="11734" width="7.85546875" style="72" customWidth="1"/>
    <col min="11735" max="11735" width="2.140625" style="72" customWidth="1"/>
    <col min="11736" max="11736" width="4.85546875" style="72" customWidth="1"/>
    <col min="11737" max="11737" width="1.7109375" style="72" customWidth="1"/>
    <col min="11738" max="11738" width="1.28515625" style="72" customWidth="1"/>
    <col min="11739" max="11739" width="8.5703125" style="72" customWidth="1"/>
    <col min="11740" max="11740" width="3.42578125" style="72" customWidth="1"/>
    <col min="11741" max="11741" width="5.42578125" style="72" customWidth="1"/>
    <col min="11742" max="11742" width="17.28515625" style="72" customWidth="1"/>
    <col min="11743" max="11743" width="1.7109375" style="72" customWidth="1"/>
    <col min="11744" max="11744" width="27.42578125" style="72" customWidth="1"/>
    <col min="11745" max="11745" width="0.7109375" style="72" customWidth="1"/>
    <col min="11746" max="11746" width="5.42578125" style="72" customWidth="1"/>
    <col min="11747" max="11748" width="2.5703125" style="72" customWidth="1"/>
    <col min="11749" max="11749" width="2.42578125" style="72" customWidth="1"/>
    <col min="11750" max="11750" width="9" style="72" customWidth="1"/>
    <col min="11751" max="11751" width="7.85546875" style="72" customWidth="1"/>
    <col min="11752" max="11752" width="2.140625" style="72" customWidth="1"/>
    <col min="11753" max="11753" width="4.85546875" style="72" customWidth="1"/>
    <col min="11754" max="11754" width="1.7109375" style="72" customWidth="1"/>
    <col min="11755" max="11755" width="1.28515625" style="72" customWidth="1"/>
    <col min="11756" max="11756" width="8.5703125" style="72" customWidth="1"/>
    <col min="11757" max="11757" width="3.42578125" style="72" customWidth="1"/>
    <col min="11758" max="11758" width="5.42578125" style="72" customWidth="1"/>
    <col min="11759" max="11759" width="17.28515625" style="72" customWidth="1"/>
    <col min="11760" max="11760" width="1.42578125" style="72" customWidth="1"/>
    <col min="11761" max="11761" width="27.42578125" style="72" customWidth="1"/>
    <col min="11762" max="11762" width="0.7109375" style="72" customWidth="1"/>
    <col min="11763" max="11763" width="5.42578125" style="72" customWidth="1"/>
    <col min="11764" max="11765" width="2.5703125" style="72" customWidth="1"/>
    <col min="11766" max="11766" width="2.42578125" style="72" customWidth="1"/>
    <col min="11767" max="11767" width="9" style="72" customWidth="1"/>
    <col min="11768" max="11768" width="7.85546875" style="72" customWidth="1"/>
    <col min="11769" max="11769" width="2.140625" style="72" customWidth="1"/>
    <col min="11770" max="11770" width="4.85546875" style="72" customWidth="1"/>
    <col min="11771" max="11771" width="1.7109375" style="72" customWidth="1"/>
    <col min="11772" max="11772" width="1.28515625" style="72" customWidth="1"/>
    <col min="11773" max="11773" width="8.5703125" style="72" customWidth="1"/>
    <col min="11774" max="11774" width="3.42578125" style="72" customWidth="1"/>
    <col min="11775" max="11775" width="5.42578125" style="72" customWidth="1"/>
    <col min="11776" max="11776" width="17.28515625" style="72" customWidth="1"/>
    <col min="11777" max="11777" width="1.7109375" style="72" customWidth="1"/>
    <col min="11778" max="11778" width="27.42578125" style="72" customWidth="1"/>
    <col min="11779" max="11779" width="0.7109375" style="72" customWidth="1"/>
    <col min="11780" max="11780" width="5.42578125" style="72" customWidth="1"/>
    <col min="11781" max="11782" width="2.5703125" style="72" customWidth="1"/>
    <col min="11783" max="11783" width="2.42578125" style="72" customWidth="1"/>
    <col min="11784" max="11784" width="9" style="72" customWidth="1"/>
    <col min="11785" max="11785" width="7.85546875" style="72" customWidth="1"/>
    <col min="11786" max="11786" width="2.140625" style="72" customWidth="1"/>
    <col min="11787" max="11787" width="4.85546875" style="72" customWidth="1"/>
    <col min="11788" max="11788" width="1.7109375" style="72" customWidth="1"/>
    <col min="11789" max="11789" width="1.28515625" style="72" customWidth="1"/>
    <col min="11790" max="11790" width="8.5703125" style="72" customWidth="1"/>
    <col min="11791" max="11791" width="3.42578125" style="72" customWidth="1"/>
    <col min="11792" max="11792" width="5.42578125" style="72" customWidth="1"/>
    <col min="11793" max="11793" width="17.28515625" style="72" customWidth="1"/>
    <col min="11794" max="11965" width="11.42578125" style="72"/>
    <col min="11966" max="11966" width="27.42578125" style="72" customWidth="1"/>
    <col min="11967" max="11967" width="0.7109375" style="72" customWidth="1"/>
    <col min="11968" max="11968" width="5.42578125" style="72" customWidth="1"/>
    <col min="11969" max="11970" width="2.5703125" style="72" customWidth="1"/>
    <col min="11971" max="11971" width="2.42578125" style="72" customWidth="1"/>
    <col min="11972" max="11972" width="9" style="72" customWidth="1"/>
    <col min="11973" max="11973" width="7.85546875" style="72" customWidth="1"/>
    <col min="11974" max="11974" width="2.140625" style="72" customWidth="1"/>
    <col min="11975" max="11975" width="4.85546875" style="72" customWidth="1"/>
    <col min="11976" max="11976" width="1.7109375" style="72" customWidth="1"/>
    <col min="11977" max="11977" width="1.28515625" style="72" customWidth="1"/>
    <col min="11978" max="11978" width="8.5703125" style="72" customWidth="1"/>
    <col min="11979" max="11979" width="3.42578125" style="72" customWidth="1"/>
    <col min="11980" max="11980" width="5.42578125" style="72" customWidth="1"/>
    <col min="11981" max="11981" width="17.28515625" style="72" customWidth="1"/>
    <col min="11982" max="11982" width="1.5703125" style="72" customWidth="1"/>
    <col min="11983" max="11983" width="27.42578125" style="72" customWidth="1"/>
    <col min="11984" max="11984" width="0.7109375" style="72" customWidth="1"/>
    <col min="11985" max="11985" width="5.42578125" style="72" customWidth="1"/>
    <col min="11986" max="11987" width="2.5703125" style="72" customWidth="1"/>
    <col min="11988" max="11988" width="2.42578125" style="72" customWidth="1"/>
    <col min="11989" max="11989" width="9" style="72" customWidth="1"/>
    <col min="11990" max="11990" width="7.85546875" style="72" customWidth="1"/>
    <col min="11991" max="11991" width="2.140625" style="72" customWidth="1"/>
    <col min="11992" max="11992" width="4.85546875" style="72" customWidth="1"/>
    <col min="11993" max="11993" width="1.7109375" style="72" customWidth="1"/>
    <col min="11994" max="11994" width="1.28515625" style="72" customWidth="1"/>
    <col min="11995" max="11995" width="8.5703125" style="72" customWidth="1"/>
    <col min="11996" max="11996" width="3.42578125" style="72" customWidth="1"/>
    <col min="11997" max="11997" width="5.42578125" style="72" customWidth="1"/>
    <col min="11998" max="11998" width="17.28515625" style="72" customWidth="1"/>
    <col min="11999" max="11999" width="1.7109375" style="72" customWidth="1"/>
    <col min="12000" max="12000" width="27.42578125" style="72" customWidth="1"/>
    <col min="12001" max="12001" width="0.7109375" style="72" customWidth="1"/>
    <col min="12002" max="12002" width="5.42578125" style="72" customWidth="1"/>
    <col min="12003" max="12004" width="2.5703125" style="72" customWidth="1"/>
    <col min="12005" max="12005" width="2.42578125" style="72" customWidth="1"/>
    <col min="12006" max="12006" width="9" style="72" customWidth="1"/>
    <col min="12007" max="12007" width="7.85546875" style="72" customWidth="1"/>
    <col min="12008" max="12008" width="2.140625" style="72" customWidth="1"/>
    <col min="12009" max="12009" width="4.85546875" style="72" customWidth="1"/>
    <col min="12010" max="12010" width="1.7109375" style="72" customWidth="1"/>
    <col min="12011" max="12011" width="1.28515625" style="72" customWidth="1"/>
    <col min="12012" max="12012" width="8.5703125" style="72" customWidth="1"/>
    <col min="12013" max="12013" width="3.42578125" style="72" customWidth="1"/>
    <col min="12014" max="12014" width="5.42578125" style="72" customWidth="1"/>
    <col min="12015" max="12015" width="17.28515625" style="72" customWidth="1"/>
    <col min="12016" max="12016" width="1.42578125" style="72" customWidth="1"/>
    <col min="12017" max="12017" width="27.42578125" style="72" customWidth="1"/>
    <col min="12018" max="12018" width="0.7109375" style="72" customWidth="1"/>
    <col min="12019" max="12019" width="5.42578125" style="72" customWidth="1"/>
    <col min="12020" max="12021" width="2.5703125" style="72" customWidth="1"/>
    <col min="12022" max="12022" width="2.42578125" style="72" customWidth="1"/>
    <col min="12023" max="12023" width="9" style="72" customWidth="1"/>
    <col min="12024" max="12024" width="7.85546875" style="72" customWidth="1"/>
    <col min="12025" max="12025" width="2.140625" style="72" customWidth="1"/>
    <col min="12026" max="12026" width="4.85546875" style="72" customWidth="1"/>
    <col min="12027" max="12027" width="1.7109375" style="72" customWidth="1"/>
    <col min="12028" max="12028" width="1.28515625" style="72" customWidth="1"/>
    <col min="12029" max="12029" width="8.5703125" style="72" customWidth="1"/>
    <col min="12030" max="12030" width="3.42578125" style="72" customWidth="1"/>
    <col min="12031" max="12031" width="5.42578125" style="72" customWidth="1"/>
    <col min="12032" max="12032" width="17.28515625" style="72" customWidth="1"/>
    <col min="12033" max="12033" width="1.7109375" style="72" customWidth="1"/>
    <col min="12034" max="12034" width="27.42578125" style="72" customWidth="1"/>
    <col min="12035" max="12035" width="0.7109375" style="72" customWidth="1"/>
    <col min="12036" max="12036" width="5.42578125" style="72" customWidth="1"/>
    <col min="12037" max="12038" width="2.5703125" style="72" customWidth="1"/>
    <col min="12039" max="12039" width="2.42578125" style="72" customWidth="1"/>
    <col min="12040" max="12040" width="9" style="72" customWidth="1"/>
    <col min="12041" max="12041" width="7.85546875" style="72" customWidth="1"/>
    <col min="12042" max="12042" width="2.140625" style="72" customWidth="1"/>
    <col min="12043" max="12043" width="4.85546875" style="72" customWidth="1"/>
    <col min="12044" max="12044" width="1.7109375" style="72" customWidth="1"/>
    <col min="12045" max="12045" width="1.28515625" style="72" customWidth="1"/>
    <col min="12046" max="12046" width="8.5703125" style="72" customWidth="1"/>
    <col min="12047" max="12047" width="3.42578125" style="72" customWidth="1"/>
    <col min="12048" max="12048" width="5.42578125" style="72" customWidth="1"/>
    <col min="12049" max="12049" width="17.28515625" style="72" customWidth="1"/>
    <col min="12050" max="12221" width="11.42578125" style="72"/>
    <col min="12222" max="12222" width="27.42578125" style="72" customWidth="1"/>
    <col min="12223" max="12223" width="0.7109375" style="72" customWidth="1"/>
    <col min="12224" max="12224" width="5.42578125" style="72" customWidth="1"/>
    <col min="12225" max="12226" width="2.5703125" style="72" customWidth="1"/>
    <col min="12227" max="12227" width="2.42578125" style="72" customWidth="1"/>
    <col min="12228" max="12228" width="9" style="72" customWidth="1"/>
    <col min="12229" max="12229" width="7.85546875" style="72" customWidth="1"/>
    <col min="12230" max="12230" width="2.140625" style="72" customWidth="1"/>
    <col min="12231" max="12231" width="4.85546875" style="72" customWidth="1"/>
    <col min="12232" max="12232" width="1.7109375" style="72" customWidth="1"/>
    <col min="12233" max="12233" width="1.28515625" style="72" customWidth="1"/>
    <col min="12234" max="12234" width="8.5703125" style="72" customWidth="1"/>
    <col min="12235" max="12235" width="3.42578125" style="72" customWidth="1"/>
    <col min="12236" max="12236" width="5.42578125" style="72" customWidth="1"/>
    <col min="12237" max="12237" width="17.28515625" style="72" customWidth="1"/>
    <col min="12238" max="12238" width="1.5703125" style="72" customWidth="1"/>
    <col min="12239" max="12239" width="27.42578125" style="72" customWidth="1"/>
    <col min="12240" max="12240" width="0.7109375" style="72" customWidth="1"/>
    <col min="12241" max="12241" width="5.42578125" style="72" customWidth="1"/>
    <col min="12242" max="12243" width="2.5703125" style="72" customWidth="1"/>
    <col min="12244" max="12244" width="2.42578125" style="72" customWidth="1"/>
    <col min="12245" max="12245" width="9" style="72" customWidth="1"/>
    <col min="12246" max="12246" width="7.85546875" style="72" customWidth="1"/>
    <col min="12247" max="12247" width="2.140625" style="72" customWidth="1"/>
    <col min="12248" max="12248" width="4.85546875" style="72" customWidth="1"/>
    <col min="12249" max="12249" width="1.7109375" style="72" customWidth="1"/>
    <col min="12250" max="12250" width="1.28515625" style="72" customWidth="1"/>
    <col min="12251" max="12251" width="8.5703125" style="72" customWidth="1"/>
    <col min="12252" max="12252" width="3.42578125" style="72" customWidth="1"/>
    <col min="12253" max="12253" width="5.42578125" style="72" customWidth="1"/>
    <col min="12254" max="12254" width="17.28515625" style="72" customWidth="1"/>
    <col min="12255" max="12255" width="1.7109375" style="72" customWidth="1"/>
    <col min="12256" max="12256" width="27.42578125" style="72" customWidth="1"/>
    <col min="12257" max="12257" width="0.7109375" style="72" customWidth="1"/>
    <col min="12258" max="12258" width="5.42578125" style="72" customWidth="1"/>
    <col min="12259" max="12260" width="2.5703125" style="72" customWidth="1"/>
    <col min="12261" max="12261" width="2.42578125" style="72" customWidth="1"/>
    <col min="12262" max="12262" width="9" style="72" customWidth="1"/>
    <col min="12263" max="12263" width="7.85546875" style="72" customWidth="1"/>
    <col min="12264" max="12264" width="2.140625" style="72" customWidth="1"/>
    <col min="12265" max="12265" width="4.85546875" style="72" customWidth="1"/>
    <col min="12266" max="12266" width="1.7109375" style="72" customWidth="1"/>
    <col min="12267" max="12267" width="1.28515625" style="72" customWidth="1"/>
    <col min="12268" max="12268" width="8.5703125" style="72" customWidth="1"/>
    <col min="12269" max="12269" width="3.42578125" style="72" customWidth="1"/>
    <col min="12270" max="12270" width="5.42578125" style="72" customWidth="1"/>
    <col min="12271" max="12271" width="17.28515625" style="72" customWidth="1"/>
    <col min="12272" max="12272" width="1.42578125" style="72" customWidth="1"/>
    <col min="12273" max="12273" width="27.42578125" style="72" customWidth="1"/>
    <col min="12274" max="12274" width="0.7109375" style="72" customWidth="1"/>
    <col min="12275" max="12275" width="5.42578125" style="72" customWidth="1"/>
    <col min="12276" max="12277" width="2.5703125" style="72" customWidth="1"/>
    <col min="12278" max="12278" width="2.42578125" style="72" customWidth="1"/>
    <col min="12279" max="12279" width="9" style="72" customWidth="1"/>
    <col min="12280" max="12280" width="7.85546875" style="72" customWidth="1"/>
    <col min="12281" max="12281" width="2.140625" style="72" customWidth="1"/>
    <col min="12282" max="12282" width="4.85546875" style="72" customWidth="1"/>
    <col min="12283" max="12283" width="1.7109375" style="72" customWidth="1"/>
    <col min="12284" max="12284" width="1.28515625" style="72" customWidth="1"/>
    <col min="12285" max="12285" width="8.5703125" style="72" customWidth="1"/>
    <col min="12286" max="12286" width="3.42578125" style="72" customWidth="1"/>
    <col min="12287" max="12287" width="5.42578125" style="72" customWidth="1"/>
    <col min="12288" max="12288" width="17.28515625" style="72" customWidth="1"/>
    <col min="12289" max="12289" width="1.7109375" style="72" customWidth="1"/>
    <col min="12290" max="12290" width="27.42578125" style="72" customWidth="1"/>
    <col min="12291" max="12291" width="0.7109375" style="72" customWidth="1"/>
    <col min="12292" max="12292" width="5.42578125" style="72" customWidth="1"/>
    <col min="12293" max="12294" width="2.5703125" style="72" customWidth="1"/>
    <col min="12295" max="12295" width="2.42578125" style="72" customWidth="1"/>
    <col min="12296" max="12296" width="9" style="72" customWidth="1"/>
    <col min="12297" max="12297" width="7.85546875" style="72" customWidth="1"/>
    <col min="12298" max="12298" width="2.140625" style="72" customWidth="1"/>
    <col min="12299" max="12299" width="4.85546875" style="72" customWidth="1"/>
    <col min="12300" max="12300" width="1.7109375" style="72" customWidth="1"/>
    <col min="12301" max="12301" width="1.28515625" style="72" customWidth="1"/>
    <col min="12302" max="12302" width="8.5703125" style="72" customWidth="1"/>
    <col min="12303" max="12303" width="3.42578125" style="72" customWidth="1"/>
    <col min="12304" max="12304" width="5.42578125" style="72" customWidth="1"/>
    <col min="12305" max="12305" width="17.28515625" style="72" customWidth="1"/>
    <col min="12306" max="12477" width="11.42578125" style="72"/>
    <col min="12478" max="12478" width="27.42578125" style="72" customWidth="1"/>
    <col min="12479" max="12479" width="0.7109375" style="72" customWidth="1"/>
    <col min="12480" max="12480" width="5.42578125" style="72" customWidth="1"/>
    <col min="12481" max="12482" width="2.5703125" style="72" customWidth="1"/>
    <col min="12483" max="12483" width="2.42578125" style="72" customWidth="1"/>
    <col min="12484" max="12484" width="9" style="72" customWidth="1"/>
    <col min="12485" max="12485" width="7.85546875" style="72" customWidth="1"/>
    <col min="12486" max="12486" width="2.140625" style="72" customWidth="1"/>
    <col min="12487" max="12487" width="4.85546875" style="72" customWidth="1"/>
    <col min="12488" max="12488" width="1.7109375" style="72" customWidth="1"/>
    <col min="12489" max="12489" width="1.28515625" style="72" customWidth="1"/>
    <col min="12490" max="12490" width="8.5703125" style="72" customWidth="1"/>
    <col min="12491" max="12491" width="3.42578125" style="72" customWidth="1"/>
    <col min="12492" max="12492" width="5.42578125" style="72" customWidth="1"/>
    <col min="12493" max="12493" width="17.28515625" style="72" customWidth="1"/>
    <col min="12494" max="12494" width="1.5703125" style="72" customWidth="1"/>
    <col min="12495" max="12495" width="27.42578125" style="72" customWidth="1"/>
    <col min="12496" max="12496" width="0.7109375" style="72" customWidth="1"/>
    <col min="12497" max="12497" width="5.42578125" style="72" customWidth="1"/>
    <col min="12498" max="12499" width="2.5703125" style="72" customWidth="1"/>
    <col min="12500" max="12500" width="2.42578125" style="72" customWidth="1"/>
    <col min="12501" max="12501" width="9" style="72" customWidth="1"/>
    <col min="12502" max="12502" width="7.85546875" style="72" customWidth="1"/>
    <col min="12503" max="12503" width="2.140625" style="72" customWidth="1"/>
    <col min="12504" max="12504" width="4.85546875" style="72" customWidth="1"/>
    <col min="12505" max="12505" width="1.7109375" style="72" customWidth="1"/>
    <col min="12506" max="12506" width="1.28515625" style="72" customWidth="1"/>
    <col min="12507" max="12507" width="8.5703125" style="72" customWidth="1"/>
    <col min="12508" max="12508" width="3.42578125" style="72" customWidth="1"/>
    <col min="12509" max="12509" width="5.42578125" style="72" customWidth="1"/>
    <col min="12510" max="12510" width="17.28515625" style="72" customWidth="1"/>
    <col min="12511" max="12511" width="1.7109375" style="72" customWidth="1"/>
    <col min="12512" max="12512" width="27.42578125" style="72" customWidth="1"/>
    <col min="12513" max="12513" width="0.7109375" style="72" customWidth="1"/>
    <col min="12514" max="12514" width="5.42578125" style="72" customWidth="1"/>
    <col min="12515" max="12516" width="2.5703125" style="72" customWidth="1"/>
    <col min="12517" max="12517" width="2.42578125" style="72" customWidth="1"/>
    <col min="12518" max="12518" width="9" style="72" customWidth="1"/>
    <col min="12519" max="12519" width="7.85546875" style="72" customWidth="1"/>
    <col min="12520" max="12520" width="2.140625" style="72" customWidth="1"/>
    <col min="12521" max="12521" width="4.85546875" style="72" customWidth="1"/>
    <col min="12522" max="12522" width="1.7109375" style="72" customWidth="1"/>
    <col min="12523" max="12523" width="1.28515625" style="72" customWidth="1"/>
    <col min="12524" max="12524" width="8.5703125" style="72" customWidth="1"/>
    <col min="12525" max="12525" width="3.42578125" style="72" customWidth="1"/>
    <col min="12526" max="12526" width="5.42578125" style="72" customWidth="1"/>
    <col min="12527" max="12527" width="17.28515625" style="72" customWidth="1"/>
    <col min="12528" max="12528" width="1.42578125" style="72" customWidth="1"/>
    <col min="12529" max="12529" width="27.42578125" style="72" customWidth="1"/>
    <col min="12530" max="12530" width="0.7109375" style="72" customWidth="1"/>
    <col min="12531" max="12531" width="5.42578125" style="72" customWidth="1"/>
    <col min="12532" max="12533" width="2.5703125" style="72" customWidth="1"/>
    <col min="12534" max="12534" width="2.42578125" style="72" customWidth="1"/>
    <col min="12535" max="12535" width="9" style="72" customWidth="1"/>
    <col min="12536" max="12536" width="7.85546875" style="72" customWidth="1"/>
    <col min="12537" max="12537" width="2.140625" style="72" customWidth="1"/>
    <col min="12538" max="12538" width="4.85546875" style="72" customWidth="1"/>
    <col min="12539" max="12539" width="1.7109375" style="72" customWidth="1"/>
    <col min="12540" max="12540" width="1.28515625" style="72" customWidth="1"/>
    <col min="12541" max="12541" width="8.5703125" style="72" customWidth="1"/>
    <col min="12542" max="12542" width="3.42578125" style="72" customWidth="1"/>
    <col min="12543" max="12543" width="5.42578125" style="72" customWidth="1"/>
    <col min="12544" max="12544" width="17.28515625" style="72" customWidth="1"/>
    <col min="12545" max="12545" width="1.7109375" style="72" customWidth="1"/>
    <col min="12546" max="12546" width="27.42578125" style="72" customWidth="1"/>
    <col min="12547" max="12547" width="0.7109375" style="72" customWidth="1"/>
    <col min="12548" max="12548" width="5.42578125" style="72" customWidth="1"/>
    <col min="12549" max="12550" width="2.5703125" style="72" customWidth="1"/>
    <col min="12551" max="12551" width="2.42578125" style="72" customWidth="1"/>
    <col min="12552" max="12552" width="9" style="72" customWidth="1"/>
    <col min="12553" max="12553" width="7.85546875" style="72" customWidth="1"/>
    <col min="12554" max="12554" width="2.140625" style="72" customWidth="1"/>
    <col min="12555" max="12555" width="4.85546875" style="72" customWidth="1"/>
    <col min="12556" max="12556" width="1.7109375" style="72" customWidth="1"/>
    <col min="12557" max="12557" width="1.28515625" style="72" customWidth="1"/>
    <col min="12558" max="12558" width="8.5703125" style="72" customWidth="1"/>
    <col min="12559" max="12559" width="3.42578125" style="72" customWidth="1"/>
    <col min="12560" max="12560" width="5.42578125" style="72" customWidth="1"/>
    <col min="12561" max="12561" width="17.28515625" style="72" customWidth="1"/>
    <col min="12562" max="12733" width="11.42578125" style="72"/>
    <col min="12734" max="12734" width="27.42578125" style="72" customWidth="1"/>
    <col min="12735" max="12735" width="0.7109375" style="72" customWidth="1"/>
    <col min="12736" max="12736" width="5.42578125" style="72" customWidth="1"/>
    <col min="12737" max="12738" width="2.5703125" style="72" customWidth="1"/>
    <col min="12739" max="12739" width="2.42578125" style="72" customWidth="1"/>
    <col min="12740" max="12740" width="9" style="72" customWidth="1"/>
    <col min="12741" max="12741" width="7.85546875" style="72" customWidth="1"/>
    <col min="12742" max="12742" width="2.140625" style="72" customWidth="1"/>
    <col min="12743" max="12743" width="4.85546875" style="72" customWidth="1"/>
    <col min="12744" max="12744" width="1.7109375" style="72" customWidth="1"/>
    <col min="12745" max="12745" width="1.28515625" style="72" customWidth="1"/>
    <col min="12746" max="12746" width="8.5703125" style="72" customWidth="1"/>
    <col min="12747" max="12747" width="3.42578125" style="72" customWidth="1"/>
    <col min="12748" max="12748" width="5.42578125" style="72" customWidth="1"/>
    <col min="12749" max="12749" width="17.28515625" style="72" customWidth="1"/>
    <col min="12750" max="12750" width="1.5703125" style="72" customWidth="1"/>
    <col min="12751" max="12751" width="27.42578125" style="72" customWidth="1"/>
    <col min="12752" max="12752" width="0.7109375" style="72" customWidth="1"/>
    <col min="12753" max="12753" width="5.42578125" style="72" customWidth="1"/>
    <col min="12754" max="12755" width="2.5703125" style="72" customWidth="1"/>
    <col min="12756" max="12756" width="2.42578125" style="72" customWidth="1"/>
    <col min="12757" max="12757" width="9" style="72" customWidth="1"/>
    <col min="12758" max="12758" width="7.85546875" style="72" customWidth="1"/>
    <col min="12759" max="12759" width="2.140625" style="72" customWidth="1"/>
    <col min="12760" max="12760" width="4.85546875" style="72" customWidth="1"/>
    <col min="12761" max="12761" width="1.7109375" style="72" customWidth="1"/>
    <col min="12762" max="12762" width="1.28515625" style="72" customWidth="1"/>
    <col min="12763" max="12763" width="8.5703125" style="72" customWidth="1"/>
    <col min="12764" max="12764" width="3.42578125" style="72" customWidth="1"/>
    <col min="12765" max="12765" width="5.42578125" style="72" customWidth="1"/>
    <col min="12766" max="12766" width="17.28515625" style="72" customWidth="1"/>
    <col min="12767" max="12767" width="1.7109375" style="72" customWidth="1"/>
    <col min="12768" max="12768" width="27.42578125" style="72" customWidth="1"/>
    <col min="12769" max="12769" width="0.7109375" style="72" customWidth="1"/>
    <col min="12770" max="12770" width="5.42578125" style="72" customWidth="1"/>
    <col min="12771" max="12772" width="2.5703125" style="72" customWidth="1"/>
    <col min="12773" max="12773" width="2.42578125" style="72" customWidth="1"/>
    <col min="12774" max="12774" width="9" style="72" customWidth="1"/>
    <col min="12775" max="12775" width="7.85546875" style="72" customWidth="1"/>
    <col min="12776" max="12776" width="2.140625" style="72" customWidth="1"/>
    <col min="12777" max="12777" width="4.85546875" style="72" customWidth="1"/>
    <col min="12778" max="12778" width="1.7109375" style="72" customWidth="1"/>
    <col min="12779" max="12779" width="1.28515625" style="72" customWidth="1"/>
    <col min="12780" max="12780" width="8.5703125" style="72" customWidth="1"/>
    <col min="12781" max="12781" width="3.42578125" style="72" customWidth="1"/>
    <col min="12782" max="12782" width="5.42578125" style="72" customWidth="1"/>
    <col min="12783" max="12783" width="17.28515625" style="72" customWidth="1"/>
    <col min="12784" max="12784" width="1.42578125" style="72" customWidth="1"/>
    <col min="12785" max="12785" width="27.42578125" style="72" customWidth="1"/>
    <col min="12786" max="12786" width="0.7109375" style="72" customWidth="1"/>
    <col min="12787" max="12787" width="5.42578125" style="72" customWidth="1"/>
    <col min="12788" max="12789" width="2.5703125" style="72" customWidth="1"/>
    <col min="12790" max="12790" width="2.42578125" style="72" customWidth="1"/>
    <col min="12791" max="12791" width="9" style="72" customWidth="1"/>
    <col min="12792" max="12792" width="7.85546875" style="72" customWidth="1"/>
    <col min="12793" max="12793" width="2.140625" style="72" customWidth="1"/>
    <col min="12794" max="12794" width="4.85546875" style="72" customWidth="1"/>
    <col min="12795" max="12795" width="1.7109375" style="72" customWidth="1"/>
    <col min="12796" max="12796" width="1.28515625" style="72" customWidth="1"/>
    <col min="12797" max="12797" width="8.5703125" style="72" customWidth="1"/>
    <col min="12798" max="12798" width="3.42578125" style="72" customWidth="1"/>
    <col min="12799" max="12799" width="5.42578125" style="72" customWidth="1"/>
    <col min="12800" max="12800" width="17.28515625" style="72" customWidth="1"/>
    <col min="12801" max="12801" width="1.7109375" style="72" customWidth="1"/>
    <col min="12802" max="12802" width="27.42578125" style="72" customWidth="1"/>
    <col min="12803" max="12803" width="0.7109375" style="72" customWidth="1"/>
    <col min="12804" max="12804" width="5.42578125" style="72" customWidth="1"/>
    <col min="12805" max="12806" width="2.5703125" style="72" customWidth="1"/>
    <col min="12807" max="12807" width="2.42578125" style="72" customWidth="1"/>
    <col min="12808" max="12808" width="9" style="72" customWidth="1"/>
    <col min="12809" max="12809" width="7.85546875" style="72" customWidth="1"/>
    <col min="12810" max="12810" width="2.140625" style="72" customWidth="1"/>
    <col min="12811" max="12811" width="4.85546875" style="72" customWidth="1"/>
    <col min="12812" max="12812" width="1.7109375" style="72" customWidth="1"/>
    <col min="12813" max="12813" width="1.28515625" style="72" customWidth="1"/>
    <col min="12814" max="12814" width="8.5703125" style="72" customWidth="1"/>
    <col min="12815" max="12815" width="3.42578125" style="72" customWidth="1"/>
    <col min="12816" max="12816" width="5.42578125" style="72" customWidth="1"/>
    <col min="12817" max="12817" width="17.28515625" style="72" customWidth="1"/>
    <col min="12818" max="12989" width="11.42578125" style="72"/>
    <col min="12990" max="12990" width="27.42578125" style="72" customWidth="1"/>
    <col min="12991" max="12991" width="0.7109375" style="72" customWidth="1"/>
    <col min="12992" max="12992" width="5.42578125" style="72" customWidth="1"/>
    <col min="12993" max="12994" width="2.5703125" style="72" customWidth="1"/>
    <col min="12995" max="12995" width="2.42578125" style="72" customWidth="1"/>
    <col min="12996" max="12996" width="9" style="72" customWidth="1"/>
    <col min="12997" max="12997" width="7.85546875" style="72" customWidth="1"/>
    <col min="12998" max="12998" width="2.140625" style="72" customWidth="1"/>
    <col min="12999" max="12999" width="4.85546875" style="72" customWidth="1"/>
    <col min="13000" max="13000" width="1.7109375" style="72" customWidth="1"/>
    <col min="13001" max="13001" width="1.28515625" style="72" customWidth="1"/>
    <col min="13002" max="13002" width="8.5703125" style="72" customWidth="1"/>
    <col min="13003" max="13003" width="3.42578125" style="72" customWidth="1"/>
    <col min="13004" max="13004" width="5.42578125" style="72" customWidth="1"/>
    <col min="13005" max="13005" width="17.28515625" style="72" customWidth="1"/>
    <col min="13006" max="13006" width="1.5703125" style="72" customWidth="1"/>
    <col min="13007" max="13007" width="27.42578125" style="72" customWidth="1"/>
    <col min="13008" max="13008" width="0.7109375" style="72" customWidth="1"/>
    <col min="13009" max="13009" width="5.42578125" style="72" customWidth="1"/>
    <col min="13010" max="13011" width="2.5703125" style="72" customWidth="1"/>
    <col min="13012" max="13012" width="2.42578125" style="72" customWidth="1"/>
    <col min="13013" max="13013" width="9" style="72" customWidth="1"/>
    <col min="13014" max="13014" width="7.85546875" style="72" customWidth="1"/>
    <col min="13015" max="13015" width="2.140625" style="72" customWidth="1"/>
    <col min="13016" max="13016" width="4.85546875" style="72" customWidth="1"/>
    <col min="13017" max="13017" width="1.7109375" style="72" customWidth="1"/>
    <col min="13018" max="13018" width="1.28515625" style="72" customWidth="1"/>
    <col min="13019" max="13019" width="8.5703125" style="72" customWidth="1"/>
    <col min="13020" max="13020" width="3.42578125" style="72" customWidth="1"/>
    <col min="13021" max="13021" width="5.42578125" style="72" customWidth="1"/>
    <col min="13022" max="13022" width="17.28515625" style="72" customWidth="1"/>
    <col min="13023" max="13023" width="1.7109375" style="72" customWidth="1"/>
    <col min="13024" max="13024" width="27.42578125" style="72" customWidth="1"/>
    <col min="13025" max="13025" width="0.7109375" style="72" customWidth="1"/>
    <col min="13026" max="13026" width="5.42578125" style="72" customWidth="1"/>
    <col min="13027" max="13028" width="2.5703125" style="72" customWidth="1"/>
    <col min="13029" max="13029" width="2.42578125" style="72" customWidth="1"/>
    <col min="13030" max="13030" width="9" style="72" customWidth="1"/>
    <col min="13031" max="13031" width="7.85546875" style="72" customWidth="1"/>
    <col min="13032" max="13032" width="2.140625" style="72" customWidth="1"/>
    <col min="13033" max="13033" width="4.85546875" style="72" customWidth="1"/>
    <col min="13034" max="13034" width="1.7109375" style="72" customWidth="1"/>
    <col min="13035" max="13035" width="1.28515625" style="72" customWidth="1"/>
    <col min="13036" max="13036" width="8.5703125" style="72" customWidth="1"/>
    <col min="13037" max="13037" width="3.42578125" style="72" customWidth="1"/>
    <col min="13038" max="13038" width="5.42578125" style="72" customWidth="1"/>
    <col min="13039" max="13039" width="17.28515625" style="72" customWidth="1"/>
    <col min="13040" max="13040" width="1.42578125" style="72" customWidth="1"/>
    <col min="13041" max="13041" width="27.42578125" style="72" customWidth="1"/>
    <col min="13042" max="13042" width="0.7109375" style="72" customWidth="1"/>
    <col min="13043" max="13043" width="5.42578125" style="72" customWidth="1"/>
    <col min="13044" max="13045" width="2.5703125" style="72" customWidth="1"/>
    <col min="13046" max="13046" width="2.42578125" style="72" customWidth="1"/>
    <col min="13047" max="13047" width="9" style="72" customWidth="1"/>
    <col min="13048" max="13048" width="7.85546875" style="72" customWidth="1"/>
    <col min="13049" max="13049" width="2.140625" style="72" customWidth="1"/>
    <col min="13050" max="13050" width="4.85546875" style="72" customWidth="1"/>
    <col min="13051" max="13051" width="1.7109375" style="72" customWidth="1"/>
    <col min="13052" max="13052" width="1.28515625" style="72" customWidth="1"/>
    <col min="13053" max="13053" width="8.5703125" style="72" customWidth="1"/>
    <col min="13054" max="13054" width="3.42578125" style="72" customWidth="1"/>
    <col min="13055" max="13055" width="5.42578125" style="72" customWidth="1"/>
    <col min="13056" max="13056" width="17.28515625" style="72" customWidth="1"/>
    <col min="13057" max="13057" width="1.7109375" style="72" customWidth="1"/>
    <col min="13058" max="13058" width="27.42578125" style="72" customWidth="1"/>
    <col min="13059" max="13059" width="0.7109375" style="72" customWidth="1"/>
    <col min="13060" max="13060" width="5.42578125" style="72" customWidth="1"/>
    <col min="13061" max="13062" width="2.5703125" style="72" customWidth="1"/>
    <col min="13063" max="13063" width="2.42578125" style="72" customWidth="1"/>
    <col min="13064" max="13064" width="9" style="72" customWidth="1"/>
    <col min="13065" max="13065" width="7.85546875" style="72" customWidth="1"/>
    <col min="13066" max="13066" width="2.140625" style="72" customWidth="1"/>
    <col min="13067" max="13067" width="4.85546875" style="72" customWidth="1"/>
    <col min="13068" max="13068" width="1.7109375" style="72" customWidth="1"/>
    <col min="13069" max="13069" width="1.28515625" style="72" customWidth="1"/>
    <col min="13070" max="13070" width="8.5703125" style="72" customWidth="1"/>
    <col min="13071" max="13071" width="3.42578125" style="72" customWidth="1"/>
    <col min="13072" max="13072" width="5.42578125" style="72" customWidth="1"/>
    <col min="13073" max="13073" width="17.28515625" style="72" customWidth="1"/>
    <col min="13074" max="13245" width="11.42578125" style="72"/>
    <col min="13246" max="13246" width="27.42578125" style="72" customWidth="1"/>
    <col min="13247" max="13247" width="0.7109375" style="72" customWidth="1"/>
    <col min="13248" max="13248" width="5.42578125" style="72" customWidth="1"/>
    <col min="13249" max="13250" width="2.5703125" style="72" customWidth="1"/>
    <col min="13251" max="13251" width="2.42578125" style="72" customWidth="1"/>
    <col min="13252" max="13252" width="9" style="72" customWidth="1"/>
    <col min="13253" max="13253" width="7.85546875" style="72" customWidth="1"/>
    <col min="13254" max="13254" width="2.140625" style="72" customWidth="1"/>
    <col min="13255" max="13255" width="4.85546875" style="72" customWidth="1"/>
    <col min="13256" max="13256" width="1.7109375" style="72" customWidth="1"/>
    <col min="13257" max="13257" width="1.28515625" style="72" customWidth="1"/>
    <col min="13258" max="13258" width="8.5703125" style="72" customWidth="1"/>
    <col min="13259" max="13259" width="3.42578125" style="72" customWidth="1"/>
    <col min="13260" max="13260" width="5.42578125" style="72" customWidth="1"/>
    <col min="13261" max="13261" width="17.28515625" style="72" customWidth="1"/>
    <col min="13262" max="13262" width="1.5703125" style="72" customWidth="1"/>
    <col min="13263" max="13263" width="27.42578125" style="72" customWidth="1"/>
    <col min="13264" max="13264" width="0.7109375" style="72" customWidth="1"/>
    <col min="13265" max="13265" width="5.42578125" style="72" customWidth="1"/>
    <col min="13266" max="13267" width="2.5703125" style="72" customWidth="1"/>
    <col min="13268" max="13268" width="2.42578125" style="72" customWidth="1"/>
    <col min="13269" max="13269" width="9" style="72" customWidth="1"/>
    <col min="13270" max="13270" width="7.85546875" style="72" customWidth="1"/>
    <col min="13271" max="13271" width="2.140625" style="72" customWidth="1"/>
    <col min="13272" max="13272" width="4.85546875" style="72" customWidth="1"/>
    <col min="13273" max="13273" width="1.7109375" style="72" customWidth="1"/>
    <col min="13274" max="13274" width="1.28515625" style="72" customWidth="1"/>
    <col min="13275" max="13275" width="8.5703125" style="72" customWidth="1"/>
    <col min="13276" max="13276" width="3.42578125" style="72" customWidth="1"/>
    <col min="13277" max="13277" width="5.42578125" style="72" customWidth="1"/>
    <col min="13278" max="13278" width="17.28515625" style="72" customWidth="1"/>
    <col min="13279" max="13279" width="1.7109375" style="72" customWidth="1"/>
    <col min="13280" max="13280" width="27.42578125" style="72" customWidth="1"/>
    <col min="13281" max="13281" width="0.7109375" style="72" customWidth="1"/>
    <col min="13282" max="13282" width="5.42578125" style="72" customWidth="1"/>
    <col min="13283" max="13284" width="2.5703125" style="72" customWidth="1"/>
    <col min="13285" max="13285" width="2.42578125" style="72" customWidth="1"/>
    <col min="13286" max="13286" width="9" style="72" customWidth="1"/>
    <col min="13287" max="13287" width="7.85546875" style="72" customWidth="1"/>
    <col min="13288" max="13288" width="2.140625" style="72" customWidth="1"/>
    <col min="13289" max="13289" width="4.85546875" style="72" customWidth="1"/>
    <col min="13290" max="13290" width="1.7109375" style="72" customWidth="1"/>
    <col min="13291" max="13291" width="1.28515625" style="72" customWidth="1"/>
    <col min="13292" max="13292" width="8.5703125" style="72" customWidth="1"/>
    <col min="13293" max="13293" width="3.42578125" style="72" customWidth="1"/>
    <col min="13294" max="13294" width="5.42578125" style="72" customWidth="1"/>
    <col min="13295" max="13295" width="17.28515625" style="72" customWidth="1"/>
    <col min="13296" max="13296" width="1.42578125" style="72" customWidth="1"/>
    <col min="13297" max="13297" width="27.42578125" style="72" customWidth="1"/>
    <col min="13298" max="13298" width="0.7109375" style="72" customWidth="1"/>
    <col min="13299" max="13299" width="5.42578125" style="72" customWidth="1"/>
    <col min="13300" max="13301" width="2.5703125" style="72" customWidth="1"/>
    <col min="13302" max="13302" width="2.42578125" style="72" customWidth="1"/>
    <col min="13303" max="13303" width="9" style="72" customWidth="1"/>
    <col min="13304" max="13304" width="7.85546875" style="72" customWidth="1"/>
    <col min="13305" max="13305" width="2.140625" style="72" customWidth="1"/>
    <col min="13306" max="13306" width="4.85546875" style="72" customWidth="1"/>
    <col min="13307" max="13307" width="1.7109375" style="72" customWidth="1"/>
    <col min="13308" max="13308" width="1.28515625" style="72" customWidth="1"/>
    <col min="13309" max="13309" width="8.5703125" style="72" customWidth="1"/>
    <col min="13310" max="13310" width="3.42578125" style="72" customWidth="1"/>
    <col min="13311" max="13311" width="5.42578125" style="72" customWidth="1"/>
    <col min="13312" max="13312" width="17.28515625" style="72" customWidth="1"/>
    <col min="13313" max="13313" width="1.7109375" style="72" customWidth="1"/>
    <col min="13314" max="13314" width="27.42578125" style="72" customWidth="1"/>
    <col min="13315" max="13315" width="0.7109375" style="72" customWidth="1"/>
    <col min="13316" max="13316" width="5.42578125" style="72" customWidth="1"/>
    <col min="13317" max="13318" width="2.5703125" style="72" customWidth="1"/>
    <col min="13319" max="13319" width="2.42578125" style="72" customWidth="1"/>
    <col min="13320" max="13320" width="9" style="72" customWidth="1"/>
    <col min="13321" max="13321" width="7.85546875" style="72" customWidth="1"/>
    <col min="13322" max="13322" width="2.140625" style="72" customWidth="1"/>
    <col min="13323" max="13323" width="4.85546875" style="72" customWidth="1"/>
    <col min="13324" max="13324" width="1.7109375" style="72" customWidth="1"/>
    <col min="13325" max="13325" width="1.28515625" style="72" customWidth="1"/>
    <col min="13326" max="13326" width="8.5703125" style="72" customWidth="1"/>
    <col min="13327" max="13327" width="3.42578125" style="72" customWidth="1"/>
    <col min="13328" max="13328" width="5.42578125" style="72" customWidth="1"/>
    <col min="13329" max="13329" width="17.28515625" style="72" customWidth="1"/>
    <col min="13330" max="13501" width="11.42578125" style="72"/>
    <col min="13502" max="13502" width="27.42578125" style="72" customWidth="1"/>
    <col min="13503" max="13503" width="0.7109375" style="72" customWidth="1"/>
    <col min="13504" max="13504" width="5.42578125" style="72" customWidth="1"/>
    <col min="13505" max="13506" width="2.5703125" style="72" customWidth="1"/>
    <col min="13507" max="13507" width="2.42578125" style="72" customWidth="1"/>
    <col min="13508" max="13508" width="9" style="72" customWidth="1"/>
    <col min="13509" max="13509" width="7.85546875" style="72" customWidth="1"/>
    <col min="13510" max="13510" width="2.140625" style="72" customWidth="1"/>
    <col min="13511" max="13511" width="4.85546875" style="72" customWidth="1"/>
    <col min="13512" max="13512" width="1.7109375" style="72" customWidth="1"/>
    <col min="13513" max="13513" width="1.28515625" style="72" customWidth="1"/>
    <col min="13514" max="13514" width="8.5703125" style="72" customWidth="1"/>
    <col min="13515" max="13515" width="3.42578125" style="72" customWidth="1"/>
    <col min="13516" max="13516" width="5.42578125" style="72" customWidth="1"/>
    <col min="13517" max="13517" width="17.28515625" style="72" customWidth="1"/>
    <col min="13518" max="13518" width="1.5703125" style="72" customWidth="1"/>
    <col min="13519" max="13519" width="27.42578125" style="72" customWidth="1"/>
    <col min="13520" max="13520" width="0.7109375" style="72" customWidth="1"/>
    <col min="13521" max="13521" width="5.42578125" style="72" customWidth="1"/>
    <col min="13522" max="13523" width="2.5703125" style="72" customWidth="1"/>
    <col min="13524" max="13524" width="2.42578125" style="72" customWidth="1"/>
    <col min="13525" max="13525" width="9" style="72" customWidth="1"/>
    <col min="13526" max="13526" width="7.85546875" style="72" customWidth="1"/>
    <col min="13527" max="13527" width="2.140625" style="72" customWidth="1"/>
    <col min="13528" max="13528" width="4.85546875" style="72" customWidth="1"/>
    <col min="13529" max="13529" width="1.7109375" style="72" customWidth="1"/>
    <col min="13530" max="13530" width="1.28515625" style="72" customWidth="1"/>
    <col min="13531" max="13531" width="8.5703125" style="72" customWidth="1"/>
    <col min="13532" max="13532" width="3.42578125" style="72" customWidth="1"/>
    <col min="13533" max="13533" width="5.42578125" style="72" customWidth="1"/>
    <col min="13534" max="13534" width="17.28515625" style="72" customWidth="1"/>
    <col min="13535" max="13535" width="1.7109375" style="72" customWidth="1"/>
    <col min="13536" max="13536" width="27.42578125" style="72" customWidth="1"/>
    <col min="13537" max="13537" width="0.7109375" style="72" customWidth="1"/>
    <col min="13538" max="13538" width="5.42578125" style="72" customWidth="1"/>
    <col min="13539" max="13540" width="2.5703125" style="72" customWidth="1"/>
    <col min="13541" max="13541" width="2.42578125" style="72" customWidth="1"/>
    <col min="13542" max="13542" width="9" style="72" customWidth="1"/>
    <col min="13543" max="13543" width="7.85546875" style="72" customWidth="1"/>
    <col min="13544" max="13544" width="2.140625" style="72" customWidth="1"/>
    <col min="13545" max="13545" width="4.85546875" style="72" customWidth="1"/>
    <col min="13546" max="13546" width="1.7109375" style="72" customWidth="1"/>
    <col min="13547" max="13547" width="1.28515625" style="72" customWidth="1"/>
    <col min="13548" max="13548" width="8.5703125" style="72" customWidth="1"/>
    <col min="13549" max="13549" width="3.42578125" style="72" customWidth="1"/>
    <col min="13550" max="13550" width="5.42578125" style="72" customWidth="1"/>
    <col min="13551" max="13551" width="17.28515625" style="72" customWidth="1"/>
    <col min="13552" max="13552" width="1.42578125" style="72" customWidth="1"/>
    <col min="13553" max="13553" width="27.42578125" style="72" customWidth="1"/>
    <col min="13554" max="13554" width="0.7109375" style="72" customWidth="1"/>
    <col min="13555" max="13555" width="5.42578125" style="72" customWidth="1"/>
    <col min="13556" max="13557" width="2.5703125" style="72" customWidth="1"/>
    <col min="13558" max="13558" width="2.42578125" style="72" customWidth="1"/>
    <col min="13559" max="13559" width="9" style="72" customWidth="1"/>
    <col min="13560" max="13560" width="7.85546875" style="72" customWidth="1"/>
    <col min="13561" max="13561" width="2.140625" style="72" customWidth="1"/>
    <col min="13562" max="13562" width="4.85546875" style="72" customWidth="1"/>
    <col min="13563" max="13563" width="1.7109375" style="72" customWidth="1"/>
    <col min="13564" max="13564" width="1.28515625" style="72" customWidth="1"/>
    <col min="13565" max="13565" width="8.5703125" style="72" customWidth="1"/>
    <col min="13566" max="13566" width="3.42578125" style="72" customWidth="1"/>
    <col min="13567" max="13567" width="5.42578125" style="72" customWidth="1"/>
    <col min="13568" max="13568" width="17.28515625" style="72" customWidth="1"/>
    <col min="13569" max="13569" width="1.7109375" style="72" customWidth="1"/>
    <col min="13570" max="13570" width="27.42578125" style="72" customWidth="1"/>
    <col min="13571" max="13571" width="0.7109375" style="72" customWidth="1"/>
    <col min="13572" max="13572" width="5.42578125" style="72" customWidth="1"/>
    <col min="13573" max="13574" width="2.5703125" style="72" customWidth="1"/>
    <col min="13575" max="13575" width="2.42578125" style="72" customWidth="1"/>
    <col min="13576" max="13576" width="9" style="72" customWidth="1"/>
    <col min="13577" max="13577" width="7.85546875" style="72" customWidth="1"/>
    <col min="13578" max="13578" width="2.140625" style="72" customWidth="1"/>
    <col min="13579" max="13579" width="4.85546875" style="72" customWidth="1"/>
    <col min="13580" max="13580" width="1.7109375" style="72" customWidth="1"/>
    <col min="13581" max="13581" width="1.28515625" style="72" customWidth="1"/>
    <col min="13582" max="13582" width="8.5703125" style="72" customWidth="1"/>
    <col min="13583" max="13583" width="3.42578125" style="72" customWidth="1"/>
    <col min="13584" max="13584" width="5.42578125" style="72" customWidth="1"/>
    <col min="13585" max="13585" width="17.28515625" style="72" customWidth="1"/>
    <col min="13586" max="13757" width="11.42578125" style="72"/>
    <col min="13758" max="13758" width="27.42578125" style="72" customWidth="1"/>
    <col min="13759" max="13759" width="0.7109375" style="72" customWidth="1"/>
    <col min="13760" max="13760" width="5.42578125" style="72" customWidth="1"/>
    <col min="13761" max="13762" width="2.5703125" style="72" customWidth="1"/>
    <col min="13763" max="13763" width="2.42578125" style="72" customWidth="1"/>
    <col min="13764" max="13764" width="9" style="72" customWidth="1"/>
    <col min="13765" max="13765" width="7.85546875" style="72" customWidth="1"/>
    <col min="13766" max="13766" width="2.140625" style="72" customWidth="1"/>
    <col min="13767" max="13767" width="4.85546875" style="72" customWidth="1"/>
    <col min="13768" max="13768" width="1.7109375" style="72" customWidth="1"/>
    <col min="13769" max="13769" width="1.28515625" style="72" customWidth="1"/>
    <col min="13770" max="13770" width="8.5703125" style="72" customWidth="1"/>
    <col min="13771" max="13771" width="3.42578125" style="72" customWidth="1"/>
    <col min="13772" max="13772" width="5.42578125" style="72" customWidth="1"/>
    <col min="13773" max="13773" width="17.28515625" style="72" customWidth="1"/>
    <col min="13774" max="13774" width="1.5703125" style="72" customWidth="1"/>
    <col min="13775" max="13775" width="27.42578125" style="72" customWidth="1"/>
    <col min="13776" max="13776" width="0.7109375" style="72" customWidth="1"/>
    <col min="13777" max="13777" width="5.42578125" style="72" customWidth="1"/>
    <col min="13778" max="13779" width="2.5703125" style="72" customWidth="1"/>
    <col min="13780" max="13780" width="2.42578125" style="72" customWidth="1"/>
    <col min="13781" max="13781" width="9" style="72" customWidth="1"/>
    <col min="13782" max="13782" width="7.85546875" style="72" customWidth="1"/>
    <col min="13783" max="13783" width="2.140625" style="72" customWidth="1"/>
    <col min="13784" max="13784" width="4.85546875" style="72" customWidth="1"/>
    <col min="13785" max="13785" width="1.7109375" style="72" customWidth="1"/>
    <col min="13786" max="13786" width="1.28515625" style="72" customWidth="1"/>
    <col min="13787" max="13787" width="8.5703125" style="72" customWidth="1"/>
    <col min="13788" max="13788" width="3.42578125" style="72" customWidth="1"/>
    <col min="13789" max="13789" width="5.42578125" style="72" customWidth="1"/>
    <col min="13790" max="13790" width="17.28515625" style="72" customWidth="1"/>
    <col min="13791" max="13791" width="1.7109375" style="72" customWidth="1"/>
    <col min="13792" max="13792" width="27.42578125" style="72" customWidth="1"/>
    <col min="13793" max="13793" width="0.7109375" style="72" customWidth="1"/>
    <col min="13794" max="13794" width="5.42578125" style="72" customWidth="1"/>
    <col min="13795" max="13796" width="2.5703125" style="72" customWidth="1"/>
    <col min="13797" max="13797" width="2.42578125" style="72" customWidth="1"/>
    <col min="13798" max="13798" width="9" style="72" customWidth="1"/>
    <col min="13799" max="13799" width="7.85546875" style="72" customWidth="1"/>
    <col min="13800" max="13800" width="2.140625" style="72" customWidth="1"/>
    <col min="13801" max="13801" width="4.85546875" style="72" customWidth="1"/>
    <col min="13802" max="13802" width="1.7109375" style="72" customWidth="1"/>
    <col min="13803" max="13803" width="1.28515625" style="72" customWidth="1"/>
    <col min="13804" max="13804" width="8.5703125" style="72" customWidth="1"/>
    <col min="13805" max="13805" width="3.42578125" style="72" customWidth="1"/>
    <col min="13806" max="13806" width="5.42578125" style="72" customWidth="1"/>
    <col min="13807" max="13807" width="17.28515625" style="72" customWidth="1"/>
    <col min="13808" max="13808" width="1.42578125" style="72" customWidth="1"/>
    <col min="13809" max="13809" width="27.42578125" style="72" customWidth="1"/>
    <col min="13810" max="13810" width="0.7109375" style="72" customWidth="1"/>
    <col min="13811" max="13811" width="5.42578125" style="72" customWidth="1"/>
    <col min="13812" max="13813" width="2.5703125" style="72" customWidth="1"/>
    <col min="13814" max="13814" width="2.42578125" style="72" customWidth="1"/>
    <col min="13815" max="13815" width="9" style="72" customWidth="1"/>
    <col min="13816" max="13816" width="7.85546875" style="72" customWidth="1"/>
    <col min="13817" max="13817" width="2.140625" style="72" customWidth="1"/>
    <col min="13818" max="13818" width="4.85546875" style="72" customWidth="1"/>
    <col min="13819" max="13819" width="1.7109375" style="72" customWidth="1"/>
    <col min="13820" max="13820" width="1.28515625" style="72" customWidth="1"/>
    <col min="13821" max="13821" width="8.5703125" style="72" customWidth="1"/>
    <col min="13822" max="13822" width="3.42578125" style="72" customWidth="1"/>
    <col min="13823" max="13823" width="5.42578125" style="72" customWidth="1"/>
    <col min="13824" max="13824" width="17.28515625" style="72" customWidth="1"/>
    <col min="13825" max="13825" width="1.7109375" style="72" customWidth="1"/>
    <col min="13826" max="13826" width="27.42578125" style="72" customWidth="1"/>
    <col min="13827" max="13827" width="0.7109375" style="72" customWidth="1"/>
    <col min="13828" max="13828" width="5.42578125" style="72" customWidth="1"/>
    <col min="13829" max="13830" width="2.5703125" style="72" customWidth="1"/>
    <col min="13831" max="13831" width="2.42578125" style="72" customWidth="1"/>
    <col min="13832" max="13832" width="9" style="72" customWidth="1"/>
    <col min="13833" max="13833" width="7.85546875" style="72" customWidth="1"/>
    <col min="13834" max="13834" width="2.140625" style="72" customWidth="1"/>
    <col min="13835" max="13835" width="4.85546875" style="72" customWidth="1"/>
    <col min="13836" max="13836" width="1.7109375" style="72" customWidth="1"/>
    <col min="13837" max="13837" width="1.28515625" style="72" customWidth="1"/>
    <col min="13838" max="13838" width="8.5703125" style="72" customWidth="1"/>
    <col min="13839" max="13839" width="3.42578125" style="72" customWidth="1"/>
    <col min="13840" max="13840" width="5.42578125" style="72" customWidth="1"/>
    <col min="13841" max="13841" width="17.28515625" style="72" customWidth="1"/>
    <col min="13842" max="14013" width="11.42578125" style="72"/>
    <col min="14014" max="14014" width="27.42578125" style="72" customWidth="1"/>
    <col min="14015" max="14015" width="0.7109375" style="72" customWidth="1"/>
    <col min="14016" max="14016" width="5.42578125" style="72" customWidth="1"/>
    <col min="14017" max="14018" width="2.5703125" style="72" customWidth="1"/>
    <col min="14019" max="14019" width="2.42578125" style="72" customWidth="1"/>
    <col min="14020" max="14020" width="9" style="72" customWidth="1"/>
    <col min="14021" max="14021" width="7.85546875" style="72" customWidth="1"/>
    <col min="14022" max="14022" width="2.140625" style="72" customWidth="1"/>
    <col min="14023" max="14023" width="4.85546875" style="72" customWidth="1"/>
    <col min="14024" max="14024" width="1.7109375" style="72" customWidth="1"/>
    <col min="14025" max="14025" width="1.28515625" style="72" customWidth="1"/>
    <col min="14026" max="14026" width="8.5703125" style="72" customWidth="1"/>
    <col min="14027" max="14027" width="3.42578125" style="72" customWidth="1"/>
    <col min="14028" max="14028" width="5.42578125" style="72" customWidth="1"/>
    <col min="14029" max="14029" width="17.28515625" style="72" customWidth="1"/>
    <col min="14030" max="14030" width="1.5703125" style="72" customWidth="1"/>
    <col min="14031" max="14031" width="27.42578125" style="72" customWidth="1"/>
    <col min="14032" max="14032" width="0.7109375" style="72" customWidth="1"/>
    <col min="14033" max="14033" width="5.42578125" style="72" customWidth="1"/>
    <col min="14034" max="14035" width="2.5703125" style="72" customWidth="1"/>
    <col min="14036" max="14036" width="2.42578125" style="72" customWidth="1"/>
    <col min="14037" max="14037" width="9" style="72" customWidth="1"/>
    <col min="14038" max="14038" width="7.85546875" style="72" customWidth="1"/>
    <col min="14039" max="14039" width="2.140625" style="72" customWidth="1"/>
    <col min="14040" max="14040" width="4.85546875" style="72" customWidth="1"/>
    <col min="14041" max="14041" width="1.7109375" style="72" customWidth="1"/>
    <col min="14042" max="14042" width="1.28515625" style="72" customWidth="1"/>
    <col min="14043" max="14043" width="8.5703125" style="72" customWidth="1"/>
    <col min="14044" max="14044" width="3.42578125" style="72" customWidth="1"/>
    <col min="14045" max="14045" width="5.42578125" style="72" customWidth="1"/>
    <col min="14046" max="14046" width="17.28515625" style="72" customWidth="1"/>
    <col min="14047" max="14047" width="1.7109375" style="72" customWidth="1"/>
    <col min="14048" max="14048" width="27.42578125" style="72" customWidth="1"/>
    <col min="14049" max="14049" width="0.7109375" style="72" customWidth="1"/>
    <col min="14050" max="14050" width="5.42578125" style="72" customWidth="1"/>
    <col min="14051" max="14052" width="2.5703125" style="72" customWidth="1"/>
    <col min="14053" max="14053" width="2.42578125" style="72" customWidth="1"/>
    <col min="14054" max="14054" width="9" style="72" customWidth="1"/>
    <col min="14055" max="14055" width="7.85546875" style="72" customWidth="1"/>
    <col min="14056" max="14056" width="2.140625" style="72" customWidth="1"/>
    <col min="14057" max="14057" width="4.85546875" style="72" customWidth="1"/>
    <col min="14058" max="14058" width="1.7109375" style="72" customWidth="1"/>
    <col min="14059" max="14059" width="1.28515625" style="72" customWidth="1"/>
    <col min="14060" max="14060" width="8.5703125" style="72" customWidth="1"/>
    <col min="14061" max="14061" width="3.42578125" style="72" customWidth="1"/>
    <col min="14062" max="14062" width="5.42578125" style="72" customWidth="1"/>
    <col min="14063" max="14063" width="17.28515625" style="72" customWidth="1"/>
    <col min="14064" max="14064" width="1.42578125" style="72" customWidth="1"/>
    <col min="14065" max="14065" width="27.42578125" style="72" customWidth="1"/>
    <col min="14066" max="14066" width="0.7109375" style="72" customWidth="1"/>
    <col min="14067" max="14067" width="5.42578125" style="72" customWidth="1"/>
    <col min="14068" max="14069" width="2.5703125" style="72" customWidth="1"/>
    <col min="14070" max="14070" width="2.42578125" style="72" customWidth="1"/>
    <col min="14071" max="14071" width="9" style="72" customWidth="1"/>
    <col min="14072" max="14072" width="7.85546875" style="72" customWidth="1"/>
    <col min="14073" max="14073" width="2.140625" style="72" customWidth="1"/>
    <col min="14074" max="14074" width="4.85546875" style="72" customWidth="1"/>
    <col min="14075" max="14075" width="1.7109375" style="72" customWidth="1"/>
    <col min="14076" max="14076" width="1.28515625" style="72" customWidth="1"/>
    <col min="14077" max="14077" width="8.5703125" style="72" customWidth="1"/>
    <col min="14078" max="14078" width="3.42578125" style="72" customWidth="1"/>
    <col min="14079" max="14079" width="5.42578125" style="72" customWidth="1"/>
    <col min="14080" max="14080" width="17.28515625" style="72" customWidth="1"/>
    <col min="14081" max="14081" width="1.7109375" style="72" customWidth="1"/>
    <col min="14082" max="14082" width="27.42578125" style="72" customWidth="1"/>
    <col min="14083" max="14083" width="0.7109375" style="72" customWidth="1"/>
    <col min="14084" max="14084" width="5.42578125" style="72" customWidth="1"/>
    <col min="14085" max="14086" width="2.5703125" style="72" customWidth="1"/>
    <col min="14087" max="14087" width="2.42578125" style="72" customWidth="1"/>
    <col min="14088" max="14088" width="9" style="72" customWidth="1"/>
    <col min="14089" max="14089" width="7.85546875" style="72" customWidth="1"/>
    <col min="14090" max="14090" width="2.140625" style="72" customWidth="1"/>
    <col min="14091" max="14091" width="4.85546875" style="72" customWidth="1"/>
    <col min="14092" max="14092" width="1.7109375" style="72" customWidth="1"/>
    <col min="14093" max="14093" width="1.28515625" style="72" customWidth="1"/>
    <col min="14094" max="14094" width="8.5703125" style="72" customWidth="1"/>
    <col min="14095" max="14095" width="3.42578125" style="72" customWidth="1"/>
    <col min="14096" max="14096" width="5.42578125" style="72" customWidth="1"/>
    <col min="14097" max="14097" width="17.28515625" style="72" customWidth="1"/>
    <col min="14098" max="14269" width="11.42578125" style="72"/>
    <col min="14270" max="14270" width="27.42578125" style="72" customWidth="1"/>
    <col min="14271" max="14271" width="0.7109375" style="72" customWidth="1"/>
    <col min="14272" max="14272" width="5.42578125" style="72" customWidth="1"/>
    <col min="14273" max="14274" width="2.5703125" style="72" customWidth="1"/>
    <col min="14275" max="14275" width="2.42578125" style="72" customWidth="1"/>
    <col min="14276" max="14276" width="9" style="72" customWidth="1"/>
    <col min="14277" max="14277" width="7.85546875" style="72" customWidth="1"/>
    <col min="14278" max="14278" width="2.140625" style="72" customWidth="1"/>
    <col min="14279" max="14279" width="4.85546875" style="72" customWidth="1"/>
    <col min="14280" max="14280" width="1.7109375" style="72" customWidth="1"/>
    <col min="14281" max="14281" width="1.28515625" style="72" customWidth="1"/>
    <col min="14282" max="14282" width="8.5703125" style="72" customWidth="1"/>
    <col min="14283" max="14283" width="3.42578125" style="72" customWidth="1"/>
    <col min="14284" max="14284" width="5.42578125" style="72" customWidth="1"/>
    <col min="14285" max="14285" width="17.28515625" style="72" customWidth="1"/>
    <col min="14286" max="14286" width="1.5703125" style="72" customWidth="1"/>
    <col min="14287" max="14287" width="27.42578125" style="72" customWidth="1"/>
    <col min="14288" max="14288" width="0.7109375" style="72" customWidth="1"/>
    <col min="14289" max="14289" width="5.42578125" style="72" customWidth="1"/>
    <col min="14290" max="14291" width="2.5703125" style="72" customWidth="1"/>
    <col min="14292" max="14292" width="2.42578125" style="72" customWidth="1"/>
    <col min="14293" max="14293" width="9" style="72" customWidth="1"/>
    <col min="14294" max="14294" width="7.85546875" style="72" customWidth="1"/>
    <col min="14295" max="14295" width="2.140625" style="72" customWidth="1"/>
    <col min="14296" max="14296" width="4.85546875" style="72" customWidth="1"/>
    <col min="14297" max="14297" width="1.7109375" style="72" customWidth="1"/>
    <col min="14298" max="14298" width="1.28515625" style="72" customWidth="1"/>
    <col min="14299" max="14299" width="8.5703125" style="72" customWidth="1"/>
    <col min="14300" max="14300" width="3.42578125" style="72" customWidth="1"/>
    <col min="14301" max="14301" width="5.42578125" style="72" customWidth="1"/>
    <col min="14302" max="14302" width="17.28515625" style="72" customWidth="1"/>
    <col min="14303" max="14303" width="1.7109375" style="72" customWidth="1"/>
    <col min="14304" max="14304" width="27.42578125" style="72" customWidth="1"/>
    <col min="14305" max="14305" width="0.7109375" style="72" customWidth="1"/>
    <col min="14306" max="14306" width="5.42578125" style="72" customWidth="1"/>
    <col min="14307" max="14308" width="2.5703125" style="72" customWidth="1"/>
    <col min="14309" max="14309" width="2.42578125" style="72" customWidth="1"/>
    <col min="14310" max="14310" width="9" style="72" customWidth="1"/>
    <col min="14311" max="14311" width="7.85546875" style="72" customWidth="1"/>
    <col min="14312" max="14312" width="2.140625" style="72" customWidth="1"/>
    <col min="14313" max="14313" width="4.85546875" style="72" customWidth="1"/>
    <col min="14314" max="14314" width="1.7109375" style="72" customWidth="1"/>
    <col min="14315" max="14315" width="1.28515625" style="72" customWidth="1"/>
    <col min="14316" max="14316" width="8.5703125" style="72" customWidth="1"/>
    <col min="14317" max="14317" width="3.42578125" style="72" customWidth="1"/>
    <col min="14318" max="14318" width="5.42578125" style="72" customWidth="1"/>
    <col min="14319" max="14319" width="17.28515625" style="72" customWidth="1"/>
    <col min="14320" max="14320" width="1.42578125" style="72" customWidth="1"/>
    <col min="14321" max="14321" width="27.42578125" style="72" customWidth="1"/>
    <col min="14322" max="14322" width="0.7109375" style="72" customWidth="1"/>
    <col min="14323" max="14323" width="5.42578125" style="72" customWidth="1"/>
    <col min="14324" max="14325" width="2.5703125" style="72" customWidth="1"/>
    <col min="14326" max="14326" width="2.42578125" style="72" customWidth="1"/>
    <col min="14327" max="14327" width="9" style="72" customWidth="1"/>
    <col min="14328" max="14328" width="7.85546875" style="72" customWidth="1"/>
    <col min="14329" max="14329" width="2.140625" style="72" customWidth="1"/>
    <col min="14330" max="14330" width="4.85546875" style="72" customWidth="1"/>
    <col min="14331" max="14331" width="1.7109375" style="72" customWidth="1"/>
    <col min="14332" max="14332" width="1.28515625" style="72" customWidth="1"/>
    <col min="14333" max="14333" width="8.5703125" style="72" customWidth="1"/>
    <col min="14334" max="14334" width="3.42578125" style="72" customWidth="1"/>
    <col min="14335" max="14335" width="5.42578125" style="72" customWidth="1"/>
    <col min="14336" max="14336" width="17.28515625" style="72" customWidth="1"/>
    <col min="14337" max="14337" width="1.7109375" style="72" customWidth="1"/>
    <col min="14338" max="14338" width="27.42578125" style="72" customWidth="1"/>
    <col min="14339" max="14339" width="0.7109375" style="72" customWidth="1"/>
    <col min="14340" max="14340" width="5.42578125" style="72" customWidth="1"/>
    <col min="14341" max="14342" width="2.5703125" style="72" customWidth="1"/>
    <col min="14343" max="14343" width="2.42578125" style="72" customWidth="1"/>
    <col min="14344" max="14344" width="9" style="72" customWidth="1"/>
    <col min="14345" max="14345" width="7.85546875" style="72" customWidth="1"/>
    <col min="14346" max="14346" width="2.140625" style="72" customWidth="1"/>
    <col min="14347" max="14347" width="4.85546875" style="72" customWidth="1"/>
    <col min="14348" max="14348" width="1.7109375" style="72" customWidth="1"/>
    <col min="14349" max="14349" width="1.28515625" style="72" customWidth="1"/>
    <col min="14350" max="14350" width="8.5703125" style="72" customWidth="1"/>
    <col min="14351" max="14351" width="3.42578125" style="72" customWidth="1"/>
    <col min="14352" max="14352" width="5.42578125" style="72" customWidth="1"/>
    <col min="14353" max="14353" width="17.28515625" style="72" customWidth="1"/>
    <col min="14354" max="14525" width="11.42578125" style="72"/>
    <col min="14526" max="14526" width="27.42578125" style="72" customWidth="1"/>
    <col min="14527" max="14527" width="0.7109375" style="72" customWidth="1"/>
    <col min="14528" max="14528" width="5.42578125" style="72" customWidth="1"/>
    <col min="14529" max="14530" width="2.5703125" style="72" customWidth="1"/>
    <col min="14531" max="14531" width="2.42578125" style="72" customWidth="1"/>
    <col min="14532" max="14532" width="9" style="72" customWidth="1"/>
    <col min="14533" max="14533" width="7.85546875" style="72" customWidth="1"/>
    <col min="14534" max="14534" width="2.140625" style="72" customWidth="1"/>
    <col min="14535" max="14535" width="4.85546875" style="72" customWidth="1"/>
    <col min="14536" max="14536" width="1.7109375" style="72" customWidth="1"/>
    <col min="14537" max="14537" width="1.28515625" style="72" customWidth="1"/>
    <col min="14538" max="14538" width="8.5703125" style="72" customWidth="1"/>
    <col min="14539" max="14539" width="3.42578125" style="72" customWidth="1"/>
    <col min="14540" max="14540" width="5.42578125" style="72" customWidth="1"/>
    <col min="14541" max="14541" width="17.28515625" style="72" customWidth="1"/>
    <col min="14542" max="14542" width="1.5703125" style="72" customWidth="1"/>
    <col min="14543" max="14543" width="27.42578125" style="72" customWidth="1"/>
    <col min="14544" max="14544" width="0.7109375" style="72" customWidth="1"/>
    <col min="14545" max="14545" width="5.42578125" style="72" customWidth="1"/>
    <col min="14546" max="14547" width="2.5703125" style="72" customWidth="1"/>
    <col min="14548" max="14548" width="2.42578125" style="72" customWidth="1"/>
    <col min="14549" max="14549" width="9" style="72" customWidth="1"/>
    <col min="14550" max="14550" width="7.85546875" style="72" customWidth="1"/>
    <col min="14551" max="14551" width="2.140625" style="72" customWidth="1"/>
    <col min="14552" max="14552" width="4.85546875" style="72" customWidth="1"/>
    <col min="14553" max="14553" width="1.7109375" style="72" customWidth="1"/>
    <col min="14554" max="14554" width="1.28515625" style="72" customWidth="1"/>
    <col min="14555" max="14555" width="8.5703125" style="72" customWidth="1"/>
    <col min="14556" max="14556" width="3.42578125" style="72" customWidth="1"/>
    <col min="14557" max="14557" width="5.42578125" style="72" customWidth="1"/>
    <col min="14558" max="14558" width="17.28515625" style="72" customWidth="1"/>
    <col min="14559" max="14559" width="1.7109375" style="72" customWidth="1"/>
    <col min="14560" max="14560" width="27.42578125" style="72" customWidth="1"/>
    <col min="14561" max="14561" width="0.7109375" style="72" customWidth="1"/>
    <col min="14562" max="14562" width="5.42578125" style="72" customWidth="1"/>
    <col min="14563" max="14564" width="2.5703125" style="72" customWidth="1"/>
    <col min="14565" max="14565" width="2.42578125" style="72" customWidth="1"/>
    <col min="14566" max="14566" width="9" style="72" customWidth="1"/>
    <col min="14567" max="14567" width="7.85546875" style="72" customWidth="1"/>
    <col min="14568" max="14568" width="2.140625" style="72" customWidth="1"/>
    <col min="14569" max="14569" width="4.85546875" style="72" customWidth="1"/>
    <col min="14570" max="14570" width="1.7109375" style="72" customWidth="1"/>
    <col min="14571" max="14571" width="1.28515625" style="72" customWidth="1"/>
    <col min="14572" max="14572" width="8.5703125" style="72" customWidth="1"/>
    <col min="14573" max="14573" width="3.42578125" style="72" customWidth="1"/>
    <col min="14574" max="14574" width="5.42578125" style="72" customWidth="1"/>
    <col min="14575" max="14575" width="17.28515625" style="72" customWidth="1"/>
    <col min="14576" max="14576" width="1.42578125" style="72" customWidth="1"/>
    <col min="14577" max="14577" width="27.42578125" style="72" customWidth="1"/>
    <col min="14578" max="14578" width="0.7109375" style="72" customWidth="1"/>
    <col min="14579" max="14579" width="5.42578125" style="72" customWidth="1"/>
    <col min="14580" max="14581" width="2.5703125" style="72" customWidth="1"/>
    <col min="14582" max="14582" width="2.42578125" style="72" customWidth="1"/>
    <col min="14583" max="14583" width="9" style="72" customWidth="1"/>
    <col min="14584" max="14584" width="7.85546875" style="72" customWidth="1"/>
    <col min="14585" max="14585" width="2.140625" style="72" customWidth="1"/>
    <col min="14586" max="14586" width="4.85546875" style="72" customWidth="1"/>
    <col min="14587" max="14587" width="1.7109375" style="72" customWidth="1"/>
    <col min="14588" max="14588" width="1.28515625" style="72" customWidth="1"/>
    <col min="14589" max="14589" width="8.5703125" style="72" customWidth="1"/>
    <col min="14590" max="14590" width="3.42578125" style="72" customWidth="1"/>
    <col min="14591" max="14591" width="5.42578125" style="72" customWidth="1"/>
    <col min="14592" max="14592" width="17.28515625" style="72" customWidth="1"/>
    <col min="14593" max="14593" width="1.7109375" style="72" customWidth="1"/>
    <col min="14594" max="14594" width="27.42578125" style="72" customWidth="1"/>
    <col min="14595" max="14595" width="0.7109375" style="72" customWidth="1"/>
    <col min="14596" max="14596" width="5.42578125" style="72" customWidth="1"/>
    <col min="14597" max="14598" width="2.5703125" style="72" customWidth="1"/>
    <col min="14599" max="14599" width="2.42578125" style="72" customWidth="1"/>
    <col min="14600" max="14600" width="9" style="72" customWidth="1"/>
    <col min="14601" max="14601" width="7.85546875" style="72" customWidth="1"/>
    <col min="14602" max="14602" width="2.140625" style="72" customWidth="1"/>
    <col min="14603" max="14603" width="4.85546875" style="72" customWidth="1"/>
    <col min="14604" max="14604" width="1.7109375" style="72" customWidth="1"/>
    <col min="14605" max="14605" width="1.28515625" style="72" customWidth="1"/>
    <col min="14606" max="14606" width="8.5703125" style="72" customWidth="1"/>
    <col min="14607" max="14607" width="3.42578125" style="72" customWidth="1"/>
    <col min="14608" max="14608" width="5.42578125" style="72" customWidth="1"/>
    <col min="14609" max="14609" width="17.28515625" style="72" customWidth="1"/>
    <col min="14610" max="14781" width="11.42578125" style="72"/>
    <col min="14782" max="14782" width="27.42578125" style="72" customWidth="1"/>
    <col min="14783" max="14783" width="0.7109375" style="72" customWidth="1"/>
    <col min="14784" max="14784" width="5.42578125" style="72" customWidth="1"/>
    <col min="14785" max="14786" width="2.5703125" style="72" customWidth="1"/>
    <col min="14787" max="14787" width="2.42578125" style="72" customWidth="1"/>
    <col min="14788" max="14788" width="9" style="72" customWidth="1"/>
    <col min="14789" max="14789" width="7.85546875" style="72" customWidth="1"/>
    <col min="14790" max="14790" width="2.140625" style="72" customWidth="1"/>
    <col min="14791" max="14791" width="4.85546875" style="72" customWidth="1"/>
    <col min="14792" max="14792" width="1.7109375" style="72" customWidth="1"/>
    <col min="14793" max="14793" width="1.28515625" style="72" customWidth="1"/>
    <col min="14794" max="14794" width="8.5703125" style="72" customWidth="1"/>
    <col min="14795" max="14795" width="3.42578125" style="72" customWidth="1"/>
    <col min="14796" max="14796" width="5.42578125" style="72" customWidth="1"/>
    <col min="14797" max="14797" width="17.28515625" style="72" customWidth="1"/>
    <col min="14798" max="14798" width="1.5703125" style="72" customWidth="1"/>
    <col min="14799" max="14799" width="27.42578125" style="72" customWidth="1"/>
    <col min="14800" max="14800" width="0.7109375" style="72" customWidth="1"/>
    <col min="14801" max="14801" width="5.42578125" style="72" customWidth="1"/>
    <col min="14802" max="14803" width="2.5703125" style="72" customWidth="1"/>
    <col min="14804" max="14804" width="2.42578125" style="72" customWidth="1"/>
    <col min="14805" max="14805" width="9" style="72" customWidth="1"/>
    <col min="14806" max="14806" width="7.85546875" style="72" customWidth="1"/>
    <col min="14807" max="14807" width="2.140625" style="72" customWidth="1"/>
    <col min="14808" max="14808" width="4.85546875" style="72" customWidth="1"/>
    <col min="14809" max="14809" width="1.7109375" style="72" customWidth="1"/>
    <col min="14810" max="14810" width="1.28515625" style="72" customWidth="1"/>
    <col min="14811" max="14811" width="8.5703125" style="72" customWidth="1"/>
    <col min="14812" max="14812" width="3.42578125" style="72" customWidth="1"/>
    <col min="14813" max="14813" width="5.42578125" style="72" customWidth="1"/>
    <col min="14814" max="14814" width="17.28515625" style="72" customWidth="1"/>
    <col min="14815" max="14815" width="1.7109375" style="72" customWidth="1"/>
    <col min="14816" max="14816" width="27.42578125" style="72" customWidth="1"/>
    <col min="14817" max="14817" width="0.7109375" style="72" customWidth="1"/>
    <col min="14818" max="14818" width="5.42578125" style="72" customWidth="1"/>
    <col min="14819" max="14820" width="2.5703125" style="72" customWidth="1"/>
    <col min="14821" max="14821" width="2.42578125" style="72" customWidth="1"/>
    <col min="14822" max="14822" width="9" style="72" customWidth="1"/>
    <col min="14823" max="14823" width="7.85546875" style="72" customWidth="1"/>
    <col min="14824" max="14824" width="2.140625" style="72" customWidth="1"/>
    <col min="14825" max="14825" width="4.85546875" style="72" customWidth="1"/>
    <col min="14826" max="14826" width="1.7109375" style="72" customWidth="1"/>
    <col min="14827" max="14827" width="1.28515625" style="72" customWidth="1"/>
    <col min="14828" max="14828" width="8.5703125" style="72" customWidth="1"/>
    <col min="14829" max="14829" width="3.42578125" style="72" customWidth="1"/>
    <col min="14830" max="14830" width="5.42578125" style="72" customWidth="1"/>
    <col min="14831" max="14831" width="17.28515625" style="72" customWidth="1"/>
    <col min="14832" max="14832" width="1.42578125" style="72" customWidth="1"/>
    <col min="14833" max="14833" width="27.42578125" style="72" customWidth="1"/>
    <col min="14834" max="14834" width="0.7109375" style="72" customWidth="1"/>
    <col min="14835" max="14835" width="5.42578125" style="72" customWidth="1"/>
    <col min="14836" max="14837" width="2.5703125" style="72" customWidth="1"/>
    <col min="14838" max="14838" width="2.42578125" style="72" customWidth="1"/>
    <col min="14839" max="14839" width="9" style="72" customWidth="1"/>
    <col min="14840" max="14840" width="7.85546875" style="72" customWidth="1"/>
    <col min="14841" max="14841" width="2.140625" style="72" customWidth="1"/>
    <col min="14842" max="14842" width="4.85546875" style="72" customWidth="1"/>
    <col min="14843" max="14843" width="1.7109375" style="72" customWidth="1"/>
    <col min="14844" max="14844" width="1.28515625" style="72" customWidth="1"/>
    <col min="14845" max="14845" width="8.5703125" style="72" customWidth="1"/>
    <col min="14846" max="14846" width="3.42578125" style="72" customWidth="1"/>
    <col min="14847" max="14847" width="5.42578125" style="72" customWidth="1"/>
    <col min="14848" max="14848" width="17.28515625" style="72" customWidth="1"/>
    <col min="14849" max="14849" width="1.7109375" style="72" customWidth="1"/>
    <col min="14850" max="14850" width="27.42578125" style="72" customWidth="1"/>
    <col min="14851" max="14851" width="0.7109375" style="72" customWidth="1"/>
    <col min="14852" max="14852" width="5.42578125" style="72" customWidth="1"/>
    <col min="14853" max="14854" width="2.5703125" style="72" customWidth="1"/>
    <col min="14855" max="14855" width="2.42578125" style="72" customWidth="1"/>
    <col min="14856" max="14856" width="9" style="72" customWidth="1"/>
    <col min="14857" max="14857" width="7.85546875" style="72" customWidth="1"/>
    <col min="14858" max="14858" width="2.140625" style="72" customWidth="1"/>
    <col min="14859" max="14859" width="4.85546875" style="72" customWidth="1"/>
    <col min="14860" max="14860" width="1.7109375" style="72" customWidth="1"/>
    <col min="14861" max="14861" width="1.28515625" style="72" customWidth="1"/>
    <col min="14862" max="14862" width="8.5703125" style="72" customWidth="1"/>
    <col min="14863" max="14863" width="3.42578125" style="72" customWidth="1"/>
    <col min="14864" max="14864" width="5.42578125" style="72" customWidth="1"/>
    <col min="14865" max="14865" width="17.28515625" style="72" customWidth="1"/>
    <col min="14866" max="15037" width="11.42578125" style="72"/>
    <col min="15038" max="15038" width="27.42578125" style="72" customWidth="1"/>
    <col min="15039" max="15039" width="0.7109375" style="72" customWidth="1"/>
    <col min="15040" max="15040" width="5.42578125" style="72" customWidth="1"/>
    <col min="15041" max="15042" width="2.5703125" style="72" customWidth="1"/>
    <col min="15043" max="15043" width="2.42578125" style="72" customWidth="1"/>
    <col min="15044" max="15044" width="9" style="72" customWidth="1"/>
    <col min="15045" max="15045" width="7.85546875" style="72" customWidth="1"/>
    <col min="15046" max="15046" width="2.140625" style="72" customWidth="1"/>
    <col min="15047" max="15047" width="4.85546875" style="72" customWidth="1"/>
    <col min="15048" max="15048" width="1.7109375" style="72" customWidth="1"/>
    <col min="15049" max="15049" width="1.28515625" style="72" customWidth="1"/>
    <col min="15050" max="15050" width="8.5703125" style="72" customWidth="1"/>
    <col min="15051" max="15051" width="3.42578125" style="72" customWidth="1"/>
    <col min="15052" max="15052" width="5.42578125" style="72" customWidth="1"/>
    <col min="15053" max="15053" width="17.28515625" style="72" customWidth="1"/>
    <col min="15054" max="15054" width="1.5703125" style="72" customWidth="1"/>
    <col min="15055" max="15055" width="27.42578125" style="72" customWidth="1"/>
    <col min="15056" max="15056" width="0.7109375" style="72" customWidth="1"/>
    <col min="15057" max="15057" width="5.42578125" style="72" customWidth="1"/>
    <col min="15058" max="15059" width="2.5703125" style="72" customWidth="1"/>
    <col min="15060" max="15060" width="2.42578125" style="72" customWidth="1"/>
    <col min="15061" max="15061" width="9" style="72" customWidth="1"/>
    <col min="15062" max="15062" width="7.85546875" style="72" customWidth="1"/>
    <col min="15063" max="15063" width="2.140625" style="72" customWidth="1"/>
    <col min="15064" max="15064" width="4.85546875" style="72" customWidth="1"/>
    <col min="15065" max="15065" width="1.7109375" style="72" customWidth="1"/>
    <col min="15066" max="15066" width="1.28515625" style="72" customWidth="1"/>
    <col min="15067" max="15067" width="8.5703125" style="72" customWidth="1"/>
    <col min="15068" max="15068" width="3.42578125" style="72" customWidth="1"/>
    <col min="15069" max="15069" width="5.42578125" style="72" customWidth="1"/>
    <col min="15070" max="15070" width="17.28515625" style="72" customWidth="1"/>
    <col min="15071" max="15071" width="1.7109375" style="72" customWidth="1"/>
    <col min="15072" max="15072" width="27.42578125" style="72" customWidth="1"/>
    <col min="15073" max="15073" width="0.7109375" style="72" customWidth="1"/>
    <col min="15074" max="15074" width="5.42578125" style="72" customWidth="1"/>
    <col min="15075" max="15076" width="2.5703125" style="72" customWidth="1"/>
    <col min="15077" max="15077" width="2.42578125" style="72" customWidth="1"/>
    <col min="15078" max="15078" width="9" style="72" customWidth="1"/>
    <col min="15079" max="15079" width="7.85546875" style="72" customWidth="1"/>
    <col min="15080" max="15080" width="2.140625" style="72" customWidth="1"/>
    <col min="15081" max="15081" width="4.85546875" style="72" customWidth="1"/>
    <col min="15082" max="15082" width="1.7109375" style="72" customWidth="1"/>
    <col min="15083" max="15083" width="1.28515625" style="72" customWidth="1"/>
    <col min="15084" max="15084" width="8.5703125" style="72" customWidth="1"/>
    <col min="15085" max="15085" width="3.42578125" style="72" customWidth="1"/>
    <col min="15086" max="15086" width="5.42578125" style="72" customWidth="1"/>
    <col min="15087" max="15087" width="17.28515625" style="72" customWidth="1"/>
    <col min="15088" max="15088" width="1.42578125" style="72" customWidth="1"/>
    <col min="15089" max="15089" width="27.42578125" style="72" customWidth="1"/>
    <col min="15090" max="15090" width="0.7109375" style="72" customWidth="1"/>
    <col min="15091" max="15091" width="5.42578125" style="72" customWidth="1"/>
    <col min="15092" max="15093" width="2.5703125" style="72" customWidth="1"/>
    <col min="15094" max="15094" width="2.42578125" style="72" customWidth="1"/>
    <col min="15095" max="15095" width="9" style="72" customWidth="1"/>
    <col min="15096" max="15096" width="7.85546875" style="72" customWidth="1"/>
    <col min="15097" max="15097" width="2.140625" style="72" customWidth="1"/>
    <col min="15098" max="15098" width="4.85546875" style="72" customWidth="1"/>
    <col min="15099" max="15099" width="1.7109375" style="72" customWidth="1"/>
    <col min="15100" max="15100" width="1.28515625" style="72" customWidth="1"/>
    <col min="15101" max="15101" width="8.5703125" style="72" customWidth="1"/>
    <col min="15102" max="15102" width="3.42578125" style="72" customWidth="1"/>
    <col min="15103" max="15103" width="5.42578125" style="72" customWidth="1"/>
    <col min="15104" max="15104" width="17.28515625" style="72" customWidth="1"/>
    <col min="15105" max="15105" width="1.7109375" style="72" customWidth="1"/>
    <col min="15106" max="15106" width="27.42578125" style="72" customWidth="1"/>
    <col min="15107" max="15107" width="0.7109375" style="72" customWidth="1"/>
    <col min="15108" max="15108" width="5.42578125" style="72" customWidth="1"/>
    <col min="15109" max="15110" width="2.5703125" style="72" customWidth="1"/>
    <col min="15111" max="15111" width="2.42578125" style="72" customWidth="1"/>
    <col min="15112" max="15112" width="9" style="72" customWidth="1"/>
    <col min="15113" max="15113" width="7.85546875" style="72" customWidth="1"/>
    <col min="15114" max="15114" width="2.140625" style="72" customWidth="1"/>
    <col min="15115" max="15115" width="4.85546875" style="72" customWidth="1"/>
    <col min="15116" max="15116" width="1.7109375" style="72" customWidth="1"/>
    <col min="15117" max="15117" width="1.28515625" style="72" customWidth="1"/>
    <col min="15118" max="15118" width="8.5703125" style="72" customWidth="1"/>
    <col min="15119" max="15119" width="3.42578125" style="72" customWidth="1"/>
    <col min="15120" max="15120" width="5.42578125" style="72" customWidth="1"/>
    <col min="15121" max="15121" width="17.28515625" style="72" customWidth="1"/>
    <col min="15122" max="15293" width="11.42578125" style="72"/>
    <col min="15294" max="15294" width="27.42578125" style="72" customWidth="1"/>
    <col min="15295" max="15295" width="0.7109375" style="72" customWidth="1"/>
    <col min="15296" max="15296" width="5.42578125" style="72" customWidth="1"/>
    <col min="15297" max="15298" width="2.5703125" style="72" customWidth="1"/>
    <col min="15299" max="15299" width="2.42578125" style="72" customWidth="1"/>
    <col min="15300" max="15300" width="9" style="72" customWidth="1"/>
    <col min="15301" max="15301" width="7.85546875" style="72" customWidth="1"/>
    <col min="15302" max="15302" width="2.140625" style="72" customWidth="1"/>
    <col min="15303" max="15303" width="4.85546875" style="72" customWidth="1"/>
    <col min="15304" max="15304" width="1.7109375" style="72" customWidth="1"/>
    <col min="15305" max="15305" width="1.28515625" style="72" customWidth="1"/>
    <col min="15306" max="15306" width="8.5703125" style="72" customWidth="1"/>
    <col min="15307" max="15307" width="3.42578125" style="72" customWidth="1"/>
    <col min="15308" max="15308" width="5.42578125" style="72" customWidth="1"/>
    <col min="15309" max="15309" width="17.28515625" style="72" customWidth="1"/>
    <col min="15310" max="15310" width="1.5703125" style="72" customWidth="1"/>
    <col min="15311" max="15311" width="27.42578125" style="72" customWidth="1"/>
    <col min="15312" max="15312" width="0.7109375" style="72" customWidth="1"/>
    <col min="15313" max="15313" width="5.42578125" style="72" customWidth="1"/>
    <col min="15314" max="15315" width="2.5703125" style="72" customWidth="1"/>
    <col min="15316" max="15316" width="2.42578125" style="72" customWidth="1"/>
    <col min="15317" max="15317" width="9" style="72" customWidth="1"/>
    <col min="15318" max="15318" width="7.85546875" style="72" customWidth="1"/>
    <col min="15319" max="15319" width="2.140625" style="72" customWidth="1"/>
    <col min="15320" max="15320" width="4.85546875" style="72" customWidth="1"/>
    <col min="15321" max="15321" width="1.7109375" style="72" customWidth="1"/>
    <col min="15322" max="15322" width="1.28515625" style="72" customWidth="1"/>
    <col min="15323" max="15323" width="8.5703125" style="72" customWidth="1"/>
    <col min="15324" max="15324" width="3.42578125" style="72" customWidth="1"/>
    <col min="15325" max="15325" width="5.42578125" style="72" customWidth="1"/>
    <col min="15326" max="15326" width="17.28515625" style="72" customWidth="1"/>
    <col min="15327" max="15327" width="1.7109375" style="72" customWidth="1"/>
    <col min="15328" max="15328" width="27.42578125" style="72" customWidth="1"/>
    <col min="15329" max="15329" width="0.7109375" style="72" customWidth="1"/>
    <col min="15330" max="15330" width="5.42578125" style="72" customWidth="1"/>
    <col min="15331" max="15332" width="2.5703125" style="72" customWidth="1"/>
    <col min="15333" max="15333" width="2.42578125" style="72" customWidth="1"/>
    <col min="15334" max="15334" width="9" style="72" customWidth="1"/>
    <col min="15335" max="15335" width="7.85546875" style="72" customWidth="1"/>
    <col min="15336" max="15336" width="2.140625" style="72" customWidth="1"/>
    <col min="15337" max="15337" width="4.85546875" style="72" customWidth="1"/>
    <col min="15338" max="15338" width="1.7109375" style="72" customWidth="1"/>
    <col min="15339" max="15339" width="1.28515625" style="72" customWidth="1"/>
    <col min="15340" max="15340" width="8.5703125" style="72" customWidth="1"/>
    <col min="15341" max="15341" width="3.42578125" style="72" customWidth="1"/>
    <col min="15342" max="15342" width="5.42578125" style="72" customWidth="1"/>
    <col min="15343" max="15343" width="17.28515625" style="72" customWidth="1"/>
    <col min="15344" max="15344" width="1.42578125" style="72" customWidth="1"/>
    <col min="15345" max="15345" width="27.42578125" style="72" customWidth="1"/>
    <col min="15346" max="15346" width="0.7109375" style="72" customWidth="1"/>
    <col min="15347" max="15347" width="5.42578125" style="72" customWidth="1"/>
    <col min="15348" max="15349" width="2.5703125" style="72" customWidth="1"/>
    <col min="15350" max="15350" width="2.42578125" style="72" customWidth="1"/>
    <col min="15351" max="15351" width="9" style="72" customWidth="1"/>
    <col min="15352" max="15352" width="7.85546875" style="72" customWidth="1"/>
    <col min="15353" max="15353" width="2.140625" style="72" customWidth="1"/>
    <col min="15354" max="15354" width="4.85546875" style="72" customWidth="1"/>
    <col min="15355" max="15355" width="1.7109375" style="72" customWidth="1"/>
    <col min="15356" max="15356" width="1.28515625" style="72" customWidth="1"/>
    <col min="15357" max="15357" width="8.5703125" style="72" customWidth="1"/>
    <col min="15358" max="15358" width="3.42578125" style="72" customWidth="1"/>
    <col min="15359" max="15359" width="5.42578125" style="72" customWidth="1"/>
    <col min="15360" max="15360" width="17.28515625" style="72" customWidth="1"/>
    <col min="15361" max="15361" width="1.7109375" style="72" customWidth="1"/>
    <col min="15362" max="15362" width="27.42578125" style="72" customWidth="1"/>
    <col min="15363" max="15363" width="0.7109375" style="72" customWidth="1"/>
    <col min="15364" max="15364" width="5.42578125" style="72" customWidth="1"/>
    <col min="15365" max="15366" width="2.5703125" style="72" customWidth="1"/>
    <col min="15367" max="15367" width="2.42578125" style="72" customWidth="1"/>
    <col min="15368" max="15368" width="9" style="72" customWidth="1"/>
    <col min="15369" max="15369" width="7.85546875" style="72" customWidth="1"/>
    <col min="15370" max="15370" width="2.140625" style="72" customWidth="1"/>
    <col min="15371" max="15371" width="4.85546875" style="72" customWidth="1"/>
    <col min="15372" max="15372" width="1.7109375" style="72" customWidth="1"/>
    <col min="15373" max="15373" width="1.28515625" style="72" customWidth="1"/>
    <col min="15374" max="15374" width="8.5703125" style="72" customWidth="1"/>
    <col min="15375" max="15375" width="3.42578125" style="72" customWidth="1"/>
    <col min="15376" max="15376" width="5.42578125" style="72" customWidth="1"/>
    <col min="15377" max="15377" width="17.28515625" style="72" customWidth="1"/>
    <col min="15378" max="15549" width="11.42578125" style="72"/>
    <col min="15550" max="15550" width="27.42578125" style="72" customWidth="1"/>
    <col min="15551" max="15551" width="0.7109375" style="72" customWidth="1"/>
    <col min="15552" max="15552" width="5.42578125" style="72" customWidth="1"/>
    <col min="15553" max="15554" width="2.5703125" style="72" customWidth="1"/>
    <col min="15555" max="15555" width="2.42578125" style="72" customWidth="1"/>
    <col min="15556" max="15556" width="9" style="72" customWidth="1"/>
    <col min="15557" max="15557" width="7.85546875" style="72" customWidth="1"/>
    <col min="15558" max="15558" width="2.140625" style="72" customWidth="1"/>
    <col min="15559" max="15559" width="4.85546875" style="72" customWidth="1"/>
    <col min="15560" max="15560" width="1.7109375" style="72" customWidth="1"/>
    <col min="15561" max="15561" width="1.28515625" style="72" customWidth="1"/>
    <col min="15562" max="15562" width="8.5703125" style="72" customWidth="1"/>
    <col min="15563" max="15563" width="3.42578125" style="72" customWidth="1"/>
    <col min="15564" max="15564" width="5.42578125" style="72" customWidth="1"/>
    <col min="15565" max="15565" width="17.28515625" style="72" customWidth="1"/>
    <col min="15566" max="15566" width="1.5703125" style="72" customWidth="1"/>
    <col min="15567" max="15567" width="27.42578125" style="72" customWidth="1"/>
    <col min="15568" max="15568" width="0.7109375" style="72" customWidth="1"/>
    <col min="15569" max="15569" width="5.42578125" style="72" customWidth="1"/>
    <col min="15570" max="15571" width="2.5703125" style="72" customWidth="1"/>
    <col min="15572" max="15572" width="2.42578125" style="72" customWidth="1"/>
    <col min="15573" max="15573" width="9" style="72" customWidth="1"/>
    <col min="15574" max="15574" width="7.85546875" style="72" customWidth="1"/>
    <col min="15575" max="15575" width="2.140625" style="72" customWidth="1"/>
    <col min="15576" max="15576" width="4.85546875" style="72" customWidth="1"/>
    <col min="15577" max="15577" width="1.7109375" style="72" customWidth="1"/>
    <col min="15578" max="15578" width="1.28515625" style="72" customWidth="1"/>
    <col min="15579" max="15579" width="8.5703125" style="72" customWidth="1"/>
    <col min="15580" max="15580" width="3.42578125" style="72" customWidth="1"/>
    <col min="15581" max="15581" width="5.42578125" style="72" customWidth="1"/>
    <col min="15582" max="15582" width="17.28515625" style="72" customWidth="1"/>
    <col min="15583" max="15583" width="1.7109375" style="72" customWidth="1"/>
    <col min="15584" max="15584" width="27.42578125" style="72" customWidth="1"/>
    <col min="15585" max="15585" width="0.7109375" style="72" customWidth="1"/>
    <col min="15586" max="15586" width="5.42578125" style="72" customWidth="1"/>
    <col min="15587" max="15588" width="2.5703125" style="72" customWidth="1"/>
    <col min="15589" max="15589" width="2.42578125" style="72" customWidth="1"/>
    <col min="15590" max="15590" width="9" style="72" customWidth="1"/>
    <col min="15591" max="15591" width="7.85546875" style="72" customWidth="1"/>
    <col min="15592" max="15592" width="2.140625" style="72" customWidth="1"/>
    <col min="15593" max="15593" width="4.85546875" style="72" customWidth="1"/>
    <col min="15594" max="15594" width="1.7109375" style="72" customWidth="1"/>
    <col min="15595" max="15595" width="1.28515625" style="72" customWidth="1"/>
    <col min="15596" max="15596" width="8.5703125" style="72" customWidth="1"/>
    <col min="15597" max="15597" width="3.42578125" style="72" customWidth="1"/>
    <col min="15598" max="15598" width="5.42578125" style="72" customWidth="1"/>
    <col min="15599" max="15599" width="17.28515625" style="72" customWidth="1"/>
    <col min="15600" max="15600" width="1.42578125" style="72" customWidth="1"/>
    <col min="15601" max="15601" width="27.42578125" style="72" customWidth="1"/>
    <col min="15602" max="15602" width="0.7109375" style="72" customWidth="1"/>
    <col min="15603" max="15603" width="5.42578125" style="72" customWidth="1"/>
    <col min="15604" max="15605" width="2.5703125" style="72" customWidth="1"/>
    <col min="15606" max="15606" width="2.42578125" style="72" customWidth="1"/>
    <col min="15607" max="15607" width="9" style="72" customWidth="1"/>
    <col min="15608" max="15608" width="7.85546875" style="72" customWidth="1"/>
    <col min="15609" max="15609" width="2.140625" style="72" customWidth="1"/>
    <col min="15610" max="15610" width="4.85546875" style="72" customWidth="1"/>
    <col min="15611" max="15611" width="1.7109375" style="72" customWidth="1"/>
    <col min="15612" max="15612" width="1.28515625" style="72" customWidth="1"/>
    <col min="15613" max="15613" width="8.5703125" style="72" customWidth="1"/>
    <col min="15614" max="15614" width="3.42578125" style="72" customWidth="1"/>
    <col min="15615" max="15615" width="5.42578125" style="72" customWidth="1"/>
    <col min="15616" max="15616" width="17.28515625" style="72" customWidth="1"/>
    <col min="15617" max="15617" width="1.7109375" style="72" customWidth="1"/>
    <col min="15618" max="15618" width="27.42578125" style="72" customWidth="1"/>
    <col min="15619" max="15619" width="0.7109375" style="72" customWidth="1"/>
    <col min="15620" max="15620" width="5.42578125" style="72" customWidth="1"/>
    <col min="15621" max="15622" width="2.5703125" style="72" customWidth="1"/>
    <col min="15623" max="15623" width="2.42578125" style="72" customWidth="1"/>
    <col min="15624" max="15624" width="9" style="72" customWidth="1"/>
    <col min="15625" max="15625" width="7.85546875" style="72" customWidth="1"/>
    <col min="15626" max="15626" width="2.140625" style="72" customWidth="1"/>
    <col min="15627" max="15627" width="4.85546875" style="72" customWidth="1"/>
    <col min="15628" max="15628" width="1.7109375" style="72" customWidth="1"/>
    <col min="15629" max="15629" width="1.28515625" style="72" customWidth="1"/>
    <col min="15630" max="15630" width="8.5703125" style="72" customWidth="1"/>
    <col min="15631" max="15631" width="3.42578125" style="72" customWidth="1"/>
    <col min="15632" max="15632" width="5.42578125" style="72" customWidth="1"/>
    <col min="15633" max="15633" width="17.28515625" style="72" customWidth="1"/>
    <col min="15634" max="15805" width="11.42578125" style="72"/>
    <col min="15806" max="15806" width="27.42578125" style="72" customWidth="1"/>
    <col min="15807" max="15807" width="0.7109375" style="72" customWidth="1"/>
    <col min="15808" max="15808" width="5.42578125" style="72" customWidth="1"/>
    <col min="15809" max="15810" width="2.5703125" style="72" customWidth="1"/>
    <col min="15811" max="15811" width="2.42578125" style="72" customWidth="1"/>
    <col min="15812" max="15812" width="9" style="72" customWidth="1"/>
    <col min="15813" max="15813" width="7.85546875" style="72" customWidth="1"/>
    <col min="15814" max="15814" width="2.140625" style="72" customWidth="1"/>
    <col min="15815" max="15815" width="4.85546875" style="72" customWidth="1"/>
    <col min="15816" max="15816" width="1.7109375" style="72" customWidth="1"/>
    <col min="15817" max="15817" width="1.28515625" style="72" customWidth="1"/>
    <col min="15818" max="15818" width="8.5703125" style="72" customWidth="1"/>
    <col min="15819" max="15819" width="3.42578125" style="72" customWidth="1"/>
    <col min="15820" max="15820" width="5.42578125" style="72" customWidth="1"/>
    <col min="15821" max="15821" width="17.28515625" style="72" customWidth="1"/>
    <col min="15822" max="15822" width="1.5703125" style="72" customWidth="1"/>
    <col min="15823" max="15823" width="27.42578125" style="72" customWidth="1"/>
    <col min="15824" max="15824" width="0.7109375" style="72" customWidth="1"/>
    <col min="15825" max="15825" width="5.42578125" style="72" customWidth="1"/>
    <col min="15826" max="15827" width="2.5703125" style="72" customWidth="1"/>
    <col min="15828" max="15828" width="2.42578125" style="72" customWidth="1"/>
    <col min="15829" max="15829" width="9" style="72" customWidth="1"/>
    <col min="15830" max="15830" width="7.85546875" style="72" customWidth="1"/>
    <col min="15831" max="15831" width="2.140625" style="72" customWidth="1"/>
    <col min="15832" max="15832" width="4.85546875" style="72" customWidth="1"/>
    <col min="15833" max="15833" width="1.7109375" style="72" customWidth="1"/>
    <col min="15834" max="15834" width="1.28515625" style="72" customWidth="1"/>
    <col min="15835" max="15835" width="8.5703125" style="72" customWidth="1"/>
    <col min="15836" max="15836" width="3.42578125" style="72" customWidth="1"/>
    <col min="15837" max="15837" width="5.42578125" style="72" customWidth="1"/>
    <col min="15838" max="15838" width="17.28515625" style="72" customWidth="1"/>
    <col min="15839" max="15839" width="1.7109375" style="72" customWidth="1"/>
    <col min="15840" max="15840" width="27.42578125" style="72" customWidth="1"/>
    <col min="15841" max="15841" width="0.7109375" style="72" customWidth="1"/>
    <col min="15842" max="15842" width="5.42578125" style="72" customWidth="1"/>
    <col min="15843" max="15844" width="2.5703125" style="72" customWidth="1"/>
    <col min="15845" max="15845" width="2.42578125" style="72" customWidth="1"/>
    <col min="15846" max="15846" width="9" style="72" customWidth="1"/>
    <col min="15847" max="15847" width="7.85546875" style="72" customWidth="1"/>
    <col min="15848" max="15848" width="2.140625" style="72" customWidth="1"/>
    <col min="15849" max="15849" width="4.85546875" style="72" customWidth="1"/>
    <col min="15850" max="15850" width="1.7109375" style="72" customWidth="1"/>
    <col min="15851" max="15851" width="1.28515625" style="72" customWidth="1"/>
    <col min="15852" max="15852" width="8.5703125" style="72" customWidth="1"/>
    <col min="15853" max="15853" width="3.42578125" style="72" customWidth="1"/>
    <col min="15854" max="15854" width="5.42578125" style="72" customWidth="1"/>
    <col min="15855" max="15855" width="17.28515625" style="72" customWidth="1"/>
    <col min="15856" max="15856" width="1.42578125" style="72" customWidth="1"/>
    <col min="15857" max="15857" width="27.42578125" style="72" customWidth="1"/>
    <col min="15858" max="15858" width="0.7109375" style="72" customWidth="1"/>
    <col min="15859" max="15859" width="5.42578125" style="72" customWidth="1"/>
    <col min="15860" max="15861" width="2.5703125" style="72" customWidth="1"/>
    <col min="15862" max="15862" width="2.42578125" style="72" customWidth="1"/>
    <col min="15863" max="15863" width="9" style="72" customWidth="1"/>
    <col min="15864" max="15864" width="7.85546875" style="72" customWidth="1"/>
    <col min="15865" max="15865" width="2.140625" style="72" customWidth="1"/>
    <col min="15866" max="15866" width="4.85546875" style="72" customWidth="1"/>
    <col min="15867" max="15867" width="1.7109375" style="72" customWidth="1"/>
    <col min="15868" max="15868" width="1.28515625" style="72" customWidth="1"/>
    <col min="15869" max="15869" width="8.5703125" style="72" customWidth="1"/>
    <col min="15870" max="15870" width="3.42578125" style="72" customWidth="1"/>
    <col min="15871" max="15871" width="5.42578125" style="72" customWidth="1"/>
    <col min="15872" max="15872" width="17.28515625" style="72" customWidth="1"/>
    <col min="15873" max="15873" width="1.7109375" style="72" customWidth="1"/>
    <col min="15874" max="15874" width="27.42578125" style="72" customWidth="1"/>
    <col min="15875" max="15875" width="0.7109375" style="72" customWidth="1"/>
    <col min="15876" max="15876" width="5.42578125" style="72" customWidth="1"/>
    <col min="15877" max="15878" width="2.5703125" style="72" customWidth="1"/>
    <col min="15879" max="15879" width="2.42578125" style="72" customWidth="1"/>
    <col min="15880" max="15880" width="9" style="72" customWidth="1"/>
    <col min="15881" max="15881" width="7.85546875" style="72" customWidth="1"/>
    <col min="15882" max="15882" width="2.140625" style="72" customWidth="1"/>
    <col min="15883" max="15883" width="4.85546875" style="72" customWidth="1"/>
    <col min="15884" max="15884" width="1.7109375" style="72" customWidth="1"/>
    <col min="15885" max="15885" width="1.28515625" style="72" customWidth="1"/>
    <col min="15886" max="15886" width="8.5703125" style="72" customWidth="1"/>
    <col min="15887" max="15887" width="3.42578125" style="72" customWidth="1"/>
    <col min="15888" max="15888" width="5.42578125" style="72" customWidth="1"/>
    <col min="15889" max="15889" width="17.28515625" style="72" customWidth="1"/>
    <col min="15890" max="16061" width="11.42578125" style="72"/>
    <col min="16062" max="16062" width="27.42578125" style="72" customWidth="1"/>
    <col min="16063" max="16063" width="0.7109375" style="72" customWidth="1"/>
    <col min="16064" max="16064" width="5.42578125" style="72" customWidth="1"/>
    <col min="16065" max="16066" width="2.5703125" style="72" customWidth="1"/>
    <col min="16067" max="16067" width="2.42578125" style="72" customWidth="1"/>
    <col min="16068" max="16068" width="9" style="72" customWidth="1"/>
    <col min="16069" max="16069" width="7.85546875" style="72" customWidth="1"/>
    <col min="16070" max="16070" width="2.140625" style="72" customWidth="1"/>
    <col min="16071" max="16071" width="4.85546875" style="72" customWidth="1"/>
    <col min="16072" max="16072" width="1.7109375" style="72" customWidth="1"/>
    <col min="16073" max="16073" width="1.28515625" style="72" customWidth="1"/>
    <col min="16074" max="16074" width="8.5703125" style="72" customWidth="1"/>
    <col min="16075" max="16075" width="3.42578125" style="72" customWidth="1"/>
    <col min="16076" max="16076" width="5.42578125" style="72" customWidth="1"/>
    <col min="16077" max="16077" width="17.28515625" style="72" customWidth="1"/>
    <col min="16078" max="16078" width="1.5703125" style="72" customWidth="1"/>
    <col min="16079" max="16079" width="27.42578125" style="72" customWidth="1"/>
    <col min="16080" max="16080" width="0.7109375" style="72" customWidth="1"/>
    <col min="16081" max="16081" width="5.42578125" style="72" customWidth="1"/>
    <col min="16082" max="16083" width="2.5703125" style="72" customWidth="1"/>
    <col min="16084" max="16084" width="2.42578125" style="72" customWidth="1"/>
    <col min="16085" max="16085" width="9" style="72" customWidth="1"/>
    <col min="16086" max="16086" width="7.85546875" style="72" customWidth="1"/>
    <col min="16087" max="16087" width="2.140625" style="72" customWidth="1"/>
    <col min="16088" max="16088" width="4.85546875" style="72" customWidth="1"/>
    <col min="16089" max="16089" width="1.7109375" style="72" customWidth="1"/>
    <col min="16090" max="16090" width="1.28515625" style="72" customWidth="1"/>
    <col min="16091" max="16091" width="8.5703125" style="72" customWidth="1"/>
    <col min="16092" max="16092" width="3.42578125" style="72" customWidth="1"/>
    <col min="16093" max="16093" width="5.42578125" style="72" customWidth="1"/>
    <col min="16094" max="16094" width="17.28515625" style="72" customWidth="1"/>
    <col min="16095" max="16095" width="1.7109375" style="72" customWidth="1"/>
    <col min="16096" max="16096" width="27.42578125" style="72" customWidth="1"/>
    <col min="16097" max="16097" width="0.7109375" style="72" customWidth="1"/>
    <col min="16098" max="16098" width="5.42578125" style="72" customWidth="1"/>
    <col min="16099" max="16100" width="2.5703125" style="72" customWidth="1"/>
    <col min="16101" max="16101" width="2.42578125" style="72" customWidth="1"/>
    <col min="16102" max="16102" width="9" style="72" customWidth="1"/>
    <col min="16103" max="16103" width="7.85546875" style="72" customWidth="1"/>
    <col min="16104" max="16104" width="2.140625" style="72" customWidth="1"/>
    <col min="16105" max="16105" width="4.85546875" style="72" customWidth="1"/>
    <col min="16106" max="16106" width="1.7109375" style="72" customWidth="1"/>
    <col min="16107" max="16107" width="1.28515625" style="72" customWidth="1"/>
    <col min="16108" max="16108" width="8.5703125" style="72" customWidth="1"/>
    <col min="16109" max="16109" width="3.42578125" style="72" customWidth="1"/>
    <col min="16110" max="16110" width="5.42578125" style="72" customWidth="1"/>
    <col min="16111" max="16111" width="17.28515625" style="72" customWidth="1"/>
    <col min="16112" max="16112" width="1.42578125" style="72" customWidth="1"/>
    <col min="16113" max="16113" width="27.42578125" style="72" customWidth="1"/>
    <col min="16114" max="16114" width="0.7109375" style="72" customWidth="1"/>
    <col min="16115" max="16115" width="5.42578125" style="72" customWidth="1"/>
    <col min="16116" max="16117" width="2.5703125" style="72" customWidth="1"/>
    <col min="16118" max="16118" width="2.42578125" style="72" customWidth="1"/>
    <col min="16119" max="16119" width="9" style="72" customWidth="1"/>
    <col min="16120" max="16120" width="7.85546875" style="72" customWidth="1"/>
    <col min="16121" max="16121" width="2.140625" style="72" customWidth="1"/>
    <col min="16122" max="16122" width="4.85546875" style="72" customWidth="1"/>
    <col min="16123" max="16123" width="1.7109375" style="72" customWidth="1"/>
    <col min="16124" max="16124" width="1.28515625" style="72" customWidth="1"/>
    <col min="16125" max="16125" width="8.5703125" style="72" customWidth="1"/>
    <col min="16126" max="16126" width="3.42578125" style="72" customWidth="1"/>
    <col min="16127" max="16127" width="5.42578125" style="72" customWidth="1"/>
    <col min="16128" max="16128" width="17.28515625" style="72" customWidth="1"/>
    <col min="16129" max="16129" width="1.7109375" style="72" customWidth="1"/>
    <col min="16130" max="16130" width="27.42578125" style="72" customWidth="1"/>
    <col min="16131" max="16131" width="0.7109375" style="72" customWidth="1"/>
    <col min="16132" max="16132" width="5.42578125" style="72" customWidth="1"/>
    <col min="16133" max="16134" width="2.5703125" style="72" customWidth="1"/>
    <col min="16135" max="16135" width="2.42578125" style="72" customWidth="1"/>
    <col min="16136" max="16136" width="9" style="72" customWidth="1"/>
    <col min="16137" max="16137" width="7.85546875" style="72" customWidth="1"/>
    <col min="16138" max="16138" width="2.140625" style="72" customWidth="1"/>
    <col min="16139" max="16139" width="4.85546875" style="72" customWidth="1"/>
    <col min="16140" max="16140" width="1.7109375" style="72" customWidth="1"/>
    <col min="16141" max="16141" width="1.28515625" style="72" customWidth="1"/>
    <col min="16142" max="16142" width="8.5703125" style="72" customWidth="1"/>
    <col min="16143" max="16143" width="3.42578125" style="72" customWidth="1"/>
    <col min="16144" max="16144" width="5.42578125" style="72" customWidth="1"/>
    <col min="16145" max="16145" width="17.28515625" style="72" customWidth="1"/>
    <col min="16146" max="16384" width="11.42578125" style="72"/>
  </cols>
  <sheetData>
    <row r="1" spans="1:16" ht="15" x14ac:dyDescent="0.25">
      <c r="A1" s="71" t="s">
        <v>159</v>
      </c>
      <c r="B1" s="71"/>
      <c r="C1" s="71"/>
      <c r="D1" s="71"/>
      <c r="E1" s="71"/>
      <c r="F1" s="71"/>
      <c r="L1" s="73" t="s">
        <v>160</v>
      </c>
      <c r="M1" s="73"/>
      <c r="N1" s="73"/>
      <c r="O1" s="73"/>
      <c r="P1" s="73"/>
    </row>
    <row r="2" spans="1:16" ht="15" x14ac:dyDescent="0.25">
      <c r="A2" s="74" t="s">
        <v>161</v>
      </c>
      <c r="B2" s="74"/>
      <c r="C2" s="74"/>
      <c r="D2" s="74"/>
      <c r="E2" s="74"/>
      <c r="F2" s="74"/>
      <c r="L2" s="73" t="s">
        <v>162</v>
      </c>
      <c r="M2" s="73"/>
      <c r="N2" s="73"/>
      <c r="O2" s="73"/>
      <c r="P2" s="73"/>
    </row>
    <row r="3" spans="1:16" ht="15.75" x14ac:dyDescent="0.25">
      <c r="A3" s="75" t="s">
        <v>163</v>
      </c>
      <c r="B3" s="75"/>
      <c r="C3" s="75"/>
      <c r="D3" s="75"/>
      <c r="E3" s="75"/>
      <c r="F3" s="75"/>
      <c r="I3" s="76"/>
      <c r="L3" s="75" t="s">
        <v>164</v>
      </c>
      <c r="M3" s="75"/>
      <c r="N3" s="75"/>
      <c r="O3" s="75"/>
      <c r="P3" s="75"/>
    </row>
    <row r="4" spans="1:16" ht="15.75" x14ac:dyDescent="0.25">
      <c r="A4" s="71" t="s">
        <v>165</v>
      </c>
      <c r="B4" s="71"/>
      <c r="C4" s="71"/>
      <c r="D4" s="71"/>
      <c r="E4" s="71"/>
      <c r="F4" s="71"/>
      <c r="G4" s="76"/>
      <c r="L4" s="77" t="s">
        <v>166</v>
      </c>
      <c r="M4" s="77"/>
      <c r="N4" s="77"/>
      <c r="O4" s="78">
        <f ca="1">TODAY()</f>
        <v>45719</v>
      </c>
      <c r="P4" s="78"/>
    </row>
    <row r="5" spans="1:16" x14ac:dyDescent="0.2">
      <c r="A5" s="71" t="s">
        <v>167</v>
      </c>
      <c r="B5" s="71"/>
      <c r="C5" s="71"/>
      <c r="D5" s="71"/>
      <c r="E5" s="71"/>
      <c r="F5" s="71"/>
    </row>
    <row r="6" spans="1:16" ht="10.5" customHeight="1" x14ac:dyDescent="0.25">
      <c r="A6" s="75" t="s">
        <v>164</v>
      </c>
      <c r="B6" s="75"/>
      <c r="C6" s="75"/>
      <c r="D6" s="75"/>
      <c r="E6" s="75"/>
      <c r="F6" s="75"/>
      <c r="L6" s="79" t="s">
        <v>168</v>
      </c>
      <c r="M6" s="79"/>
      <c r="N6" s="79"/>
      <c r="O6" s="79"/>
      <c r="P6" s="79"/>
    </row>
    <row r="7" spans="1:16" x14ac:dyDescent="0.2">
      <c r="L7" s="79" t="s">
        <v>169</v>
      </c>
      <c r="M7" s="79"/>
      <c r="N7" s="79"/>
      <c r="O7" s="79"/>
      <c r="P7" s="79"/>
    </row>
    <row r="8" spans="1:16" x14ac:dyDescent="0.2">
      <c r="L8" s="79" t="s">
        <v>170</v>
      </c>
      <c r="M8" s="79"/>
      <c r="N8" s="79"/>
      <c r="O8" s="79"/>
      <c r="P8" s="79"/>
    </row>
    <row r="10" spans="1:16" ht="15.75" x14ac:dyDescent="0.25">
      <c r="B10" s="80"/>
      <c r="C10" s="81"/>
      <c r="D10" s="81"/>
      <c r="E10" s="81"/>
      <c r="F10" s="81"/>
      <c r="G10" s="81"/>
    </row>
    <row r="11" spans="1:16" ht="18" x14ac:dyDescent="0.25">
      <c r="B11" s="82" t="s">
        <v>171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</row>
    <row r="12" spans="1:16" ht="18" x14ac:dyDescent="0.25">
      <c r="B12" s="83" t="s">
        <v>172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4" spans="1:16" x14ac:dyDescent="0.2">
      <c r="D14" s="84" t="s">
        <v>173</v>
      </c>
      <c r="E14" s="84"/>
      <c r="F14" s="84"/>
      <c r="G14" s="84"/>
      <c r="H14" s="84"/>
      <c r="I14" s="84"/>
      <c r="J14" s="84"/>
      <c r="K14" s="84"/>
      <c r="L14" s="84"/>
      <c r="M14" s="84"/>
    </row>
    <row r="15" spans="1:16" x14ac:dyDescent="0.2">
      <c r="D15" s="84" t="s">
        <v>174</v>
      </c>
      <c r="E15" s="84"/>
      <c r="F15" s="84"/>
      <c r="G15" s="84"/>
      <c r="H15" s="84"/>
      <c r="I15" s="84"/>
      <c r="J15" s="84"/>
      <c r="K15" s="84"/>
      <c r="L15" s="84"/>
      <c r="M15" s="84"/>
    </row>
    <row r="16" spans="1:16" ht="13.5" thickBot="1" x14ac:dyDescent="0.25">
      <c r="M16" s="85" t="s">
        <v>175</v>
      </c>
      <c r="N16" s="85"/>
      <c r="O16" s="85"/>
      <c r="P16" s="85"/>
    </row>
    <row r="17" spans="1:16" x14ac:dyDescent="0.2">
      <c r="A17" s="86" t="s">
        <v>176</v>
      </c>
      <c r="B17" s="87">
        <f>'[1]Moyenne Sem1'!$B$65</f>
        <v>0</v>
      </c>
      <c r="C17" s="88"/>
      <c r="D17" s="88"/>
      <c r="E17" s="88"/>
      <c r="F17" s="88"/>
      <c r="G17" s="88"/>
      <c r="H17" s="89"/>
      <c r="I17" s="89"/>
      <c r="J17" s="89"/>
      <c r="K17" s="88" t="s">
        <v>177</v>
      </c>
      <c r="L17" s="88"/>
      <c r="M17" s="88"/>
      <c r="N17" s="90" t="s">
        <v>178</v>
      </c>
      <c r="O17" s="90"/>
      <c r="P17" s="91"/>
    </row>
    <row r="18" spans="1:16" x14ac:dyDescent="0.2">
      <c r="A18" s="92" t="s">
        <v>179</v>
      </c>
      <c r="B18" s="93" t="str">
        <f>'[1]Moyenne Sem1'!$E$65&amp;" "&amp;'[1]Moyenne Sem1'!$F$65</f>
        <v xml:space="preserve"> </v>
      </c>
      <c r="C18" s="84"/>
      <c r="D18" s="84"/>
      <c r="E18" s="84"/>
      <c r="F18" s="84"/>
      <c r="G18" s="84"/>
      <c r="K18" s="84" t="s">
        <v>180</v>
      </c>
      <c r="L18" s="84"/>
      <c r="M18" s="84"/>
      <c r="N18" s="84" t="s">
        <v>181</v>
      </c>
      <c r="O18" s="93" t="s">
        <v>182</v>
      </c>
      <c r="P18" s="94"/>
    </row>
    <row r="19" spans="1:16" x14ac:dyDescent="0.2">
      <c r="A19" s="92" t="s">
        <v>183</v>
      </c>
      <c r="B19" s="95">
        <f>'[1]Moyenne Sem1'!$C$65</f>
        <v>0</v>
      </c>
      <c r="C19" s="95"/>
      <c r="D19" s="95"/>
      <c r="E19" s="95"/>
      <c r="F19" s="95"/>
      <c r="G19" s="84"/>
      <c r="K19" s="84" t="s">
        <v>184</v>
      </c>
      <c r="L19" s="84"/>
      <c r="M19" s="84"/>
      <c r="N19" s="84" t="s">
        <v>181</v>
      </c>
      <c r="O19" s="96" t="e">
        <f>#REF!</f>
        <v>#REF!</v>
      </c>
      <c r="P19" s="94"/>
    </row>
    <row r="20" spans="1:16" x14ac:dyDescent="0.2">
      <c r="A20" s="92" t="s">
        <v>185</v>
      </c>
      <c r="B20" s="97">
        <f>'[1]Moyenne Sem1'!$D$65</f>
        <v>0</v>
      </c>
      <c r="C20" s="97"/>
      <c r="D20" s="97"/>
      <c r="E20" s="97"/>
      <c r="F20" s="97"/>
      <c r="G20" s="84"/>
      <c r="P20" s="94"/>
    </row>
    <row r="21" spans="1:16" x14ac:dyDescent="0.2">
      <c r="A21" s="98" t="s">
        <v>186</v>
      </c>
      <c r="B21" s="99" t="s">
        <v>187</v>
      </c>
      <c r="C21" s="100"/>
      <c r="D21" s="101"/>
      <c r="E21" s="99" t="s">
        <v>188</v>
      </c>
      <c r="F21" s="101"/>
      <c r="G21" s="102" t="s">
        <v>189</v>
      </c>
      <c r="H21" s="103" t="s">
        <v>190</v>
      </c>
      <c r="I21" s="99" t="s">
        <v>191</v>
      </c>
      <c r="J21" s="100"/>
      <c r="K21" s="100"/>
      <c r="L21" s="100"/>
      <c r="M21" s="101"/>
      <c r="N21" s="99" t="s">
        <v>192</v>
      </c>
      <c r="O21" s="100"/>
      <c r="P21" s="104"/>
    </row>
    <row r="22" spans="1:16" x14ac:dyDescent="0.2">
      <c r="A22" s="105"/>
      <c r="B22" s="106" t="s">
        <v>193</v>
      </c>
      <c r="C22" s="107"/>
      <c r="D22" s="108"/>
      <c r="E22" s="106" t="s">
        <v>194</v>
      </c>
      <c r="F22" s="108"/>
      <c r="G22" s="109" t="s">
        <v>195</v>
      </c>
      <c r="H22" s="110"/>
      <c r="I22" s="109"/>
      <c r="J22" s="109"/>
      <c r="K22" s="109"/>
      <c r="L22" s="109"/>
      <c r="M22" s="109"/>
      <c r="N22" s="111"/>
      <c r="O22" s="109"/>
      <c r="P22" s="112"/>
    </row>
    <row r="23" spans="1:16" x14ac:dyDescent="0.2">
      <c r="A23" s="113" t="s">
        <v>196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94"/>
    </row>
    <row r="24" spans="1:16" x14ac:dyDescent="0.2">
      <c r="A24" s="115" t="s">
        <v>7</v>
      </c>
      <c r="B24" s="116">
        <f>'[1]Moyenne Sem1'!$J$65</f>
        <v>0</v>
      </c>
      <c r="C24" s="117"/>
      <c r="D24" s="118"/>
      <c r="E24" s="119">
        <v>3</v>
      </c>
      <c r="F24" s="120"/>
      <c r="G24" s="121">
        <f t="shared" ref="G24:G29" si="0">B24*E24</f>
        <v>0</v>
      </c>
      <c r="H24" s="122"/>
      <c r="I24" s="123" t="str">
        <f>'[1]liste profs'!$B$3</f>
        <v>M.FOFANA Lasina</v>
      </c>
      <c r="J24" s="124"/>
      <c r="K24" s="124"/>
      <c r="L24" s="124"/>
      <c r="M24" s="125"/>
      <c r="N24" s="123" t="str">
        <f t="shared" ref="N24:N29" si="1">IF(B24&gt;=15, "Très bien",IF(B24&gt;=14, "Bien", IF(AND(B24&lt;=13.99, B24&gt;=12), "Assez bien",IF(AND(B24&lt;=11.99,B24&gt;=10),"Passable",IF(AND(B24&lt;=9.99,B24&gt;=8),"Insuffisant","Nul")))))</f>
        <v>Nul</v>
      </c>
      <c r="O24" s="124"/>
      <c r="P24" s="126"/>
    </row>
    <row r="25" spans="1:16" x14ac:dyDescent="0.2">
      <c r="A25" s="115" t="s">
        <v>38</v>
      </c>
      <c r="B25" s="116">
        <f>'[1]Moyenne Sem1'!$K$65</f>
        <v>0</v>
      </c>
      <c r="C25" s="117"/>
      <c r="D25" s="118"/>
      <c r="E25" s="119">
        <v>2</v>
      </c>
      <c r="F25" s="120"/>
      <c r="G25" s="121">
        <f t="shared" si="0"/>
        <v>0</v>
      </c>
      <c r="H25" s="122"/>
      <c r="I25" s="123" t="str">
        <f>'[1]liste profs'!$B$14</f>
        <v xml:space="preserve">M.YAO YAOBLE </v>
      </c>
      <c r="J25" s="124"/>
      <c r="K25" s="124"/>
      <c r="L25" s="124"/>
      <c r="M25" s="125"/>
      <c r="N25" s="123" t="str">
        <f t="shared" si="1"/>
        <v>Nul</v>
      </c>
      <c r="O25" s="124"/>
      <c r="P25" s="126"/>
    </row>
    <row r="26" spans="1:16" x14ac:dyDescent="0.2">
      <c r="A26" s="115" t="s">
        <v>18</v>
      </c>
      <c r="B26" s="116">
        <f>'[1]Moyenne Sem1'!$L$65</f>
        <v>0</v>
      </c>
      <c r="C26" s="117"/>
      <c r="D26" s="118"/>
      <c r="E26" s="119">
        <v>3</v>
      </c>
      <c r="F26" s="120"/>
      <c r="G26" s="121">
        <f t="shared" si="0"/>
        <v>0</v>
      </c>
      <c r="H26" s="122"/>
      <c r="I26" s="123" t="str">
        <f>'[1]liste profs'!$B$15</f>
        <v>Mme MANGOUA Nadege</v>
      </c>
      <c r="J26" s="124"/>
      <c r="K26" s="124"/>
      <c r="L26" s="124"/>
      <c r="M26" s="125"/>
      <c r="N26" s="123" t="str">
        <f t="shared" si="1"/>
        <v>Nul</v>
      </c>
      <c r="O26" s="124"/>
      <c r="P26" s="126"/>
    </row>
    <row r="27" spans="1:16" x14ac:dyDescent="0.2">
      <c r="A27" s="115" t="s">
        <v>36</v>
      </c>
      <c r="B27" s="116">
        <f>'[1]Moyenne Sem1'!$M$65</f>
        <v>0</v>
      </c>
      <c r="C27" s="117"/>
      <c r="D27" s="118"/>
      <c r="E27" s="119">
        <v>4</v>
      </c>
      <c r="F27" s="120"/>
      <c r="G27" s="121">
        <f t="shared" si="0"/>
        <v>0</v>
      </c>
      <c r="H27" s="122"/>
      <c r="I27" s="123" t="str">
        <f>'[1]liste profs'!$B$18</f>
        <v>M. KONE Ossaman</v>
      </c>
      <c r="J27" s="124"/>
      <c r="K27" s="124"/>
      <c r="L27" s="124"/>
      <c r="M27" s="125"/>
      <c r="N27" s="123" t="str">
        <f t="shared" si="1"/>
        <v>Nul</v>
      </c>
      <c r="O27" s="124"/>
      <c r="P27" s="126"/>
    </row>
    <row r="28" spans="1:16" x14ac:dyDescent="0.2">
      <c r="A28" s="115" t="s">
        <v>33</v>
      </c>
      <c r="B28" s="116">
        <f>'[1]Moyenne Sem1'!$N$65</f>
        <v>0</v>
      </c>
      <c r="C28" s="117"/>
      <c r="D28" s="118"/>
      <c r="E28" s="119">
        <v>3</v>
      </c>
      <c r="F28" s="120"/>
      <c r="G28" s="121">
        <f t="shared" si="0"/>
        <v>0</v>
      </c>
      <c r="H28" s="128"/>
      <c r="I28" s="123" t="str">
        <f>'[1]liste profs'!$B$20</f>
        <v>M.KOFFI Bruno</v>
      </c>
      <c r="J28" s="124"/>
      <c r="K28" s="124"/>
      <c r="L28" s="124"/>
      <c r="M28" s="125"/>
      <c r="N28" s="123" t="str">
        <f t="shared" si="1"/>
        <v>Nul</v>
      </c>
      <c r="O28" s="124"/>
      <c r="P28" s="126"/>
    </row>
    <row r="29" spans="1:16" x14ac:dyDescent="0.2">
      <c r="A29" s="127" t="s">
        <v>197</v>
      </c>
      <c r="B29" s="116">
        <f>'[1]Moyenne Sem1'!$O$65</f>
        <v>0</v>
      </c>
      <c r="C29" s="117"/>
      <c r="D29" s="118"/>
      <c r="E29" s="119">
        <v>2</v>
      </c>
      <c r="F29" s="120"/>
      <c r="G29" s="121">
        <f t="shared" si="0"/>
        <v>0</v>
      </c>
      <c r="H29" s="128"/>
      <c r="I29" s="123" t="str">
        <f>'[1]liste profs'!$B$25</f>
        <v>M.DJE Charles</v>
      </c>
      <c r="J29" s="124"/>
      <c r="K29" s="124"/>
      <c r="L29" s="124"/>
      <c r="M29" s="125"/>
      <c r="N29" s="123" t="str">
        <f t="shared" si="1"/>
        <v>Nul</v>
      </c>
      <c r="O29" s="124"/>
      <c r="P29" s="126"/>
    </row>
    <row r="30" spans="1:16" ht="13.5" thickBot="1" x14ac:dyDescent="0.25">
      <c r="A30" s="129" t="s">
        <v>198</v>
      </c>
      <c r="B30" s="130"/>
      <c r="C30" s="130"/>
      <c r="D30" s="130"/>
      <c r="E30" s="130"/>
      <c r="F30" s="131">
        <f>SUM(G24:G29)/SUM(E24:F29)</f>
        <v>0</v>
      </c>
      <c r="G30" s="131"/>
      <c r="H30" s="130"/>
      <c r="I30" s="130"/>
      <c r="J30" s="130"/>
      <c r="K30" s="130"/>
      <c r="L30" s="130"/>
      <c r="M30" s="130"/>
      <c r="N30" s="130"/>
      <c r="O30" s="130"/>
      <c r="P30" s="132"/>
    </row>
    <row r="31" spans="1:16" x14ac:dyDescent="0.2">
      <c r="A31" s="133" t="s">
        <v>199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94"/>
    </row>
    <row r="32" spans="1:16" x14ac:dyDescent="0.2">
      <c r="A32" s="135" t="s">
        <v>200</v>
      </c>
      <c r="B32" s="116">
        <f>'[1]Moyenne Sem1'!$X$65</f>
        <v>0</v>
      </c>
      <c r="C32" s="117"/>
      <c r="D32" s="118"/>
      <c r="E32" s="119">
        <v>3</v>
      </c>
      <c r="F32" s="120"/>
      <c r="G32" s="121">
        <f t="shared" ref="G32:G39" si="2">B32*E32</f>
        <v>0</v>
      </c>
      <c r="H32" s="136"/>
      <c r="I32" s="123" t="str">
        <f>'[1]liste profs'!$B$2</f>
        <v>M.ASSALE Arsene</v>
      </c>
      <c r="J32" s="124"/>
      <c r="K32" s="124"/>
      <c r="L32" s="124"/>
      <c r="M32" s="125"/>
      <c r="N32" s="123" t="str">
        <f t="shared" ref="N32:N39" si="3">IF(B32&gt;=15, "Très bien",IF(B32&gt;=14, "Bien", IF(AND(B32&lt;=13.99, B32&gt;=12), "Assez bien",IF(AND(B32&lt;=11.99,B32&gt;=10),"Passable",IF(AND(B32&lt;=9.99,B32&gt;=8),"Insuffisant","Nul")))))</f>
        <v>Nul</v>
      </c>
      <c r="O32" s="124"/>
      <c r="P32" s="126"/>
    </row>
    <row r="33" spans="1:16" ht="12.75" customHeight="1" x14ac:dyDescent="0.2">
      <c r="A33" s="115" t="s">
        <v>66</v>
      </c>
      <c r="B33" s="116">
        <f>'[1]Moyenne Sem1'!$P$65</f>
        <v>0</v>
      </c>
      <c r="C33" s="117"/>
      <c r="D33" s="118"/>
      <c r="E33" s="119">
        <v>5</v>
      </c>
      <c r="F33" s="120"/>
      <c r="G33" s="121">
        <f t="shared" si="2"/>
        <v>0</v>
      </c>
      <c r="H33" s="122"/>
      <c r="I33" s="123" t="str">
        <f>'[1]liste profs'!$B$4</f>
        <v>M.YAO Niambe</v>
      </c>
      <c r="J33" s="124"/>
      <c r="K33" s="124"/>
      <c r="L33" s="124"/>
      <c r="M33" s="125"/>
      <c r="N33" s="123" t="str">
        <f t="shared" si="3"/>
        <v>Nul</v>
      </c>
      <c r="O33" s="124"/>
      <c r="P33" s="126"/>
    </row>
    <row r="34" spans="1:16" ht="12.75" customHeight="1" x14ac:dyDescent="0.2">
      <c r="A34" s="115" t="s">
        <v>42</v>
      </c>
      <c r="B34" s="116">
        <f>'[1]Moyenne Sem1'!$S$65</f>
        <v>0</v>
      </c>
      <c r="C34" s="117"/>
      <c r="D34" s="118"/>
      <c r="E34" s="119">
        <v>2</v>
      </c>
      <c r="F34" s="120"/>
      <c r="G34" s="121">
        <f t="shared" si="2"/>
        <v>0</v>
      </c>
      <c r="H34" s="122"/>
      <c r="I34" s="123" t="str">
        <f>'[1]liste profs'!$B$5</f>
        <v>M.KIGNELMAN Christian</v>
      </c>
      <c r="J34" s="124"/>
      <c r="K34" s="124"/>
      <c r="L34" s="124"/>
      <c r="M34" s="125"/>
      <c r="N34" s="123" t="str">
        <f t="shared" si="3"/>
        <v>Nul</v>
      </c>
      <c r="O34" s="124"/>
      <c r="P34" s="126"/>
    </row>
    <row r="35" spans="1:16" x14ac:dyDescent="0.2">
      <c r="A35" s="115" t="s">
        <v>201</v>
      </c>
      <c r="B35" s="116">
        <f>'[1]Moyenne Sem1'!$W$65</f>
        <v>0</v>
      </c>
      <c r="C35" s="117"/>
      <c r="D35" s="118"/>
      <c r="E35" s="119">
        <v>3</v>
      </c>
      <c r="F35" s="120"/>
      <c r="G35" s="121">
        <f t="shared" si="2"/>
        <v>0</v>
      </c>
      <c r="H35" s="122"/>
      <c r="I35" s="123" t="str">
        <f>'[1]liste profs'!$B$13</f>
        <v>M.AKA Blash</v>
      </c>
      <c r="J35" s="124"/>
      <c r="K35" s="124"/>
      <c r="L35" s="124"/>
      <c r="M35" s="125"/>
      <c r="N35" s="123" t="str">
        <f t="shared" si="3"/>
        <v>Nul</v>
      </c>
      <c r="O35" s="124"/>
      <c r="P35" s="126"/>
    </row>
    <row r="36" spans="1:16" ht="12.75" customHeight="1" x14ac:dyDescent="0.2">
      <c r="A36" s="115" t="s">
        <v>202</v>
      </c>
      <c r="B36" s="116">
        <f>'[1]Moyenne Sem1'!$Q$65</f>
        <v>0</v>
      </c>
      <c r="C36" s="117"/>
      <c r="D36" s="118"/>
      <c r="E36" s="119">
        <v>3</v>
      </c>
      <c r="F36" s="120"/>
      <c r="G36" s="121">
        <f t="shared" si="2"/>
        <v>0</v>
      </c>
      <c r="H36" s="122"/>
      <c r="I36" s="123" t="str">
        <f>'[1]liste profs'!$B$11</f>
        <v>M.ATTA Atta</v>
      </c>
      <c r="J36" s="124"/>
      <c r="K36" s="124"/>
      <c r="L36" s="124"/>
      <c r="M36" s="125"/>
      <c r="N36" s="123" t="str">
        <f t="shared" si="3"/>
        <v>Nul</v>
      </c>
      <c r="O36" s="124"/>
      <c r="P36" s="126"/>
    </row>
    <row r="37" spans="1:16" ht="12.75" customHeight="1" x14ac:dyDescent="0.2">
      <c r="A37" s="115" t="s">
        <v>203</v>
      </c>
      <c r="B37" s="116">
        <f>'[1]Moyenne Sem1'!$Y$65</f>
        <v>0</v>
      </c>
      <c r="C37" s="117"/>
      <c r="D37" s="118"/>
      <c r="E37" s="119">
        <v>4</v>
      </c>
      <c r="F37" s="120"/>
      <c r="G37" s="121">
        <f t="shared" si="2"/>
        <v>0</v>
      </c>
      <c r="H37" s="122"/>
      <c r="I37" s="123" t="str">
        <f>'[1]liste profs'!$B$26</f>
        <v>M.KOUASSI Jean</v>
      </c>
      <c r="J37" s="124"/>
      <c r="K37" s="124"/>
      <c r="L37" s="124"/>
      <c r="M37" s="125"/>
      <c r="N37" s="123" t="str">
        <f t="shared" si="3"/>
        <v>Nul</v>
      </c>
      <c r="O37" s="124"/>
      <c r="P37" s="126"/>
    </row>
    <row r="38" spans="1:16" ht="12.75" customHeight="1" x14ac:dyDescent="0.2">
      <c r="A38" s="115" t="s">
        <v>204</v>
      </c>
      <c r="B38" s="116">
        <f>'[1]Moyenne Sem1'!$T$65</f>
        <v>0</v>
      </c>
      <c r="C38" s="117"/>
      <c r="D38" s="118"/>
      <c r="E38" s="119">
        <v>3</v>
      </c>
      <c r="F38" s="120"/>
      <c r="G38" s="121">
        <f t="shared" si="2"/>
        <v>0</v>
      </c>
      <c r="H38" s="122"/>
      <c r="I38" s="123" t="str">
        <f>'[1]liste profs'!$B$21</f>
        <v>M.AKE Jean</v>
      </c>
      <c r="J38" s="124"/>
      <c r="K38" s="124"/>
      <c r="L38" s="124"/>
      <c r="M38" s="125"/>
      <c r="N38" s="123" t="str">
        <f t="shared" si="3"/>
        <v>Nul</v>
      </c>
      <c r="O38" s="124"/>
      <c r="P38" s="126"/>
    </row>
    <row r="39" spans="1:16" x14ac:dyDescent="0.2">
      <c r="A39" s="115" t="s">
        <v>205</v>
      </c>
      <c r="B39" s="116">
        <f>'[1]Moyenne Sem1'!$V$65</f>
        <v>0</v>
      </c>
      <c r="C39" s="117"/>
      <c r="D39" s="118"/>
      <c r="E39" s="119">
        <v>2</v>
      </c>
      <c r="F39" s="120"/>
      <c r="G39" s="121">
        <f t="shared" si="2"/>
        <v>0</v>
      </c>
      <c r="H39" s="122"/>
      <c r="I39" s="123" t="str">
        <f>'[1]liste profs'!$B$28</f>
        <v>M.TRAORE Salim</v>
      </c>
      <c r="J39" s="124"/>
      <c r="K39" s="124"/>
      <c r="L39" s="124"/>
      <c r="M39" s="125"/>
      <c r="N39" s="123" t="str">
        <f t="shared" si="3"/>
        <v>Nul</v>
      </c>
      <c r="O39" s="124"/>
      <c r="P39" s="126"/>
    </row>
    <row r="40" spans="1:16" ht="12.75" customHeight="1" thickBot="1" x14ac:dyDescent="0.25">
      <c r="A40" s="129" t="s">
        <v>206</v>
      </c>
      <c r="B40" s="137"/>
      <c r="C40" s="137"/>
      <c r="D40" s="137"/>
      <c r="E40" s="137"/>
      <c r="F40" s="131">
        <f>SUM(G32:G39)/SUM(E32:F39)</f>
        <v>0</v>
      </c>
      <c r="G40" s="131"/>
      <c r="H40" s="137"/>
      <c r="I40" s="137"/>
      <c r="J40" s="137"/>
      <c r="K40" s="137"/>
      <c r="L40" s="137"/>
      <c r="M40" s="137"/>
      <c r="N40" s="137"/>
      <c r="O40" s="137"/>
      <c r="P40" s="138"/>
    </row>
    <row r="41" spans="1:16" x14ac:dyDescent="0.2">
      <c r="A41" s="139" t="s">
        <v>207</v>
      </c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1"/>
    </row>
    <row r="42" spans="1:16" ht="12.75" customHeight="1" thickBot="1" x14ac:dyDescent="0.25">
      <c r="A42" s="142" t="s">
        <v>208</v>
      </c>
      <c r="B42" s="137"/>
      <c r="C42" s="143">
        <f>'[1]Moyenne Sem1'!$AF$65</f>
        <v>0</v>
      </c>
      <c r="D42" s="137"/>
      <c r="E42" s="137"/>
      <c r="F42" s="137"/>
      <c r="G42" s="137"/>
      <c r="H42" s="137"/>
      <c r="I42" s="137"/>
      <c r="J42" s="144" t="s">
        <v>209</v>
      </c>
      <c r="K42" s="144"/>
      <c r="L42" s="144"/>
      <c r="M42" s="144"/>
      <c r="N42" s="144"/>
      <c r="O42" s="144"/>
      <c r="P42" s="145">
        <f>'[1]Moyenne Sem1'!$AG$65</f>
        <v>0</v>
      </c>
    </row>
    <row r="43" spans="1:16" x14ac:dyDescent="0.2">
      <c r="A43" s="133" t="s">
        <v>210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46"/>
    </row>
    <row r="44" spans="1:16" ht="3" customHeight="1" x14ac:dyDescent="0.2">
      <c r="A44" s="147"/>
      <c r="B44" s="102"/>
      <c r="C44" s="102"/>
      <c r="D44" s="102"/>
      <c r="E44" s="102"/>
      <c r="F44" s="148"/>
      <c r="G44" s="102"/>
      <c r="H44" s="102"/>
      <c r="I44" s="102"/>
      <c r="J44" s="102"/>
      <c r="K44" s="149"/>
      <c r="L44" s="102"/>
      <c r="M44" s="102"/>
      <c r="N44" s="102"/>
      <c r="O44" s="102"/>
      <c r="P44" s="150"/>
    </row>
    <row r="45" spans="1:16" ht="12.75" customHeight="1" x14ac:dyDescent="0.2">
      <c r="A45" s="92" t="s">
        <v>211</v>
      </c>
      <c r="C45" s="121">
        <f>(SUM(G24:G29)+SUM(G32:G39))/(SUM(E24:F29)+SUM(E32:F39))</f>
        <v>0</v>
      </c>
      <c r="F45" s="151"/>
      <c r="G45" s="152" t="s">
        <v>212</v>
      </c>
      <c r="H45" s="152"/>
      <c r="I45" s="152"/>
      <c r="K45" s="153"/>
      <c r="M45" s="152" t="s">
        <v>213</v>
      </c>
      <c r="N45" s="152"/>
      <c r="O45" s="152"/>
      <c r="P45" s="94"/>
    </row>
    <row r="46" spans="1:16" ht="12.75" customHeight="1" x14ac:dyDescent="0.2">
      <c r="A46" s="92"/>
      <c r="F46" s="151"/>
      <c r="K46" s="153"/>
      <c r="P46" s="94"/>
    </row>
    <row r="47" spans="1:16" ht="12.75" customHeight="1" x14ac:dyDescent="0.2">
      <c r="A47" s="92" t="s">
        <v>214</v>
      </c>
      <c r="C47" s="121">
        <f>'[1]Moyenne Sem1'!$AH$65</f>
        <v>0</v>
      </c>
      <c r="F47" s="151"/>
      <c r="G47" s="154" t="s">
        <v>215</v>
      </c>
      <c r="H47" s="154"/>
      <c r="J47" s="155"/>
      <c r="K47" s="153"/>
      <c r="P47" s="94"/>
    </row>
    <row r="48" spans="1:16" ht="12.75" customHeight="1" x14ac:dyDescent="0.2">
      <c r="A48" s="92"/>
      <c r="F48" s="151"/>
      <c r="G48" s="154"/>
      <c r="H48" s="154"/>
      <c r="K48" s="153"/>
      <c r="P48" s="94"/>
    </row>
    <row r="49" spans="1:16" ht="12.75" customHeight="1" x14ac:dyDescent="0.2">
      <c r="A49" s="156" t="s">
        <v>216</v>
      </c>
      <c r="C49" s="157">
        <f>C45+C47</f>
        <v>0</v>
      </c>
      <c r="F49" s="151"/>
      <c r="G49" s="154" t="s">
        <v>217</v>
      </c>
      <c r="H49" s="154"/>
      <c r="J49" s="155"/>
      <c r="K49" s="153"/>
      <c r="M49" s="154" t="s">
        <v>218</v>
      </c>
      <c r="O49" s="157">
        <f>'[1]Moyenne Sem1'!$AI$80</f>
        <v>13.678174603174602</v>
      </c>
      <c r="P49" s="94"/>
    </row>
    <row r="50" spans="1:16" ht="12.75" customHeight="1" x14ac:dyDescent="0.2">
      <c r="A50" s="156"/>
      <c r="F50" s="151"/>
      <c r="G50" s="154"/>
      <c r="H50" s="154"/>
      <c r="K50" s="153"/>
      <c r="M50" s="154"/>
      <c r="P50" s="94"/>
    </row>
    <row r="51" spans="1:16" ht="12.75" customHeight="1" x14ac:dyDescent="0.2">
      <c r="A51" s="156" t="s">
        <v>190</v>
      </c>
      <c r="C51" s="158" t="str">
        <f>IF('[1]Moyenne Sem1'!$AJ$65=1,'[1]Moyenne Sem1'!$AJ$65&amp;"er(e)",'[1]Moyenne Sem1'!$AJ$65&amp;"ème")</f>
        <v>ème</v>
      </c>
      <c r="F51" s="151"/>
      <c r="G51" s="154" t="s">
        <v>219</v>
      </c>
      <c r="H51" s="154"/>
      <c r="J51" s="155"/>
      <c r="K51" s="153"/>
      <c r="M51" s="154" t="s">
        <v>220</v>
      </c>
      <c r="O51" s="157">
        <f>'[1]Moyenne Sem1'!$AI$81</f>
        <v>1.5833333333333335</v>
      </c>
      <c r="P51" s="94"/>
    </row>
    <row r="52" spans="1:16" ht="12.75" customHeight="1" x14ac:dyDescent="0.2">
      <c r="A52" s="159"/>
      <c r="F52" s="151"/>
      <c r="G52" s="154"/>
      <c r="H52" s="154"/>
      <c r="K52" s="153"/>
      <c r="M52" s="154"/>
      <c r="O52" s="84"/>
      <c r="P52" s="94"/>
    </row>
    <row r="53" spans="1:16" ht="12.75" customHeight="1" x14ac:dyDescent="0.2">
      <c r="A53" s="92"/>
      <c r="C53" s="160"/>
      <c r="F53" s="151"/>
      <c r="G53" s="154" t="s">
        <v>221</v>
      </c>
      <c r="H53" s="154"/>
      <c r="J53" s="155"/>
      <c r="K53" s="153"/>
      <c r="M53" s="154" t="s">
        <v>222</v>
      </c>
      <c r="O53" s="157">
        <f>'[1]Moyenne Sem1'!$AI$78</f>
        <v>9.237076574219433</v>
      </c>
      <c r="P53" s="94"/>
    </row>
    <row r="54" spans="1:16" ht="12.75" customHeight="1" x14ac:dyDescent="0.2">
      <c r="A54" s="156"/>
      <c r="F54" s="151"/>
      <c r="G54" s="154"/>
      <c r="H54" s="154"/>
      <c r="K54" s="153"/>
      <c r="P54" s="94"/>
    </row>
    <row r="55" spans="1:16" ht="12.75" customHeight="1" x14ac:dyDescent="0.2">
      <c r="A55" s="156"/>
      <c r="C55" s="160"/>
      <c r="F55" s="151"/>
      <c r="G55" s="154" t="s">
        <v>223</v>
      </c>
      <c r="H55" s="154"/>
      <c r="J55" s="155"/>
      <c r="K55" s="153"/>
      <c r="P55" s="94"/>
    </row>
    <row r="56" spans="1:16" ht="12.75" customHeight="1" x14ac:dyDescent="0.2">
      <c r="A56" s="156"/>
      <c r="C56" s="161"/>
      <c r="F56" s="151"/>
      <c r="K56" s="153"/>
      <c r="P56" s="94"/>
    </row>
    <row r="57" spans="1:16" x14ac:dyDescent="0.2">
      <c r="A57" s="159"/>
      <c r="E57" s="162"/>
      <c r="F57" s="163"/>
      <c r="G57" s="162"/>
      <c r="H57" s="162"/>
      <c r="I57" s="162"/>
      <c r="J57" s="162"/>
      <c r="K57" s="164"/>
      <c r="L57" s="162"/>
      <c r="M57" s="162"/>
      <c r="N57" s="162"/>
      <c r="O57" s="162"/>
      <c r="P57" s="165"/>
    </row>
    <row r="58" spans="1:16" x14ac:dyDescent="0.2">
      <c r="A58" s="159"/>
      <c r="E58" s="162"/>
      <c r="F58" s="163"/>
      <c r="G58" s="162"/>
      <c r="H58" s="162"/>
      <c r="I58" s="162"/>
      <c r="J58" s="162"/>
      <c r="K58" s="164"/>
      <c r="L58" s="162"/>
      <c r="M58" s="162"/>
      <c r="N58" s="162"/>
      <c r="O58" s="162"/>
      <c r="P58" s="165"/>
    </row>
    <row r="59" spans="1:16" x14ac:dyDescent="0.2">
      <c r="A59" s="159"/>
      <c r="K59" s="153"/>
      <c r="P59" s="94"/>
    </row>
    <row r="60" spans="1:16" x14ac:dyDescent="0.2">
      <c r="A60" s="166" t="s">
        <v>224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8"/>
      <c r="L60" s="169" t="s">
        <v>225</v>
      </c>
      <c r="M60" s="167"/>
      <c r="N60" s="167"/>
      <c r="O60" s="167"/>
      <c r="P60" s="170"/>
    </row>
    <row r="61" spans="1:16" x14ac:dyDescent="0.2">
      <c r="A61" s="171"/>
      <c r="B61" s="172"/>
      <c r="C61" s="172"/>
      <c r="D61" s="172"/>
      <c r="E61" s="172"/>
      <c r="F61" s="172"/>
      <c r="G61" s="172"/>
      <c r="H61" s="172"/>
      <c r="I61" s="172"/>
      <c r="J61" s="172"/>
      <c r="K61" s="173"/>
      <c r="L61" s="172"/>
      <c r="M61" s="172"/>
      <c r="N61" s="172"/>
      <c r="O61" s="172"/>
      <c r="P61" s="174"/>
    </row>
    <row r="62" spans="1:16" x14ac:dyDescent="0.2">
      <c r="A62" s="171"/>
      <c r="B62" s="172"/>
      <c r="C62" s="172"/>
      <c r="D62" s="172"/>
      <c r="E62" s="172"/>
      <c r="F62" s="172"/>
      <c r="G62" s="172"/>
      <c r="H62" s="172"/>
      <c r="I62" s="172"/>
      <c r="J62" s="172"/>
      <c r="K62" s="173"/>
      <c r="L62" s="172"/>
      <c r="M62" s="172"/>
      <c r="N62" s="172"/>
      <c r="O62" s="172"/>
      <c r="P62" s="174"/>
    </row>
    <row r="63" spans="1:16" x14ac:dyDescent="0.2">
      <c r="A63" s="159"/>
      <c r="K63" s="153"/>
      <c r="P63" s="94"/>
    </row>
    <row r="64" spans="1:16" ht="14.25" x14ac:dyDescent="0.2">
      <c r="A64" s="175" t="str">
        <f>IF(C49&gt;=15, "Très bien",IF(C49&gt;=14, "Bien", IF(AND(C49&lt;=13.99, C49&gt;=11.99), "Assez bien",IF(AND(C49&lt;=12,C49&gt;=10),"Travail Passable",IF(AND(C49&lt;=9.99,C49&gt;=8),"Travail Insuffisant","Travail Insuffisant")))))</f>
        <v>Travail Insuffisant</v>
      </c>
      <c r="B64" s="176"/>
      <c r="C64" s="176"/>
      <c r="D64" s="176"/>
      <c r="E64" s="176"/>
      <c r="F64" s="176"/>
      <c r="G64" s="176"/>
      <c r="H64" s="176"/>
      <c r="I64" s="176"/>
      <c r="J64" s="176"/>
      <c r="K64" s="177"/>
      <c r="P64" s="94"/>
    </row>
    <row r="65" spans="1:16" x14ac:dyDescent="0.2">
      <c r="A65" s="178"/>
      <c r="B65" s="179"/>
      <c r="C65" s="179"/>
      <c r="D65" s="179"/>
      <c r="E65" s="179"/>
      <c r="F65" s="179"/>
      <c r="G65" s="179"/>
      <c r="H65" s="179"/>
      <c r="I65" s="179"/>
      <c r="J65" s="179"/>
      <c r="K65" s="180"/>
      <c r="P65" s="94"/>
    </row>
    <row r="66" spans="1:16" x14ac:dyDescent="0.2">
      <c r="A66" s="178"/>
      <c r="B66" s="179"/>
      <c r="C66" s="179"/>
      <c r="D66" s="179"/>
      <c r="E66" s="179"/>
      <c r="F66" s="179"/>
      <c r="G66" s="179"/>
      <c r="H66" s="179"/>
      <c r="I66" s="179"/>
      <c r="J66" s="179"/>
      <c r="K66" s="180"/>
      <c r="P66" s="94"/>
    </row>
    <row r="67" spans="1:16" x14ac:dyDescent="0.2">
      <c r="A67" s="159"/>
      <c r="K67" s="153"/>
      <c r="P67" s="94"/>
    </row>
    <row r="68" spans="1:16" ht="13.5" thickBot="1" x14ac:dyDescent="0.25">
      <c r="A68" s="181"/>
      <c r="B68" s="137"/>
      <c r="C68" s="137"/>
      <c r="D68" s="137"/>
      <c r="E68" s="137"/>
      <c r="F68" s="137"/>
      <c r="G68" s="137"/>
      <c r="H68" s="137"/>
      <c r="I68" s="137"/>
      <c r="J68" s="137"/>
      <c r="K68" s="182"/>
      <c r="L68" s="137"/>
      <c r="M68" s="137"/>
      <c r="N68" s="137"/>
      <c r="O68" s="137"/>
      <c r="P68" s="138"/>
    </row>
    <row r="69" spans="1:16" x14ac:dyDescent="0.2">
      <c r="A69" s="183" t="s">
        <v>226</v>
      </c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</row>
    <row r="70" spans="1:16" x14ac:dyDescent="0.2">
      <c r="A70" s="193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</row>
    <row r="71" spans="1:16" ht="15" x14ac:dyDescent="0.25">
      <c r="A71" s="71" t="s">
        <v>159</v>
      </c>
      <c r="B71" s="71"/>
      <c r="C71" s="71"/>
      <c r="D71" s="71"/>
      <c r="E71" s="71"/>
      <c r="F71" s="71"/>
      <c r="L71" s="73" t="s">
        <v>160</v>
      </c>
      <c r="M71" s="73"/>
      <c r="N71" s="73"/>
      <c r="O71" s="73"/>
      <c r="P71" s="73"/>
    </row>
    <row r="72" spans="1:16" ht="15" x14ac:dyDescent="0.25">
      <c r="A72" s="74" t="s">
        <v>161</v>
      </c>
      <c r="B72" s="74"/>
      <c r="C72" s="74"/>
      <c r="D72" s="74"/>
      <c r="E72" s="74"/>
      <c r="F72" s="74"/>
      <c r="L72" s="73" t="s">
        <v>240</v>
      </c>
      <c r="M72" s="73"/>
      <c r="N72" s="73"/>
      <c r="O72" s="73"/>
      <c r="P72" s="73"/>
    </row>
    <row r="73" spans="1:16" ht="15.75" x14ac:dyDescent="0.25">
      <c r="A73" s="75" t="s">
        <v>163</v>
      </c>
      <c r="B73" s="75"/>
      <c r="C73" s="75"/>
      <c r="D73" s="75"/>
      <c r="E73" s="75"/>
      <c r="F73" s="75"/>
      <c r="I73" s="76"/>
      <c r="L73" s="75" t="s">
        <v>164</v>
      </c>
      <c r="M73" s="75"/>
      <c r="N73" s="75"/>
      <c r="O73" s="75"/>
      <c r="P73" s="75"/>
    </row>
    <row r="74" spans="1:16" ht="15.75" x14ac:dyDescent="0.25">
      <c r="A74" s="71" t="s">
        <v>165</v>
      </c>
      <c r="B74" s="71"/>
      <c r="C74" s="71"/>
      <c r="D74" s="71"/>
      <c r="E74" s="71"/>
      <c r="F74" s="71"/>
      <c r="G74" s="76"/>
      <c r="L74" s="77" t="s">
        <v>166</v>
      </c>
      <c r="M74" s="77"/>
      <c r="N74" s="77"/>
      <c r="O74" s="78">
        <f ca="1">TODAY()</f>
        <v>45719</v>
      </c>
      <c r="P74" s="78"/>
    </row>
    <row r="75" spans="1:16" x14ac:dyDescent="0.2">
      <c r="A75" s="71" t="s">
        <v>167</v>
      </c>
      <c r="B75" s="71"/>
      <c r="C75" s="71"/>
      <c r="D75" s="71"/>
      <c r="E75" s="71"/>
      <c r="F75" s="71"/>
    </row>
    <row r="76" spans="1:16" ht="15.75" x14ac:dyDescent="0.25">
      <c r="A76" s="75" t="s">
        <v>164</v>
      </c>
      <c r="B76" s="75"/>
      <c r="C76" s="75"/>
      <c r="D76" s="75"/>
      <c r="E76" s="75"/>
      <c r="F76" s="75"/>
      <c r="L76" s="79" t="s">
        <v>168</v>
      </c>
      <c r="M76" s="79"/>
      <c r="N76" s="79"/>
      <c r="O76" s="79"/>
      <c r="P76" s="79"/>
    </row>
    <row r="77" spans="1:16" x14ac:dyDescent="0.2">
      <c r="L77" s="79" t="s">
        <v>169</v>
      </c>
      <c r="M77" s="79"/>
      <c r="N77" s="79"/>
      <c r="O77" s="79"/>
      <c r="P77" s="79"/>
    </row>
    <row r="78" spans="1:16" x14ac:dyDescent="0.2">
      <c r="L78" s="79" t="s">
        <v>170</v>
      </c>
      <c r="M78" s="79"/>
      <c r="N78" s="79"/>
      <c r="O78" s="79"/>
      <c r="P78" s="79"/>
    </row>
    <row r="80" spans="1:16" ht="15.75" x14ac:dyDescent="0.25">
      <c r="B80" s="80"/>
      <c r="C80" s="81"/>
      <c r="D80" s="81"/>
      <c r="E80" s="81"/>
      <c r="F80" s="81"/>
      <c r="G80" s="81"/>
    </row>
    <row r="81" spans="1:16" ht="18" x14ac:dyDescent="0.25">
      <c r="B81" s="82" t="s">
        <v>171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1:16" ht="18" x14ac:dyDescent="0.25">
      <c r="B82" s="83" t="s">
        <v>172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4" spans="1:16" x14ac:dyDescent="0.2">
      <c r="D84" s="84" t="s">
        <v>173</v>
      </c>
      <c r="E84" s="84"/>
      <c r="F84" s="84"/>
      <c r="G84" s="84"/>
      <c r="H84" s="84"/>
      <c r="I84" s="84"/>
      <c r="J84" s="84"/>
      <c r="K84" s="84"/>
      <c r="L84" s="84"/>
      <c r="M84" s="84"/>
    </row>
    <row r="85" spans="1:16" x14ac:dyDescent="0.2">
      <c r="D85" s="84" t="s">
        <v>174</v>
      </c>
      <c r="E85" s="84"/>
      <c r="F85" s="84"/>
      <c r="G85" s="84"/>
      <c r="H85" s="84"/>
      <c r="I85" s="84"/>
      <c r="J85" s="84"/>
      <c r="K85" s="84"/>
      <c r="L85" s="84"/>
      <c r="M85" s="84"/>
    </row>
    <row r="86" spans="1:16" ht="13.5" thickBot="1" x14ac:dyDescent="0.25">
      <c r="M86" s="85" t="s">
        <v>241</v>
      </c>
      <c r="N86" s="85"/>
      <c r="O86" s="85"/>
      <c r="P86" s="85"/>
    </row>
    <row r="87" spans="1:16" x14ac:dyDescent="0.2">
      <c r="A87" s="86" t="s">
        <v>176</v>
      </c>
      <c r="B87" s="87"/>
      <c r="C87" s="88"/>
      <c r="D87" s="88"/>
      <c r="E87" s="88"/>
      <c r="F87" s="88"/>
      <c r="G87" s="88"/>
      <c r="H87" s="89"/>
      <c r="I87" s="89"/>
      <c r="J87" s="89"/>
      <c r="K87" s="88" t="s">
        <v>177</v>
      </c>
      <c r="L87" s="88"/>
      <c r="M87" s="88"/>
      <c r="N87" s="90" t="s">
        <v>242</v>
      </c>
      <c r="O87" s="90"/>
      <c r="P87" s="91"/>
    </row>
    <row r="88" spans="1:16" x14ac:dyDescent="0.2">
      <c r="A88" s="92" t="s">
        <v>179</v>
      </c>
      <c r="B88" s="93"/>
      <c r="C88" s="84"/>
      <c r="D88" s="84"/>
      <c r="E88" s="84"/>
      <c r="F88" s="84"/>
      <c r="G88" s="84"/>
      <c r="K88" s="84" t="s">
        <v>180</v>
      </c>
      <c r="L88" s="84"/>
      <c r="M88" s="84"/>
      <c r="N88" s="84" t="s">
        <v>181</v>
      </c>
      <c r="O88" s="93" t="s">
        <v>182</v>
      </c>
      <c r="P88" s="94"/>
    </row>
    <row r="89" spans="1:16" x14ac:dyDescent="0.2">
      <c r="A89" s="92" t="s">
        <v>183</v>
      </c>
      <c r="B89" s="95"/>
      <c r="C89" s="95"/>
      <c r="D89" s="95"/>
      <c r="E89" s="95"/>
      <c r="F89" s="95"/>
      <c r="G89" s="84"/>
      <c r="K89" s="84" t="s">
        <v>184</v>
      </c>
      <c r="L89" s="84"/>
      <c r="M89" s="84"/>
      <c r="N89" s="84" t="s">
        <v>181</v>
      </c>
      <c r="O89" s="96">
        <v>43</v>
      </c>
      <c r="P89" s="94"/>
    </row>
    <row r="90" spans="1:16" x14ac:dyDescent="0.2">
      <c r="A90" s="92" t="s">
        <v>185</v>
      </c>
      <c r="B90" s="97"/>
      <c r="C90" s="97"/>
      <c r="D90" s="97"/>
      <c r="E90" s="97"/>
      <c r="F90" s="97"/>
      <c r="G90" s="84"/>
      <c r="P90" s="94"/>
    </row>
    <row r="91" spans="1:16" x14ac:dyDescent="0.2">
      <c r="A91" s="98" t="s">
        <v>186</v>
      </c>
      <c r="B91" s="99" t="s">
        <v>187</v>
      </c>
      <c r="C91" s="100"/>
      <c r="D91" s="101"/>
      <c r="E91" s="99" t="s">
        <v>188</v>
      </c>
      <c r="F91" s="101"/>
      <c r="G91" s="102" t="s">
        <v>189</v>
      </c>
      <c r="H91" s="103" t="s">
        <v>190</v>
      </c>
      <c r="I91" s="99" t="s">
        <v>191</v>
      </c>
      <c r="J91" s="100"/>
      <c r="K91" s="100"/>
      <c r="L91" s="100"/>
      <c r="M91" s="101"/>
      <c r="N91" s="99" t="s">
        <v>192</v>
      </c>
      <c r="O91" s="100"/>
      <c r="P91" s="104"/>
    </row>
    <row r="92" spans="1:16" x14ac:dyDescent="0.2">
      <c r="A92" s="105"/>
      <c r="B92" s="106" t="s">
        <v>193</v>
      </c>
      <c r="C92" s="107"/>
      <c r="D92" s="108"/>
      <c r="E92" s="106" t="s">
        <v>194</v>
      </c>
      <c r="F92" s="108"/>
      <c r="G92" s="109" t="s">
        <v>195</v>
      </c>
      <c r="H92" s="110"/>
      <c r="I92" s="109"/>
      <c r="J92" s="109"/>
      <c r="K92" s="109"/>
      <c r="L92" s="109"/>
      <c r="M92" s="109"/>
      <c r="N92" s="111"/>
      <c r="O92" s="109"/>
      <c r="P92" s="112"/>
    </row>
    <row r="93" spans="1:16" x14ac:dyDescent="0.2">
      <c r="A93" s="113" t="s">
        <v>196</v>
      </c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94"/>
    </row>
    <row r="94" spans="1:16" x14ac:dyDescent="0.2">
      <c r="A94" s="115" t="s">
        <v>7</v>
      </c>
      <c r="B94" s="116">
        <f>'[2]Moyenne Sem1'!$J$10</f>
        <v>7</v>
      </c>
      <c r="C94" s="117"/>
      <c r="D94" s="118"/>
      <c r="E94" s="119">
        <v>3</v>
      </c>
      <c r="F94" s="120"/>
      <c r="G94" s="121">
        <f t="shared" ref="G94:G99" si="4">B94*E94</f>
        <v>21</v>
      </c>
      <c r="H94" s="122"/>
      <c r="I94" s="123" t="str">
        <f>'[2]Liste prof'!$B$1</f>
        <v>M.FOFANA Lassina</v>
      </c>
      <c r="J94" s="124"/>
      <c r="K94" s="124"/>
      <c r="L94" s="124"/>
      <c r="M94" s="125"/>
      <c r="N94" s="123" t="str">
        <f t="shared" ref="N94:N99" si="5">IF(B94&gt;=15, "Très bien",IF(B94&gt;=14, "Bien", IF(AND(B94&lt;=13.99, B94&gt;=12), "Assez bien",IF(AND(B94&lt;=11.99,B94&gt;=10),"Passable",IF(AND(B94&lt;=9.99,B94&gt;=8),"Insuffisant","Nul")))))</f>
        <v>Nul</v>
      </c>
      <c r="O94" s="124"/>
      <c r="P94" s="126"/>
    </row>
    <row r="95" spans="1:16" x14ac:dyDescent="0.2">
      <c r="A95" s="115" t="s">
        <v>38</v>
      </c>
      <c r="B95" s="116">
        <f>'[2]Moyenne Sem1'!$K$10</f>
        <v>13.5</v>
      </c>
      <c r="C95" s="117"/>
      <c r="D95" s="118"/>
      <c r="E95" s="119">
        <v>2</v>
      </c>
      <c r="F95" s="120"/>
      <c r="G95" s="121">
        <f t="shared" si="4"/>
        <v>27</v>
      </c>
      <c r="H95" s="122"/>
      <c r="I95" s="123" t="str">
        <f>'[2]Liste prof'!$B$2</f>
        <v>Mme KOFFI Marie</v>
      </c>
      <c r="J95" s="124"/>
      <c r="K95" s="124"/>
      <c r="L95" s="124"/>
      <c r="M95" s="125"/>
      <c r="N95" s="123" t="str">
        <f t="shared" si="5"/>
        <v>Assez bien</v>
      </c>
      <c r="O95" s="124"/>
      <c r="P95" s="126"/>
    </row>
    <row r="96" spans="1:16" x14ac:dyDescent="0.2">
      <c r="A96" s="115" t="s">
        <v>18</v>
      </c>
      <c r="B96" s="116">
        <f>'[2]Moyenne Sem1'!$L$10</f>
        <v>16.5</v>
      </c>
      <c r="C96" s="117"/>
      <c r="D96" s="118"/>
      <c r="E96" s="119">
        <v>3</v>
      </c>
      <c r="F96" s="120"/>
      <c r="G96" s="121">
        <f t="shared" si="4"/>
        <v>49.5</v>
      </c>
      <c r="H96" s="122"/>
      <c r="I96" s="123" t="str">
        <f>'[2]Liste prof'!$B$3</f>
        <v>M.VAMI Bi Innocent</v>
      </c>
      <c r="J96" s="124"/>
      <c r="K96" s="124"/>
      <c r="L96" s="124"/>
      <c r="M96" s="125"/>
      <c r="N96" s="123" t="str">
        <f t="shared" si="5"/>
        <v>Très bien</v>
      </c>
      <c r="O96" s="124"/>
      <c r="P96" s="126"/>
    </row>
    <row r="97" spans="1:16" x14ac:dyDescent="0.2">
      <c r="A97" s="115" t="s">
        <v>19</v>
      </c>
      <c r="B97" s="116">
        <f>'[2]Moyenne Sem1'!$M$10</f>
        <v>8</v>
      </c>
      <c r="C97" s="117"/>
      <c r="D97" s="118"/>
      <c r="E97" s="119">
        <v>4</v>
      </c>
      <c r="F97" s="120"/>
      <c r="G97" s="121">
        <f t="shared" si="4"/>
        <v>32</v>
      </c>
      <c r="H97" s="122"/>
      <c r="I97" s="123" t="str">
        <f>'[2]Liste prof'!$B$4</f>
        <v>M.YAO Aboh</v>
      </c>
      <c r="J97" s="124"/>
      <c r="K97" s="124"/>
      <c r="L97" s="124"/>
      <c r="M97" s="125"/>
      <c r="N97" s="123" t="str">
        <f t="shared" si="5"/>
        <v>Insuffisant</v>
      </c>
      <c r="O97" s="124"/>
      <c r="P97" s="126"/>
    </row>
    <row r="98" spans="1:16" x14ac:dyDescent="0.2">
      <c r="A98" s="115" t="s">
        <v>33</v>
      </c>
      <c r="B98" s="116">
        <f>'[2]Moyenne Sem1'!$N$10</f>
        <v>12.66</v>
      </c>
      <c r="C98" s="117"/>
      <c r="D98" s="118"/>
      <c r="E98" s="119">
        <v>3</v>
      </c>
      <c r="F98" s="120"/>
      <c r="G98" s="121">
        <f t="shared" si="4"/>
        <v>37.980000000000004</v>
      </c>
      <c r="H98" s="128"/>
      <c r="I98" s="123" t="str">
        <f>'[2]Liste prof'!$B$5</f>
        <v>M.KONAN Albert</v>
      </c>
      <c r="J98" s="124"/>
      <c r="K98" s="124"/>
      <c r="L98" s="124"/>
      <c r="M98" s="125"/>
      <c r="N98" s="123" t="str">
        <f t="shared" si="5"/>
        <v>Assez bien</v>
      </c>
      <c r="O98" s="124"/>
      <c r="P98" s="126"/>
    </row>
    <row r="99" spans="1:16" x14ac:dyDescent="0.2">
      <c r="A99" s="115" t="s">
        <v>243</v>
      </c>
      <c r="B99" s="116">
        <f>'[2]Moyenne Sem1'!$O$10</f>
        <v>8.33</v>
      </c>
      <c r="C99" s="117"/>
      <c r="D99" s="118"/>
      <c r="E99" s="119">
        <v>2</v>
      </c>
      <c r="F99" s="120"/>
      <c r="G99" s="121">
        <f t="shared" si="4"/>
        <v>16.66</v>
      </c>
      <c r="H99" s="128"/>
      <c r="I99" s="123" t="str">
        <f>'[2]Liste prof'!$B$6</f>
        <v>M.YAO Kan</v>
      </c>
      <c r="J99" s="124"/>
      <c r="K99" s="124"/>
      <c r="L99" s="124"/>
      <c r="M99" s="125"/>
      <c r="N99" s="123" t="str">
        <f t="shared" si="5"/>
        <v>Insuffisant</v>
      </c>
      <c r="O99" s="124"/>
      <c r="P99" s="126"/>
    </row>
    <row r="100" spans="1:16" ht="13.5" thickBot="1" x14ac:dyDescent="0.25">
      <c r="A100" s="129" t="s">
        <v>187</v>
      </c>
      <c r="B100" s="130"/>
      <c r="C100" s="130"/>
      <c r="D100" s="130"/>
      <c r="E100" s="130"/>
      <c r="F100" s="131">
        <f>SUM(G94:G99)/SUM(E94:F99)</f>
        <v>10.831764705882353</v>
      </c>
      <c r="G100" s="131"/>
      <c r="H100" s="130"/>
      <c r="I100" s="130"/>
      <c r="J100" s="130"/>
      <c r="K100" s="130"/>
      <c r="L100" s="130"/>
      <c r="M100" s="130"/>
      <c r="N100" s="130"/>
      <c r="O100" s="130"/>
      <c r="P100" s="132"/>
    </row>
    <row r="101" spans="1:16" x14ac:dyDescent="0.2">
      <c r="A101" s="133" t="s">
        <v>199</v>
      </c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94"/>
    </row>
    <row r="102" spans="1:16" x14ac:dyDescent="0.2">
      <c r="A102" s="115" t="s">
        <v>244</v>
      </c>
      <c r="B102" s="116">
        <f>'[2]Moyenne Sem1'!$P$10</f>
        <v>15</v>
      </c>
      <c r="C102" s="117"/>
      <c r="D102" s="118"/>
      <c r="E102" s="119">
        <v>5</v>
      </c>
      <c r="F102" s="120"/>
      <c r="G102" s="121">
        <f t="shared" ref="G102:G107" si="6">B102*E102</f>
        <v>75</v>
      </c>
      <c r="H102" s="122"/>
      <c r="I102" s="123" t="str">
        <f>'[2]Liste prof'!$B$7</f>
        <v>M.N'DRAMA Attie</v>
      </c>
      <c r="J102" s="124"/>
      <c r="K102" s="124"/>
      <c r="L102" s="124"/>
      <c r="M102" s="125"/>
      <c r="N102" s="123" t="str">
        <f t="shared" ref="N102:N107" si="7">IF(B102&gt;=15, "Très bien",IF(B102&gt;=14, "Bien", IF(AND(B102&lt;=13.99, B102&gt;=12), "Assez bien",IF(AND(B102&lt;=11.99,B102&gt;=10),"Passable",IF(AND(B102&lt;=9.99,B102&gt;=8),"Insuffisant","Nul")))))</f>
        <v>Très bien</v>
      </c>
      <c r="O102" s="124"/>
      <c r="P102" s="126"/>
    </row>
    <row r="103" spans="1:16" x14ac:dyDescent="0.2">
      <c r="A103" s="115" t="s">
        <v>113</v>
      </c>
      <c r="B103" s="116">
        <f>'[2]Moyenne Sem1'!$Q$10</f>
        <v>12.66</v>
      </c>
      <c r="C103" s="117"/>
      <c r="D103" s="118"/>
      <c r="E103" s="119">
        <v>2</v>
      </c>
      <c r="F103" s="120"/>
      <c r="G103" s="121">
        <f t="shared" si="6"/>
        <v>25.32</v>
      </c>
      <c r="H103" s="122"/>
      <c r="I103" s="123" t="str">
        <f>'[2]Liste prof'!$B$8</f>
        <v>M.KOUAME Viamey</v>
      </c>
      <c r="J103" s="124"/>
      <c r="K103" s="124"/>
      <c r="L103" s="124"/>
      <c r="M103" s="125"/>
      <c r="N103" s="123" t="str">
        <f t="shared" si="7"/>
        <v>Assez bien</v>
      </c>
      <c r="O103" s="124"/>
      <c r="P103" s="126"/>
    </row>
    <row r="104" spans="1:16" x14ac:dyDescent="0.2">
      <c r="A104" s="115" t="s">
        <v>31</v>
      </c>
      <c r="B104" s="116">
        <f>'[2]Moyenne Sem1'!$R$10</f>
        <v>12</v>
      </c>
      <c r="C104" s="117"/>
      <c r="D104" s="118"/>
      <c r="E104" s="119">
        <v>3</v>
      </c>
      <c r="F104" s="120"/>
      <c r="G104" s="121">
        <f t="shared" si="6"/>
        <v>36</v>
      </c>
      <c r="H104" s="122"/>
      <c r="I104" s="123" t="str">
        <f>'[2]Liste prof'!$B$9</f>
        <v>M.AFFERI Richard</v>
      </c>
      <c r="J104" s="124"/>
      <c r="K104" s="124"/>
      <c r="L104" s="124"/>
      <c r="M104" s="125"/>
      <c r="N104" s="123" t="str">
        <f t="shared" si="7"/>
        <v>Assez bien</v>
      </c>
      <c r="O104" s="124"/>
      <c r="P104" s="126"/>
    </row>
    <row r="105" spans="1:16" x14ac:dyDescent="0.2">
      <c r="A105" s="115" t="s">
        <v>39</v>
      </c>
      <c r="B105" s="116">
        <f>'[2]Moyenne Sem1'!$S$10</f>
        <v>12.8</v>
      </c>
      <c r="C105" s="117"/>
      <c r="D105" s="118"/>
      <c r="E105" s="119">
        <v>3</v>
      </c>
      <c r="F105" s="120"/>
      <c r="G105" s="121">
        <f t="shared" si="6"/>
        <v>38.400000000000006</v>
      </c>
      <c r="H105" s="122"/>
      <c r="I105" s="123" t="str">
        <f>'[2]Liste prof'!$B$10</f>
        <v>M.SORO Ardjouma</v>
      </c>
      <c r="J105" s="124"/>
      <c r="K105" s="124"/>
      <c r="L105" s="124"/>
      <c r="M105" s="125"/>
      <c r="N105" s="123" t="str">
        <f t="shared" si="7"/>
        <v>Assez bien</v>
      </c>
      <c r="O105" s="124"/>
      <c r="P105" s="126"/>
    </row>
    <row r="106" spans="1:16" x14ac:dyDescent="0.2">
      <c r="A106" s="115" t="s">
        <v>245</v>
      </c>
      <c r="B106" s="116">
        <f>'[2]Moyenne Sem1'!$T$10</f>
        <v>13</v>
      </c>
      <c r="C106" s="117"/>
      <c r="D106" s="118"/>
      <c r="E106" s="119">
        <v>5</v>
      </c>
      <c r="F106" s="120"/>
      <c r="G106" s="121">
        <f t="shared" si="6"/>
        <v>65</v>
      </c>
      <c r="H106" s="122"/>
      <c r="I106" s="123" t="str">
        <f>'[2]Liste prof'!$B$11</f>
        <v>M.KAMON Bepkome</v>
      </c>
      <c r="J106" s="124"/>
      <c r="K106" s="124"/>
      <c r="L106" s="124"/>
      <c r="M106" s="125"/>
      <c r="N106" s="123" t="str">
        <f t="shared" si="7"/>
        <v>Assez bien</v>
      </c>
      <c r="O106" s="124"/>
      <c r="P106" s="126"/>
    </row>
    <row r="107" spans="1:16" x14ac:dyDescent="0.2">
      <c r="A107" s="115" t="s">
        <v>26</v>
      </c>
      <c r="B107" s="116">
        <f>'[2]Moyenne Sem1'!$U$10</f>
        <v>12</v>
      </c>
      <c r="C107" s="117"/>
      <c r="D107" s="118"/>
      <c r="E107" s="119">
        <v>3</v>
      </c>
      <c r="F107" s="120"/>
      <c r="G107" s="121">
        <f t="shared" si="6"/>
        <v>36</v>
      </c>
      <c r="H107" s="122"/>
      <c r="I107" s="123" t="str">
        <f>'[2]Liste prof'!$B$12</f>
        <v>M.KOUAME Amany</v>
      </c>
      <c r="J107" s="124"/>
      <c r="K107" s="124"/>
      <c r="L107" s="124"/>
      <c r="M107" s="125"/>
      <c r="N107" s="123" t="str">
        <f t="shared" si="7"/>
        <v>Assez bien</v>
      </c>
      <c r="O107" s="124"/>
      <c r="P107" s="126"/>
    </row>
    <row r="108" spans="1:16" ht="13.5" thickBot="1" x14ac:dyDescent="0.25">
      <c r="A108" s="129" t="s">
        <v>206</v>
      </c>
      <c r="B108" s="137"/>
      <c r="C108" s="137"/>
      <c r="D108" s="137"/>
      <c r="E108" s="137"/>
      <c r="F108" s="131">
        <f>SUM(G102:G107)/SUM(E102:F107)</f>
        <v>13.12952380952381</v>
      </c>
      <c r="G108" s="131"/>
      <c r="H108" s="137"/>
      <c r="I108" s="137"/>
      <c r="J108" s="137"/>
      <c r="K108" s="137"/>
      <c r="L108" s="137"/>
      <c r="M108" s="137"/>
      <c r="N108" s="137"/>
      <c r="O108" s="137"/>
      <c r="P108" s="138"/>
    </row>
    <row r="109" spans="1:16" x14ac:dyDescent="0.2">
      <c r="A109" s="139" t="s">
        <v>207</v>
      </c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1"/>
    </row>
    <row r="110" spans="1:16" ht="13.5" thickBot="1" x14ac:dyDescent="0.25">
      <c r="A110" s="142" t="s">
        <v>208</v>
      </c>
      <c r="B110" s="137"/>
      <c r="C110" s="143">
        <f>'[2]Moyenne Sem1'!$AF$10</f>
        <v>0</v>
      </c>
      <c r="D110" s="137"/>
      <c r="E110" s="137"/>
      <c r="F110" s="137"/>
      <c r="G110" s="137"/>
      <c r="H110" s="137"/>
      <c r="I110" s="137"/>
      <c r="J110" s="144" t="s">
        <v>209</v>
      </c>
      <c r="K110" s="144"/>
      <c r="L110" s="144"/>
      <c r="M110" s="144"/>
      <c r="N110" s="144"/>
      <c r="O110" s="144"/>
      <c r="P110" s="145">
        <f>'[2]Moyenne Sem1'!$AG$10</f>
        <v>0</v>
      </c>
    </row>
    <row r="111" spans="1:16" x14ac:dyDescent="0.2">
      <c r="A111" s="133" t="s">
        <v>210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46"/>
    </row>
    <row r="112" spans="1:16" x14ac:dyDescent="0.2">
      <c r="A112" s="147"/>
      <c r="B112" s="102"/>
      <c r="C112" s="102"/>
      <c r="D112" s="102"/>
      <c r="E112" s="102"/>
      <c r="F112" s="148"/>
      <c r="G112" s="102"/>
      <c r="H112" s="102"/>
      <c r="I112" s="102"/>
      <c r="J112" s="102"/>
      <c r="K112" s="149"/>
      <c r="L112" s="102"/>
      <c r="M112" s="102"/>
      <c r="N112" s="102"/>
      <c r="O112" s="102"/>
      <c r="P112" s="150"/>
    </row>
    <row r="113" spans="1:16" x14ac:dyDescent="0.2">
      <c r="A113" s="92" t="s">
        <v>211</v>
      </c>
      <c r="C113" s="189">
        <f>(SUM(G94:G99)+SUM(G102:G107))/(SUM(E94:F99)+SUM(E102:F107))</f>
        <v>12.101578947368422</v>
      </c>
      <c r="F113" s="151"/>
      <c r="G113" s="152" t="s">
        <v>212</v>
      </c>
      <c r="H113" s="152"/>
      <c r="I113" s="152"/>
      <c r="K113" s="153"/>
      <c r="M113" s="152" t="s">
        <v>213</v>
      </c>
      <c r="N113" s="152"/>
      <c r="O113" s="152"/>
      <c r="P113" s="94"/>
    </row>
    <row r="114" spans="1:16" x14ac:dyDescent="0.2">
      <c r="A114" s="92"/>
      <c r="F114" s="151"/>
      <c r="K114" s="153"/>
      <c r="P114" s="94"/>
    </row>
    <row r="115" spans="1:16" x14ac:dyDescent="0.2">
      <c r="A115" s="92" t="s">
        <v>214</v>
      </c>
      <c r="C115" s="121">
        <f>'[2]Moyenne Sem1'!$AH$10</f>
        <v>0.13</v>
      </c>
      <c r="F115" s="151"/>
      <c r="G115" s="154" t="s">
        <v>215</v>
      </c>
      <c r="H115" s="154"/>
      <c r="J115" s="155"/>
      <c r="K115" s="153"/>
      <c r="P115" s="94"/>
    </row>
    <row r="116" spans="1:16" x14ac:dyDescent="0.2">
      <c r="A116" s="92"/>
      <c r="F116" s="151"/>
      <c r="G116" s="154"/>
      <c r="H116" s="154"/>
      <c r="K116" s="153"/>
      <c r="P116" s="94"/>
    </row>
    <row r="117" spans="1:16" x14ac:dyDescent="0.2">
      <c r="A117" s="156" t="s">
        <v>216</v>
      </c>
      <c r="C117" s="157">
        <f>C113+C115</f>
        <v>12.231578947368423</v>
      </c>
      <c r="F117" s="151"/>
      <c r="G117" s="154" t="s">
        <v>217</v>
      </c>
      <c r="H117" s="154"/>
      <c r="J117" s="155"/>
      <c r="K117" s="153"/>
      <c r="M117" s="154" t="s">
        <v>218</v>
      </c>
      <c r="O117" s="157">
        <f>'[2]Moyenne Sem1'!$AI$80</f>
        <v>13.967368421052631</v>
      </c>
      <c r="P117" s="94"/>
    </row>
    <row r="118" spans="1:16" x14ac:dyDescent="0.2">
      <c r="A118" s="156"/>
      <c r="F118" s="151"/>
      <c r="G118" s="154"/>
      <c r="H118" s="154"/>
      <c r="K118" s="153"/>
      <c r="M118" s="154"/>
      <c r="P118" s="94"/>
    </row>
    <row r="119" spans="1:16" x14ac:dyDescent="0.2">
      <c r="A119" s="156" t="s">
        <v>190</v>
      </c>
      <c r="C119" s="158" t="str">
        <f>IF('[2]Moyenne Sem1'!$AJ$10=1,'[2]Moyenne Sem1'!$AJ$10&amp;"er(e)",'[2]Moyenne Sem1'!$AJ$10&amp;"ème")</f>
        <v>12ème</v>
      </c>
      <c r="F119" s="151"/>
      <c r="G119" s="154" t="s">
        <v>219</v>
      </c>
      <c r="H119" s="154"/>
      <c r="J119" s="155"/>
      <c r="K119" s="153"/>
      <c r="M119" s="154" t="s">
        <v>220</v>
      </c>
      <c r="O119" s="157">
        <f>'[2]Moyenne Sem1'!$AI$81</f>
        <v>1.0865789473684211</v>
      </c>
      <c r="P119" s="94"/>
    </row>
    <row r="120" spans="1:16" x14ac:dyDescent="0.2">
      <c r="A120" s="159"/>
      <c r="F120" s="151"/>
      <c r="G120" s="154"/>
      <c r="H120" s="154"/>
      <c r="K120" s="153"/>
      <c r="M120" s="154"/>
      <c r="O120" s="84"/>
      <c r="P120" s="94"/>
    </row>
    <row r="121" spans="1:16" x14ac:dyDescent="0.2">
      <c r="A121" s="92"/>
      <c r="C121" s="160"/>
      <c r="F121" s="151"/>
      <c r="G121" s="154" t="s">
        <v>221</v>
      </c>
      <c r="H121" s="154"/>
      <c r="J121" s="155"/>
      <c r="K121" s="153"/>
      <c r="M121" s="154" t="s">
        <v>222</v>
      </c>
      <c r="O121" s="157">
        <f>'[2]Moyenne Sem1'!$AI$78</f>
        <v>11.227651854066986</v>
      </c>
      <c r="P121" s="94"/>
    </row>
    <row r="122" spans="1:16" x14ac:dyDescent="0.2">
      <c r="A122" s="156"/>
      <c r="F122" s="151"/>
      <c r="G122" s="154"/>
      <c r="H122" s="154"/>
      <c r="K122" s="153"/>
      <c r="P122" s="94"/>
    </row>
    <row r="123" spans="1:16" x14ac:dyDescent="0.2">
      <c r="A123" s="156"/>
      <c r="C123" s="160"/>
      <c r="F123" s="151"/>
      <c r="G123" s="154" t="s">
        <v>223</v>
      </c>
      <c r="H123" s="154"/>
      <c r="J123" s="155"/>
      <c r="K123" s="153"/>
      <c r="P123" s="94"/>
    </row>
    <row r="124" spans="1:16" x14ac:dyDescent="0.2">
      <c r="A124" s="156"/>
      <c r="C124" s="161"/>
      <c r="F124" s="151"/>
      <c r="K124" s="153"/>
      <c r="P124" s="94"/>
    </row>
    <row r="125" spans="1:16" x14ac:dyDescent="0.2">
      <c r="A125" s="159"/>
      <c r="E125" s="162"/>
      <c r="F125" s="163"/>
      <c r="G125" s="162"/>
      <c r="H125" s="162"/>
      <c r="I125" s="162"/>
      <c r="J125" s="162"/>
      <c r="K125" s="164"/>
      <c r="L125" s="162"/>
      <c r="M125" s="162"/>
      <c r="N125" s="162"/>
      <c r="O125" s="162"/>
      <c r="P125" s="165"/>
    </row>
    <row r="126" spans="1:16" x14ac:dyDescent="0.2">
      <c r="A126" s="159"/>
      <c r="E126" s="162"/>
      <c r="F126" s="163"/>
      <c r="G126" s="162"/>
      <c r="H126" s="162"/>
      <c r="I126" s="162"/>
      <c r="J126" s="162"/>
      <c r="K126" s="164"/>
      <c r="L126" s="162"/>
      <c r="M126" s="162"/>
      <c r="N126" s="162"/>
      <c r="O126" s="162"/>
      <c r="P126" s="165"/>
    </row>
    <row r="127" spans="1:16" x14ac:dyDescent="0.2">
      <c r="A127" s="159"/>
      <c r="K127" s="153"/>
      <c r="P127" s="94"/>
    </row>
    <row r="128" spans="1:16" x14ac:dyDescent="0.2">
      <c r="A128" s="166" t="s">
        <v>224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8"/>
      <c r="L128" s="169" t="s">
        <v>225</v>
      </c>
      <c r="M128" s="167"/>
      <c r="N128" s="167"/>
      <c r="O128" s="167"/>
      <c r="P128" s="170"/>
    </row>
    <row r="129" spans="1:16" x14ac:dyDescent="0.2">
      <c r="A129" s="171"/>
      <c r="B129" s="172"/>
      <c r="C129" s="172"/>
      <c r="D129" s="172"/>
      <c r="E129" s="172"/>
      <c r="F129" s="172"/>
      <c r="G129" s="172"/>
      <c r="H129" s="172"/>
      <c r="I129" s="172"/>
      <c r="J129" s="172"/>
      <c r="K129" s="173"/>
      <c r="L129" s="172"/>
      <c r="M129" s="172"/>
      <c r="N129" s="172"/>
      <c r="O129" s="172"/>
      <c r="P129" s="174"/>
    </row>
    <row r="130" spans="1:16" x14ac:dyDescent="0.2">
      <c r="A130" s="171"/>
      <c r="B130" s="172"/>
      <c r="C130" s="172"/>
      <c r="D130" s="172"/>
      <c r="E130" s="172"/>
      <c r="F130" s="172"/>
      <c r="G130" s="172"/>
      <c r="H130" s="172"/>
      <c r="I130" s="172"/>
      <c r="J130" s="172"/>
      <c r="K130" s="173"/>
      <c r="L130" s="172"/>
      <c r="M130" s="172"/>
      <c r="N130" s="172"/>
      <c r="O130" s="172"/>
      <c r="P130" s="174"/>
    </row>
    <row r="131" spans="1:16" x14ac:dyDescent="0.2">
      <c r="A131" s="159"/>
      <c r="K131" s="153"/>
      <c r="P131" s="94"/>
    </row>
    <row r="132" spans="1:16" x14ac:dyDescent="0.2">
      <c r="A132" s="190" t="str">
        <f>IF(C117&gt;=15, "Très bien",IF(C117&gt;=14, "Bien", IF(AND(C117&lt;=13.99, C117&gt;=12), "Assez bien",IF(AND(C117&lt;=11.99,C117&gt;=10),"Travail Passable",IF(AND(C117&lt;=9.99,C117&gt;=8),"Travail Insuffisant","Nul")))))</f>
        <v>Assez bien</v>
      </c>
      <c r="B132" s="191"/>
      <c r="C132" s="191"/>
      <c r="D132" s="191"/>
      <c r="E132" s="191"/>
      <c r="F132" s="191"/>
      <c r="G132" s="191"/>
      <c r="H132" s="191"/>
      <c r="I132" s="191"/>
      <c r="J132" s="191"/>
      <c r="K132" s="192"/>
      <c r="P132" s="94"/>
    </row>
    <row r="133" spans="1:16" x14ac:dyDescent="0.2">
      <c r="A133" s="178"/>
      <c r="B133" s="179"/>
      <c r="C133" s="179"/>
      <c r="D133" s="179"/>
      <c r="E133" s="179"/>
      <c r="F133" s="179"/>
      <c r="G133" s="179"/>
      <c r="H133" s="179"/>
      <c r="I133" s="179"/>
      <c r="J133" s="179"/>
      <c r="K133" s="180"/>
      <c r="P133" s="94"/>
    </row>
    <row r="134" spans="1:16" x14ac:dyDescent="0.2">
      <c r="A134" s="178"/>
      <c r="B134" s="179"/>
      <c r="C134" s="179"/>
      <c r="D134" s="179"/>
      <c r="E134" s="179"/>
      <c r="F134" s="179"/>
      <c r="G134" s="179"/>
      <c r="H134" s="179"/>
      <c r="I134" s="179"/>
      <c r="J134" s="179"/>
      <c r="K134" s="180"/>
      <c r="P134" s="94"/>
    </row>
    <row r="135" spans="1:16" x14ac:dyDescent="0.2">
      <c r="A135" s="159"/>
      <c r="K135" s="153"/>
      <c r="P135" s="94"/>
    </row>
    <row r="136" spans="1:16" ht="13.5" thickBot="1" x14ac:dyDescent="0.25">
      <c r="A136" s="181"/>
      <c r="B136" s="137"/>
      <c r="C136" s="137"/>
      <c r="D136" s="137"/>
      <c r="E136" s="137"/>
      <c r="F136" s="137"/>
      <c r="G136" s="137"/>
      <c r="H136" s="137"/>
      <c r="I136" s="137"/>
      <c r="J136" s="137"/>
      <c r="K136" s="182"/>
      <c r="L136" s="137"/>
      <c r="M136" s="137"/>
      <c r="N136" s="137"/>
      <c r="O136" s="137"/>
      <c r="P136" s="138"/>
    </row>
    <row r="137" spans="1:16" x14ac:dyDescent="0.2">
      <c r="A137" s="183" t="s">
        <v>226</v>
      </c>
      <c r="B137" s="183"/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</row>
    <row r="139" spans="1:16" ht="15" x14ac:dyDescent="0.25">
      <c r="A139" s="71" t="s">
        <v>159</v>
      </c>
      <c r="B139" s="71"/>
      <c r="C139" s="71"/>
      <c r="D139" s="71"/>
      <c r="E139" s="71"/>
      <c r="F139" s="71"/>
      <c r="L139" s="73" t="s">
        <v>160</v>
      </c>
      <c r="M139" s="73"/>
      <c r="N139" s="73"/>
      <c r="O139" s="73"/>
      <c r="P139" s="73"/>
    </row>
    <row r="140" spans="1:16" ht="15" x14ac:dyDescent="0.25">
      <c r="A140" s="74" t="s">
        <v>161</v>
      </c>
      <c r="B140" s="74"/>
      <c r="C140" s="74"/>
      <c r="D140" s="74"/>
      <c r="E140" s="74"/>
      <c r="F140" s="74"/>
      <c r="L140" s="73" t="s">
        <v>162</v>
      </c>
      <c r="M140" s="73"/>
      <c r="N140" s="73"/>
      <c r="O140" s="73"/>
      <c r="P140" s="73"/>
    </row>
    <row r="141" spans="1:16" ht="15.75" x14ac:dyDescent="0.25">
      <c r="A141" s="75" t="s">
        <v>163</v>
      </c>
      <c r="B141" s="75"/>
      <c r="C141" s="75"/>
      <c r="D141" s="75"/>
      <c r="E141" s="75"/>
      <c r="F141" s="75"/>
      <c r="I141" s="76"/>
      <c r="L141" s="75" t="s">
        <v>164</v>
      </c>
      <c r="M141" s="75"/>
      <c r="N141" s="75"/>
      <c r="O141" s="75"/>
      <c r="P141" s="75"/>
    </row>
    <row r="142" spans="1:16" ht="15.75" x14ac:dyDescent="0.25">
      <c r="A142" s="71" t="s">
        <v>165</v>
      </c>
      <c r="B142" s="71"/>
      <c r="C142" s="71"/>
      <c r="D142" s="71"/>
      <c r="E142" s="71"/>
      <c r="F142" s="71"/>
      <c r="G142" s="76"/>
      <c r="L142" s="77" t="s">
        <v>166</v>
      </c>
      <c r="M142" s="77"/>
      <c r="N142" s="77"/>
      <c r="O142" s="78">
        <f ca="1">TODAY()</f>
        <v>45719</v>
      </c>
      <c r="P142" s="78"/>
    </row>
    <row r="143" spans="1:16" x14ac:dyDescent="0.2">
      <c r="A143" s="71" t="s">
        <v>167</v>
      </c>
      <c r="B143" s="71"/>
      <c r="C143" s="71"/>
      <c r="D143" s="71"/>
      <c r="E143" s="71"/>
      <c r="F143" s="71"/>
    </row>
    <row r="144" spans="1:16" ht="15.75" x14ac:dyDescent="0.25">
      <c r="A144" s="75" t="s">
        <v>164</v>
      </c>
      <c r="B144" s="75"/>
      <c r="C144" s="75"/>
      <c r="D144" s="75"/>
      <c r="E144" s="75"/>
      <c r="F144" s="75"/>
      <c r="L144" s="79" t="s">
        <v>168</v>
      </c>
      <c r="M144" s="79"/>
      <c r="N144" s="79"/>
      <c r="O144" s="79"/>
      <c r="P144" s="79"/>
    </row>
    <row r="145" spans="1:16" x14ac:dyDescent="0.2">
      <c r="L145" s="79" t="s">
        <v>169</v>
      </c>
      <c r="M145" s="79"/>
      <c r="N145" s="79"/>
      <c r="O145" s="79"/>
      <c r="P145" s="79"/>
    </row>
    <row r="146" spans="1:16" x14ac:dyDescent="0.2">
      <c r="L146" s="79" t="s">
        <v>170</v>
      </c>
      <c r="M146" s="79"/>
      <c r="N146" s="79"/>
      <c r="O146" s="79"/>
      <c r="P146" s="79"/>
    </row>
    <row r="148" spans="1:16" ht="15.75" x14ac:dyDescent="0.25">
      <c r="B148" s="80"/>
      <c r="C148" s="81"/>
      <c r="D148" s="81"/>
      <c r="E148" s="81"/>
      <c r="F148" s="81"/>
      <c r="G148" s="81"/>
    </row>
    <row r="149" spans="1:16" ht="18" x14ac:dyDescent="0.25">
      <c r="B149" s="82" t="s">
        <v>171</v>
      </c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</row>
    <row r="150" spans="1:16" ht="18" x14ac:dyDescent="0.25">
      <c r="B150" s="83" t="s">
        <v>172</v>
      </c>
      <c r="C150" s="83"/>
      <c r="D150" s="83"/>
      <c r="E150" s="83"/>
      <c r="F150" s="83"/>
      <c r="G150" s="83"/>
      <c r="H150" s="83"/>
      <c r="I150" s="83"/>
      <c r="J150" s="83"/>
      <c r="K150" s="83"/>
      <c r="L150" s="83"/>
    </row>
    <row r="152" spans="1:16" x14ac:dyDescent="0.2">
      <c r="D152" s="84" t="s">
        <v>173</v>
      </c>
      <c r="E152" s="84"/>
      <c r="F152" s="84"/>
      <c r="G152" s="84"/>
      <c r="H152" s="84"/>
      <c r="I152" s="84"/>
      <c r="J152" s="84"/>
      <c r="K152" s="84"/>
      <c r="L152" s="84"/>
      <c r="M152" s="84"/>
    </row>
    <row r="153" spans="1:16" x14ac:dyDescent="0.2">
      <c r="D153" s="84" t="s">
        <v>174</v>
      </c>
      <c r="E153" s="84"/>
      <c r="F153" s="84"/>
      <c r="G153" s="84"/>
      <c r="H153" s="84"/>
      <c r="I153" s="84"/>
      <c r="J153" s="84"/>
      <c r="K153" s="84"/>
      <c r="L153" s="84"/>
      <c r="M153" s="84"/>
    </row>
    <row r="154" spans="1:16" ht="13.5" thickBot="1" x14ac:dyDescent="0.25">
      <c r="M154" s="194" t="s">
        <v>241</v>
      </c>
      <c r="N154" s="194"/>
      <c r="O154" s="194"/>
      <c r="P154" s="194"/>
    </row>
    <row r="155" spans="1:16" x14ac:dyDescent="0.2">
      <c r="A155" s="86" t="s">
        <v>176</v>
      </c>
      <c r="B155" s="89"/>
      <c r="C155" s="88"/>
      <c r="D155" s="88"/>
      <c r="E155" s="88"/>
      <c r="F155" s="88"/>
      <c r="G155" s="88"/>
      <c r="H155" s="89"/>
      <c r="I155" s="89"/>
      <c r="J155" s="89"/>
      <c r="K155" s="88" t="s">
        <v>177</v>
      </c>
      <c r="L155" s="88"/>
      <c r="M155" s="88"/>
      <c r="N155" s="90" t="s">
        <v>246</v>
      </c>
      <c r="O155" s="90"/>
      <c r="P155" s="91"/>
    </row>
    <row r="156" spans="1:16" x14ac:dyDescent="0.2">
      <c r="A156" s="92" t="s">
        <v>179</v>
      </c>
      <c r="B156" s="93"/>
      <c r="C156" s="84"/>
      <c r="D156" s="84"/>
      <c r="E156" s="84"/>
      <c r="F156" s="84"/>
      <c r="G156" s="84"/>
      <c r="K156" s="84" t="s">
        <v>180</v>
      </c>
      <c r="L156" s="84"/>
      <c r="M156" s="84"/>
      <c r="N156" s="84" t="s">
        <v>181</v>
      </c>
      <c r="O156" s="93" t="s">
        <v>182</v>
      </c>
      <c r="P156" s="94"/>
    </row>
    <row r="157" spans="1:16" x14ac:dyDescent="0.2">
      <c r="A157" s="92" t="s">
        <v>183</v>
      </c>
      <c r="B157" s="95"/>
      <c r="C157" s="95"/>
      <c r="D157" s="95"/>
      <c r="E157" s="95"/>
      <c r="F157" s="95"/>
      <c r="G157" s="84"/>
      <c r="K157" s="84" t="s">
        <v>184</v>
      </c>
      <c r="L157" s="84"/>
      <c r="M157" s="84"/>
      <c r="N157" s="84" t="s">
        <v>181</v>
      </c>
      <c r="O157" s="96">
        <v>42</v>
      </c>
      <c r="P157" s="94"/>
    </row>
    <row r="158" spans="1:16" x14ac:dyDescent="0.2">
      <c r="A158" s="92" t="s">
        <v>185</v>
      </c>
      <c r="B158" s="97"/>
      <c r="C158" s="97"/>
      <c r="D158" s="97"/>
      <c r="E158" s="97"/>
      <c r="F158" s="97"/>
      <c r="G158" s="84"/>
      <c r="P158" s="94"/>
    </row>
    <row r="159" spans="1:16" x14ac:dyDescent="0.2">
      <c r="A159" s="98" t="s">
        <v>186</v>
      </c>
      <c r="B159" s="99" t="s">
        <v>187</v>
      </c>
      <c r="C159" s="100"/>
      <c r="D159" s="101"/>
      <c r="E159" s="99" t="s">
        <v>188</v>
      </c>
      <c r="F159" s="101"/>
      <c r="G159" s="102" t="s">
        <v>189</v>
      </c>
      <c r="H159" s="103" t="s">
        <v>190</v>
      </c>
      <c r="I159" s="99" t="s">
        <v>191</v>
      </c>
      <c r="J159" s="100"/>
      <c r="K159" s="100"/>
      <c r="L159" s="100"/>
      <c r="M159" s="101"/>
      <c r="N159" s="99" t="s">
        <v>192</v>
      </c>
      <c r="O159" s="100"/>
      <c r="P159" s="104"/>
    </row>
    <row r="160" spans="1:16" x14ac:dyDescent="0.2">
      <c r="A160" s="105"/>
      <c r="B160" s="106" t="s">
        <v>193</v>
      </c>
      <c r="C160" s="107"/>
      <c r="D160" s="108"/>
      <c r="E160" s="106" t="s">
        <v>194</v>
      </c>
      <c r="F160" s="108"/>
      <c r="G160" s="109" t="s">
        <v>195</v>
      </c>
      <c r="H160" s="110"/>
      <c r="I160" s="109"/>
      <c r="J160" s="109"/>
      <c r="K160" s="109"/>
      <c r="L160" s="109"/>
      <c r="M160" s="109"/>
      <c r="N160" s="111"/>
      <c r="O160" s="109"/>
      <c r="P160" s="112"/>
    </row>
    <row r="161" spans="1:16" x14ac:dyDescent="0.2">
      <c r="A161" s="113" t="s">
        <v>196</v>
      </c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94"/>
    </row>
    <row r="162" spans="1:16" x14ac:dyDescent="0.2">
      <c r="A162" s="115" t="s">
        <v>7</v>
      </c>
      <c r="B162" s="116">
        <f>'[3]Moyenne Sem1'!$J$10</f>
        <v>5.67</v>
      </c>
      <c r="C162" s="117"/>
      <c r="D162" s="118"/>
      <c r="E162" s="119">
        <v>3</v>
      </c>
      <c r="F162" s="120"/>
      <c r="G162" s="121">
        <f t="shared" ref="G162:G167" si="8">B162*E162</f>
        <v>17.009999999999998</v>
      </c>
      <c r="H162" s="122"/>
      <c r="I162" s="123" t="str">
        <f>'[3]Liste prof'!$C$2</f>
        <v>M.FOFANA Lassina</v>
      </c>
      <c r="J162" s="124"/>
      <c r="K162" s="124"/>
      <c r="L162" s="124"/>
      <c r="M162" s="125"/>
      <c r="N162" s="123" t="str">
        <f t="shared" ref="N162:N167" si="9">IF(B162&gt;=15, "Très bien",IF(B162&gt;=14, "Bien", IF(AND(B162&lt;=13.99, B162&gt;=12), "Assez bien",IF(AND(B162&lt;=11.99,B162&gt;=10),"Passable",IF(AND(B162&lt;=9.99,B162&gt;=8),"Insuffisant","Nul")))))</f>
        <v>Nul</v>
      </c>
      <c r="O162" s="124"/>
      <c r="P162" s="126"/>
    </row>
    <row r="163" spans="1:16" x14ac:dyDescent="0.2">
      <c r="A163" s="115" t="s">
        <v>38</v>
      </c>
      <c r="B163" s="116">
        <f>'[3]Moyenne Sem1'!$K$10</f>
        <v>9.33</v>
      </c>
      <c r="C163" s="117"/>
      <c r="D163" s="118"/>
      <c r="E163" s="119">
        <v>2</v>
      </c>
      <c r="F163" s="120"/>
      <c r="G163" s="121">
        <f t="shared" si="8"/>
        <v>18.66</v>
      </c>
      <c r="H163" s="122"/>
      <c r="I163" s="123" t="str">
        <f>'[3]Liste prof'!$C$3</f>
        <v>M.N'GORAN Gaston</v>
      </c>
      <c r="J163" s="124"/>
      <c r="K163" s="124"/>
      <c r="L163" s="124"/>
      <c r="M163" s="125"/>
      <c r="N163" s="123" t="str">
        <f t="shared" si="9"/>
        <v>Insuffisant</v>
      </c>
      <c r="O163" s="124"/>
      <c r="P163" s="126"/>
    </row>
    <row r="164" spans="1:16" x14ac:dyDescent="0.2">
      <c r="A164" s="115" t="s">
        <v>18</v>
      </c>
      <c r="B164" s="116">
        <f>'[3]Moyenne Sem1'!$L$10</f>
        <v>11</v>
      </c>
      <c r="C164" s="117"/>
      <c r="D164" s="118"/>
      <c r="E164" s="119">
        <v>3</v>
      </c>
      <c r="F164" s="120"/>
      <c r="G164" s="121">
        <f t="shared" si="8"/>
        <v>33</v>
      </c>
      <c r="H164" s="122"/>
      <c r="I164" s="123" t="str">
        <f>'[3]Liste prof'!$C$4</f>
        <v>Mme.BEDA Judith</v>
      </c>
      <c r="J164" s="124"/>
      <c r="K164" s="124"/>
      <c r="L164" s="124"/>
      <c r="M164" s="125"/>
      <c r="N164" s="123" t="str">
        <f t="shared" si="9"/>
        <v>Passable</v>
      </c>
      <c r="O164" s="124"/>
      <c r="P164" s="126"/>
    </row>
    <row r="165" spans="1:16" x14ac:dyDescent="0.2">
      <c r="A165" s="115" t="s">
        <v>36</v>
      </c>
      <c r="B165" s="116">
        <f>'[3]Moyenne Sem1'!$M$10</f>
        <v>11.67</v>
      </c>
      <c r="C165" s="117"/>
      <c r="D165" s="118"/>
      <c r="E165" s="119">
        <v>4</v>
      </c>
      <c r="F165" s="120"/>
      <c r="G165" s="121">
        <f t="shared" si="8"/>
        <v>46.68</v>
      </c>
      <c r="H165" s="122"/>
      <c r="I165" s="123" t="str">
        <f>'[3]Liste prof'!$C$5</f>
        <v xml:space="preserve">M.YAO Aboh </v>
      </c>
      <c r="J165" s="124"/>
      <c r="K165" s="124"/>
      <c r="L165" s="124"/>
      <c r="M165" s="125"/>
      <c r="N165" s="123" t="str">
        <f t="shared" si="9"/>
        <v>Passable</v>
      </c>
      <c r="O165" s="124"/>
      <c r="P165" s="126"/>
    </row>
    <row r="166" spans="1:16" x14ac:dyDescent="0.2">
      <c r="A166" s="115" t="s">
        <v>33</v>
      </c>
      <c r="B166" s="116">
        <f>'[3]Moyenne Sem1'!$N$10</f>
        <v>3</v>
      </c>
      <c r="C166" s="117"/>
      <c r="D166" s="118"/>
      <c r="E166" s="119">
        <v>3</v>
      </c>
      <c r="F166" s="120"/>
      <c r="G166" s="121">
        <f t="shared" si="8"/>
        <v>9</v>
      </c>
      <c r="H166" s="128"/>
      <c r="I166" s="123" t="str">
        <f>'[3]Liste prof'!$C$6</f>
        <v>M.KOFFI Bruno</v>
      </c>
      <c r="J166" s="124"/>
      <c r="K166" s="124"/>
      <c r="L166" s="124"/>
      <c r="M166" s="125"/>
      <c r="N166" s="123" t="str">
        <f t="shared" si="9"/>
        <v>Nul</v>
      </c>
      <c r="O166" s="124"/>
      <c r="P166" s="126"/>
    </row>
    <row r="167" spans="1:16" x14ac:dyDescent="0.2">
      <c r="A167" s="127" t="s">
        <v>197</v>
      </c>
      <c r="B167" s="116">
        <f>'[3]Moyenne Sem1'!$O$10</f>
        <v>7.66</v>
      </c>
      <c r="C167" s="117"/>
      <c r="D167" s="118"/>
      <c r="E167" s="119">
        <v>2</v>
      </c>
      <c r="F167" s="120"/>
      <c r="G167" s="121">
        <f t="shared" si="8"/>
        <v>15.32</v>
      </c>
      <c r="H167" s="128"/>
      <c r="I167" s="123" t="str">
        <f>'[3]Liste prof'!$C$7</f>
        <v>M.YAO Kan</v>
      </c>
      <c r="J167" s="124"/>
      <c r="K167" s="124"/>
      <c r="L167" s="124"/>
      <c r="M167" s="125"/>
      <c r="N167" s="123" t="str">
        <f t="shared" si="9"/>
        <v>Nul</v>
      </c>
      <c r="O167" s="124"/>
      <c r="P167" s="126"/>
    </row>
    <row r="168" spans="1:16" ht="13.5" thickBot="1" x14ac:dyDescent="0.25">
      <c r="A168" s="129" t="s">
        <v>187</v>
      </c>
      <c r="B168" s="130"/>
      <c r="C168" s="130"/>
      <c r="D168" s="130"/>
      <c r="E168" s="130"/>
      <c r="F168" s="131">
        <f>SUM(G162:G167)/SUM(E162:F167)</f>
        <v>8.2158823529411755</v>
      </c>
      <c r="G168" s="131"/>
      <c r="H168" s="130"/>
      <c r="I168" s="130"/>
      <c r="J168" s="130"/>
      <c r="K168" s="130"/>
      <c r="L168" s="130"/>
      <c r="M168" s="130"/>
      <c r="N168" s="130"/>
      <c r="O168" s="130"/>
      <c r="P168" s="132"/>
    </row>
    <row r="169" spans="1:16" x14ac:dyDescent="0.2">
      <c r="A169" s="133" t="s">
        <v>199</v>
      </c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94"/>
    </row>
    <row r="170" spans="1:16" x14ac:dyDescent="0.2">
      <c r="A170" s="115" t="s">
        <v>247</v>
      </c>
      <c r="B170" s="116">
        <f>'[3]Moyenne Sem1'!$P$10</f>
        <v>14</v>
      </c>
      <c r="C170" s="117"/>
      <c r="D170" s="118"/>
      <c r="E170" s="119">
        <v>3</v>
      </c>
      <c r="F170" s="120"/>
      <c r="G170" s="121">
        <f t="shared" ref="G170:G180" si="10">B170*E170</f>
        <v>42</v>
      </c>
      <c r="H170" s="122"/>
      <c r="I170" s="123" t="str">
        <f>'[3]Liste prof'!$C$8</f>
        <v>M.YAPO  Sylvestre</v>
      </c>
      <c r="J170" s="124"/>
      <c r="K170" s="124"/>
      <c r="L170" s="124"/>
      <c r="M170" s="125"/>
      <c r="N170" s="123" t="str">
        <f t="shared" ref="N170:N180" si="11">IF(B170&gt;=15, "Très bien",IF(B170&gt;=14, "Bien", IF(AND(B170&lt;=13.99, B170&gt;=12), "Assez bien",IF(AND(B170&lt;=11.99,B170&gt;=10),"Passable",IF(AND(B170&lt;=9.99,B170&gt;=8),"Insuffisant","Nul")))))</f>
        <v>Bien</v>
      </c>
      <c r="O170" s="124"/>
      <c r="P170" s="126"/>
    </row>
    <row r="171" spans="1:16" x14ac:dyDescent="0.2">
      <c r="A171" s="115" t="s">
        <v>57</v>
      </c>
      <c r="B171" s="116">
        <f>'[3]Moyenne Sem1'!$Q$10</f>
        <v>11.33</v>
      </c>
      <c r="C171" s="117"/>
      <c r="D171" s="118"/>
      <c r="E171" s="119">
        <v>3</v>
      </c>
      <c r="F171" s="120"/>
      <c r="G171" s="121">
        <f t="shared" si="10"/>
        <v>33.99</v>
      </c>
      <c r="H171" s="122"/>
      <c r="I171" s="123" t="str">
        <f>'[3]Liste prof'!$C$9</f>
        <v>M.YEO Souleymane</v>
      </c>
      <c r="J171" s="124"/>
      <c r="K171" s="124"/>
      <c r="L171" s="124"/>
      <c r="M171" s="125"/>
      <c r="N171" s="123" t="str">
        <f t="shared" si="11"/>
        <v>Passable</v>
      </c>
      <c r="O171" s="124"/>
      <c r="P171" s="126"/>
    </row>
    <row r="172" spans="1:16" x14ac:dyDescent="0.2">
      <c r="A172" s="115" t="s">
        <v>51</v>
      </c>
      <c r="B172" s="116">
        <f>'[3]Moyenne Sem1'!$R$10</f>
        <v>11</v>
      </c>
      <c r="C172" s="117"/>
      <c r="D172" s="118"/>
      <c r="E172" s="119">
        <v>3</v>
      </c>
      <c r="F172" s="120"/>
      <c r="G172" s="121">
        <f>B172*E172</f>
        <v>33</v>
      </c>
      <c r="H172" s="122"/>
      <c r="I172" s="123" t="str">
        <f>'[3]Liste prof'!$C$10</f>
        <v>Mme.SAWADOGO EPSE Kouyate</v>
      </c>
      <c r="J172" s="124"/>
      <c r="K172" s="124"/>
      <c r="L172" s="124"/>
      <c r="M172" s="125"/>
      <c r="N172" s="123" t="str">
        <f>IF(B172&gt;=15, "Très bien",IF(B172&gt;=14, "Bien", IF(AND(B172&lt;=13.99, B172&gt;=12), "Assez bien",IF(AND(B172&lt;=11.99,B172&gt;=10),"Passable",IF(AND(B172&lt;=9.99,B172&gt;=8),"Insuffisant","Nul")))))</f>
        <v>Passable</v>
      </c>
      <c r="O172" s="124"/>
      <c r="P172" s="126"/>
    </row>
    <row r="173" spans="1:16" x14ac:dyDescent="0.2">
      <c r="A173" s="115" t="s">
        <v>52</v>
      </c>
      <c r="B173" s="116">
        <f>'[3]Moyenne Sem1'!$T$10</f>
        <v>9</v>
      </c>
      <c r="C173" s="117"/>
      <c r="D173" s="118"/>
      <c r="E173" s="119">
        <v>2</v>
      </c>
      <c r="F173" s="120"/>
      <c r="G173" s="121">
        <f t="shared" si="10"/>
        <v>18</v>
      </c>
      <c r="H173" s="122"/>
      <c r="I173" s="123" t="str">
        <f>'[3]Liste prof'!$C$11</f>
        <v>M.GNABOA Zephyrin</v>
      </c>
      <c r="J173" s="124"/>
      <c r="K173" s="124"/>
      <c r="L173" s="124"/>
      <c r="M173" s="125"/>
      <c r="N173" s="123" t="str">
        <f t="shared" si="11"/>
        <v>Insuffisant</v>
      </c>
      <c r="O173" s="124"/>
      <c r="P173" s="126"/>
    </row>
    <row r="174" spans="1:16" x14ac:dyDescent="0.2">
      <c r="A174" s="115" t="s">
        <v>248</v>
      </c>
      <c r="B174" s="116">
        <f>'[3]Moyenne Sem1'!$U$10</f>
        <v>12</v>
      </c>
      <c r="C174" s="117"/>
      <c r="D174" s="118"/>
      <c r="E174" s="119">
        <v>5</v>
      </c>
      <c r="F174" s="120"/>
      <c r="G174" s="121">
        <f t="shared" si="10"/>
        <v>60</v>
      </c>
      <c r="H174" s="122"/>
      <c r="I174" s="123" t="str">
        <f>'[3]Liste prof'!$C$12</f>
        <v>M.KONAN Edouard</v>
      </c>
      <c r="J174" s="124"/>
      <c r="K174" s="124"/>
      <c r="L174" s="124"/>
      <c r="M174" s="125"/>
      <c r="N174" s="123" t="str">
        <f>IF(B174&gt;=15, "Très bien",IF(B174&gt;=14, "Bien", IF(AND(B174&lt;=13.99, B174&gt;=12), "Assez bien",IF(AND(B174&lt;=11.99,B174&gt;=10),"Passable",IF(AND(B174&lt;=9.99,B174&gt;=8),"Insuffisant","Nul")))))</f>
        <v>Assez bien</v>
      </c>
      <c r="O174" s="124"/>
      <c r="P174" s="126"/>
    </row>
    <row r="175" spans="1:16" x14ac:dyDescent="0.2">
      <c r="A175" s="115" t="s">
        <v>39</v>
      </c>
      <c r="B175" s="116">
        <f>'[3]Moyenne Sem1'!$V$10</f>
        <v>15.75</v>
      </c>
      <c r="C175" s="117"/>
      <c r="D175" s="118"/>
      <c r="E175" s="119">
        <v>3</v>
      </c>
      <c r="F175" s="120"/>
      <c r="G175" s="121">
        <f t="shared" si="10"/>
        <v>47.25</v>
      </c>
      <c r="H175" s="122"/>
      <c r="I175" s="123" t="str">
        <f>'[3]Liste prof'!$C$13</f>
        <v>M.SORO Adjouma</v>
      </c>
      <c r="J175" s="124"/>
      <c r="K175" s="124"/>
      <c r="L175" s="124"/>
      <c r="M175" s="125"/>
      <c r="N175" s="123" t="str">
        <f>IF(B175&gt;=15, "Très bien",IF(B175&gt;=14, "Bien", IF(AND(B175&lt;=13.99, B175&gt;=12), "Assez bien",IF(AND(B175&lt;=11.99,B175&gt;=10),"Passable",IF(AND(B175&lt;=9.99,B175&gt;=8),"Insuffisant","Nul")))))</f>
        <v>Très bien</v>
      </c>
      <c r="O175" s="124"/>
      <c r="P175" s="126"/>
    </row>
    <row r="176" spans="1:16" x14ac:dyDescent="0.2">
      <c r="A176" s="115" t="s">
        <v>131</v>
      </c>
      <c r="B176" s="116">
        <f>'[3]Moyenne Sem1'!$W$10</f>
        <v>12</v>
      </c>
      <c r="C176" s="117"/>
      <c r="D176" s="118"/>
      <c r="E176" s="119">
        <v>3</v>
      </c>
      <c r="F176" s="120"/>
      <c r="G176" s="121">
        <f t="shared" si="10"/>
        <v>36</v>
      </c>
      <c r="H176" s="122"/>
      <c r="I176" s="123" t="str">
        <f>'[3]Liste prof'!$C$14</f>
        <v>M.KOUASSI Kan</v>
      </c>
      <c r="J176" s="124"/>
      <c r="K176" s="124"/>
      <c r="L176" s="124"/>
      <c r="M176" s="125"/>
      <c r="N176" s="123" t="str">
        <f>IF(B176&gt;=15, "Très bien",IF(B176&gt;=14, "Bien", IF(AND(B176&lt;=13.99, B176&gt;=12), "Assez bien",IF(AND(B176&lt;=11.99,B176&gt;=10),"Passable",IF(AND(B176&lt;=9.99,B176&gt;=8),"Insuffisant","Nul")))))</f>
        <v>Assez bien</v>
      </c>
      <c r="O176" s="124"/>
      <c r="P176" s="126"/>
    </row>
    <row r="177" spans="1:16" x14ac:dyDescent="0.2">
      <c r="A177" s="115" t="s">
        <v>37</v>
      </c>
      <c r="B177" s="116">
        <f>'[3]Moyenne Sem1'!$S$10</f>
        <v>13.3</v>
      </c>
      <c r="C177" s="117"/>
      <c r="D177" s="118"/>
      <c r="E177" s="119">
        <v>3</v>
      </c>
      <c r="F177" s="120"/>
      <c r="G177" s="121">
        <f t="shared" si="10"/>
        <v>39.900000000000006</v>
      </c>
      <c r="H177" s="122"/>
      <c r="I177" s="123" t="str">
        <f>'[3]Liste prof'!$C$15</f>
        <v>M.YAO Bla</v>
      </c>
      <c r="J177" s="124"/>
      <c r="K177" s="124"/>
      <c r="L177" s="124"/>
      <c r="M177" s="125"/>
      <c r="N177" s="123" t="str">
        <f>IF(B177&gt;=15, "Très bien",IF(B177&gt;=14, "Bien", IF(AND(B177&lt;=13.99, B177&gt;=12), "Assez bien",IF(AND(B177&lt;=11.99,B177&gt;=10),"Passable",IF(AND(B177&lt;=9.99,B177&gt;=8),"Insuffisant","Nul")))))</f>
        <v>Assez bien</v>
      </c>
      <c r="O177" s="124"/>
      <c r="P177" s="126"/>
    </row>
    <row r="178" spans="1:16" x14ac:dyDescent="0.2">
      <c r="A178" s="115" t="s">
        <v>249</v>
      </c>
      <c r="B178" s="116">
        <f>'[3]Moyenne Sem1'!$X$10</f>
        <v>17.75</v>
      </c>
      <c r="C178" s="117"/>
      <c r="D178" s="118"/>
      <c r="E178" s="119">
        <v>3</v>
      </c>
      <c r="F178" s="120"/>
      <c r="G178" s="121">
        <f>B178*E178</f>
        <v>53.25</v>
      </c>
      <c r="H178" s="122"/>
      <c r="I178" s="123" t="str">
        <f>'[3]Liste prof'!$C$16</f>
        <v>M.BRITON Henri</v>
      </c>
      <c r="J178" s="124"/>
      <c r="K178" s="124"/>
      <c r="L178" s="124"/>
      <c r="M178" s="125"/>
      <c r="N178" s="123" t="str">
        <f>IF(B178&gt;=15, "Très bien",IF(B178&gt;=14, "Bien", IF(AND(B178&lt;=13.99, B178&gt;=12), "Assez bien",IF(AND(B178&lt;=11.99,B178&gt;=10),"Passable",IF(AND(B178&lt;=9.99,B178&gt;=8),"Insuffisant","Nul")))))</f>
        <v>Très bien</v>
      </c>
      <c r="O178" s="124"/>
      <c r="P178" s="126"/>
    </row>
    <row r="179" spans="1:16" x14ac:dyDescent="0.2">
      <c r="A179" s="115" t="s">
        <v>31</v>
      </c>
      <c r="B179" s="116">
        <f>'[3]Moyenne Sem1'!$Y$10</f>
        <v>11.67</v>
      </c>
      <c r="C179" s="117"/>
      <c r="D179" s="118"/>
      <c r="E179" s="119">
        <v>3</v>
      </c>
      <c r="F179" s="120"/>
      <c r="G179" s="121">
        <f t="shared" si="10"/>
        <v>35.01</v>
      </c>
      <c r="H179" s="122"/>
      <c r="I179" s="123" t="str">
        <f>'[3]Liste prof'!$C$17</f>
        <v>M.BAILLY Cyprien</v>
      </c>
      <c r="J179" s="124"/>
      <c r="K179" s="124"/>
      <c r="L179" s="124"/>
      <c r="M179" s="125"/>
      <c r="N179" s="123" t="str">
        <f t="shared" si="11"/>
        <v>Passable</v>
      </c>
      <c r="O179" s="124"/>
      <c r="P179" s="126"/>
    </row>
    <row r="180" spans="1:16" x14ac:dyDescent="0.2">
      <c r="A180" s="115" t="s">
        <v>250</v>
      </c>
      <c r="B180" s="116">
        <f>'[3]Moyenne Sem1'!$Z$10</f>
        <v>14</v>
      </c>
      <c r="C180" s="117"/>
      <c r="D180" s="118"/>
      <c r="E180" s="119">
        <v>2</v>
      </c>
      <c r="F180" s="120"/>
      <c r="G180" s="121">
        <f t="shared" si="10"/>
        <v>28</v>
      </c>
      <c r="H180" s="122"/>
      <c r="I180" s="123" t="str">
        <f>'[3]Liste prof'!$C$18</f>
        <v>M.BAKAYOKO Sidigui</v>
      </c>
      <c r="J180" s="124"/>
      <c r="K180" s="124"/>
      <c r="L180" s="124"/>
      <c r="M180" s="125"/>
      <c r="N180" s="123" t="str">
        <f t="shared" si="11"/>
        <v>Bien</v>
      </c>
      <c r="O180" s="124"/>
      <c r="P180" s="126"/>
    </row>
    <row r="181" spans="1:16" ht="13.5" thickBot="1" x14ac:dyDescent="0.25">
      <c r="A181" s="129" t="s">
        <v>206</v>
      </c>
      <c r="B181" s="137"/>
      <c r="C181" s="137"/>
      <c r="D181" s="137"/>
      <c r="E181" s="137"/>
      <c r="F181" s="131">
        <f>SUM(G170:G180)/SUM(E170:F180)</f>
        <v>12.92121212121212</v>
      </c>
      <c r="G181" s="131"/>
      <c r="H181" s="137"/>
      <c r="I181" s="137"/>
      <c r="J181" s="137"/>
      <c r="K181" s="137"/>
      <c r="L181" s="137"/>
      <c r="M181" s="137"/>
      <c r="N181" s="137"/>
      <c r="O181" s="137"/>
      <c r="P181" s="138"/>
    </row>
    <row r="182" spans="1:16" x14ac:dyDescent="0.2">
      <c r="A182" s="139" t="s">
        <v>207</v>
      </c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1"/>
    </row>
    <row r="183" spans="1:16" ht="13.5" thickBot="1" x14ac:dyDescent="0.25">
      <c r="A183" s="142" t="s">
        <v>208</v>
      </c>
      <c r="B183" s="137"/>
      <c r="C183" s="143">
        <f>'[3]Moyenne Sem1'!$AF$10</f>
        <v>0</v>
      </c>
      <c r="D183" s="137"/>
      <c r="E183" s="137"/>
      <c r="F183" s="137"/>
      <c r="G183" s="137"/>
      <c r="H183" s="137"/>
      <c r="I183" s="137"/>
      <c r="J183" s="144" t="s">
        <v>209</v>
      </c>
      <c r="K183" s="144"/>
      <c r="L183" s="144"/>
      <c r="M183" s="144"/>
      <c r="N183" s="144"/>
      <c r="O183" s="144"/>
      <c r="P183" s="145">
        <f>'[3]Moyenne Sem1'!$AG$10</f>
        <v>5</v>
      </c>
    </row>
    <row r="184" spans="1:16" x14ac:dyDescent="0.2">
      <c r="A184" s="133" t="s">
        <v>210</v>
      </c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46"/>
    </row>
    <row r="185" spans="1:16" x14ac:dyDescent="0.2">
      <c r="A185" s="147"/>
      <c r="B185" s="102"/>
      <c r="C185" s="102"/>
      <c r="D185" s="102"/>
      <c r="E185" s="102"/>
      <c r="F185" s="148"/>
      <c r="G185" s="102"/>
      <c r="H185" s="102"/>
      <c r="I185" s="102"/>
      <c r="J185" s="102"/>
      <c r="K185" s="149"/>
      <c r="L185" s="102"/>
      <c r="M185" s="102"/>
      <c r="N185" s="102"/>
      <c r="O185" s="102"/>
      <c r="P185" s="150"/>
    </row>
    <row r="186" spans="1:16" x14ac:dyDescent="0.2">
      <c r="A186" s="92" t="s">
        <v>211</v>
      </c>
      <c r="C186" s="189">
        <f>(SUM(G162:G167)+SUM(G170:G180))/(SUM(E162:F167)+SUM(E170:F180))</f>
        <v>11.321399999999999</v>
      </c>
      <c r="F186" s="151"/>
      <c r="G186" s="152" t="s">
        <v>212</v>
      </c>
      <c r="H186" s="152"/>
      <c r="I186" s="152"/>
      <c r="K186" s="153"/>
      <c r="M186" s="152" t="s">
        <v>213</v>
      </c>
      <c r="N186" s="152"/>
      <c r="O186" s="152"/>
      <c r="P186" s="94"/>
    </row>
    <row r="187" spans="1:16" x14ac:dyDescent="0.2">
      <c r="A187" s="92"/>
      <c r="F187" s="151"/>
      <c r="K187" s="153"/>
      <c r="P187" s="94"/>
    </row>
    <row r="188" spans="1:16" x14ac:dyDescent="0.2">
      <c r="A188" s="92" t="s">
        <v>214</v>
      </c>
      <c r="C188" s="121">
        <f>'[3]Moyenne Sem1'!$AH$10</f>
        <v>-0.5</v>
      </c>
      <c r="F188" s="151"/>
      <c r="G188" s="154" t="s">
        <v>215</v>
      </c>
      <c r="H188" s="154"/>
      <c r="J188" s="155"/>
      <c r="K188" s="153"/>
      <c r="P188" s="94"/>
    </row>
    <row r="189" spans="1:16" x14ac:dyDescent="0.2">
      <c r="A189" s="92"/>
      <c r="F189" s="151"/>
      <c r="G189" s="154"/>
      <c r="H189" s="154"/>
      <c r="K189" s="153"/>
      <c r="P189" s="94"/>
    </row>
    <row r="190" spans="1:16" x14ac:dyDescent="0.2">
      <c r="A190" s="156" t="s">
        <v>216</v>
      </c>
      <c r="C190" s="157">
        <f>C186+C188</f>
        <v>10.821399999999999</v>
      </c>
      <c r="F190" s="151"/>
      <c r="G190" s="154" t="s">
        <v>217</v>
      </c>
      <c r="H190" s="154"/>
      <c r="J190" s="155"/>
      <c r="K190" s="153"/>
      <c r="M190" s="154" t="s">
        <v>218</v>
      </c>
      <c r="O190" s="157">
        <f>'[3]Moyenne Sem1'!$AI$80</f>
        <v>12.831199999999999</v>
      </c>
      <c r="P190" s="94"/>
    </row>
    <row r="191" spans="1:16" x14ac:dyDescent="0.2">
      <c r="A191" s="156"/>
      <c r="F191" s="151"/>
      <c r="G191" s="154"/>
      <c r="H191" s="154"/>
      <c r="K191" s="153"/>
      <c r="M191" s="154"/>
      <c r="P191" s="94"/>
    </row>
    <row r="192" spans="1:16" x14ac:dyDescent="0.2">
      <c r="A192" s="156" t="s">
        <v>190</v>
      </c>
      <c r="C192" s="158" t="str">
        <f>IF('[3]Moyenne Sem1'!$AJ$10=1,'[3]Moyenne Sem1'!$AJ$10&amp;"er(e)",'[3]Moyenne Sem1'!$AJ$10&amp;"ème")</f>
        <v>11ème</v>
      </c>
      <c r="F192" s="151"/>
      <c r="G192" s="154" t="s">
        <v>219</v>
      </c>
      <c r="H192" s="154"/>
      <c r="J192" s="155"/>
      <c r="K192" s="153"/>
      <c r="M192" s="154" t="s">
        <v>220</v>
      </c>
      <c r="O192" s="157">
        <f>'[3]Moyenne Sem1'!$AI$81</f>
        <v>2.7101999999999999</v>
      </c>
      <c r="P192" s="94"/>
    </row>
    <row r="193" spans="1:16" x14ac:dyDescent="0.2">
      <c r="A193" s="159"/>
      <c r="F193" s="151"/>
      <c r="G193" s="154"/>
      <c r="H193" s="154"/>
      <c r="K193" s="153"/>
      <c r="M193" s="154"/>
      <c r="O193" s="84"/>
      <c r="P193" s="94"/>
    </row>
    <row r="194" spans="1:16" x14ac:dyDescent="0.2">
      <c r="A194" s="92"/>
      <c r="C194" s="160"/>
      <c r="F194" s="151"/>
      <c r="G194" s="154" t="s">
        <v>221</v>
      </c>
      <c r="H194" s="154"/>
      <c r="J194" s="155"/>
      <c r="K194" s="153"/>
      <c r="M194" s="154" t="s">
        <v>222</v>
      </c>
      <c r="O194" s="157">
        <f>'[3]Moyenne Sem1'!$AI$78</f>
        <v>9.3992209523809525</v>
      </c>
      <c r="P194" s="94"/>
    </row>
    <row r="195" spans="1:16" x14ac:dyDescent="0.2">
      <c r="A195" s="156"/>
      <c r="F195" s="151"/>
      <c r="G195" s="154"/>
      <c r="H195" s="154"/>
      <c r="K195" s="153"/>
      <c r="P195" s="94"/>
    </row>
    <row r="196" spans="1:16" x14ac:dyDescent="0.2">
      <c r="A196" s="156"/>
      <c r="C196" s="160"/>
      <c r="F196" s="151"/>
      <c r="G196" s="154" t="s">
        <v>223</v>
      </c>
      <c r="H196" s="154"/>
      <c r="J196" s="155"/>
      <c r="K196" s="153"/>
      <c r="P196" s="94"/>
    </row>
    <row r="197" spans="1:16" x14ac:dyDescent="0.2">
      <c r="A197" s="156"/>
      <c r="C197" s="161"/>
      <c r="F197" s="151"/>
      <c r="K197" s="153"/>
      <c r="P197" s="94"/>
    </row>
    <row r="198" spans="1:16" x14ac:dyDescent="0.2">
      <c r="A198" s="159"/>
      <c r="E198" s="162"/>
      <c r="F198" s="163"/>
      <c r="G198" s="162"/>
      <c r="H198" s="162"/>
      <c r="I198" s="162"/>
      <c r="J198" s="162"/>
      <c r="K198" s="164"/>
      <c r="L198" s="162"/>
      <c r="M198" s="162"/>
      <c r="N198" s="162"/>
      <c r="O198" s="162"/>
      <c r="P198" s="165"/>
    </row>
    <row r="199" spans="1:16" x14ac:dyDescent="0.2">
      <c r="A199" s="159"/>
      <c r="E199" s="162"/>
      <c r="F199" s="163"/>
      <c r="G199" s="162"/>
      <c r="H199" s="162"/>
      <c r="I199" s="162"/>
      <c r="J199" s="162"/>
      <c r="K199" s="164"/>
      <c r="L199" s="162"/>
      <c r="M199" s="162"/>
      <c r="N199" s="162"/>
      <c r="O199" s="162"/>
      <c r="P199" s="165"/>
    </row>
    <row r="200" spans="1:16" x14ac:dyDescent="0.2">
      <c r="A200" s="159"/>
      <c r="K200" s="153"/>
      <c r="P200" s="94"/>
    </row>
    <row r="201" spans="1:16" x14ac:dyDescent="0.2">
      <c r="A201" s="166" t="s">
        <v>224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8"/>
      <c r="L201" s="169" t="s">
        <v>225</v>
      </c>
      <c r="M201" s="167"/>
      <c r="N201" s="167"/>
      <c r="O201" s="167"/>
      <c r="P201" s="170"/>
    </row>
    <row r="202" spans="1:16" x14ac:dyDescent="0.2">
      <c r="A202" s="171"/>
      <c r="B202" s="172"/>
      <c r="C202" s="172"/>
      <c r="D202" s="172"/>
      <c r="E202" s="172"/>
      <c r="F202" s="172"/>
      <c r="G202" s="172"/>
      <c r="H202" s="172"/>
      <c r="I202" s="172"/>
      <c r="J202" s="172"/>
      <c r="K202" s="173"/>
      <c r="L202" s="172"/>
      <c r="M202" s="172"/>
      <c r="N202" s="172"/>
      <c r="O202" s="172"/>
      <c r="P202" s="174"/>
    </row>
    <row r="203" spans="1:16" x14ac:dyDescent="0.2">
      <c r="A203" s="171"/>
      <c r="B203" s="172"/>
      <c r="C203" s="172"/>
      <c r="D203" s="172"/>
      <c r="E203" s="172"/>
      <c r="F203" s="172"/>
      <c r="G203" s="172"/>
      <c r="H203" s="172"/>
      <c r="I203" s="172"/>
      <c r="J203" s="172"/>
      <c r="K203" s="173"/>
      <c r="L203" s="172"/>
      <c r="M203" s="172"/>
      <c r="N203" s="172"/>
      <c r="O203" s="172"/>
      <c r="P203" s="174"/>
    </row>
    <row r="204" spans="1:16" x14ac:dyDescent="0.2">
      <c r="A204" s="159"/>
      <c r="K204" s="153"/>
      <c r="P204" s="94"/>
    </row>
    <row r="205" spans="1:16" x14ac:dyDescent="0.2">
      <c r="A205" s="190" t="str">
        <f>IF(C190&gt;=15, "Très bien",IF(C190&gt;=14, "Bien", IF(AND(C190&lt;=13.99, C190&gt;=12), "Assez bien",IF(AND(C190&lt;=11.99,C190&gt;=10),"Travail Passable",IF(AND(C190&lt;=9.99,C190&gt;=8),"Travail Insuffisant","Travail Insuffisant")))))</f>
        <v>Travail Passable</v>
      </c>
      <c r="B205" s="191"/>
      <c r="C205" s="191"/>
      <c r="D205" s="191"/>
      <c r="E205" s="191"/>
      <c r="F205" s="191"/>
      <c r="G205" s="191"/>
      <c r="H205" s="191"/>
      <c r="I205" s="191"/>
      <c r="J205" s="191"/>
      <c r="K205" s="192"/>
      <c r="P205" s="94"/>
    </row>
    <row r="206" spans="1:16" x14ac:dyDescent="0.2">
      <c r="A206" s="178"/>
      <c r="B206" s="179"/>
      <c r="C206" s="179"/>
      <c r="D206" s="179"/>
      <c r="E206" s="179"/>
      <c r="F206" s="179"/>
      <c r="G206" s="179"/>
      <c r="H206" s="179"/>
      <c r="I206" s="179"/>
      <c r="J206" s="179"/>
      <c r="K206" s="180"/>
      <c r="P206" s="94"/>
    </row>
    <row r="207" spans="1:16" x14ac:dyDescent="0.2">
      <c r="A207" s="178"/>
      <c r="B207" s="179"/>
      <c r="C207" s="179"/>
      <c r="D207" s="179"/>
      <c r="E207" s="179"/>
      <c r="F207" s="179"/>
      <c r="G207" s="179"/>
      <c r="H207" s="179"/>
      <c r="I207" s="179"/>
      <c r="J207" s="179"/>
      <c r="K207" s="180"/>
      <c r="P207" s="94"/>
    </row>
    <row r="208" spans="1:16" x14ac:dyDescent="0.2">
      <c r="A208" s="159"/>
      <c r="K208" s="153"/>
      <c r="P208" s="94"/>
    </row>
    <row r="209" spans="1:16" ht="13.5" thickBot="1" x14ac:dyDescent="0.25">
      <c r="A209" s="181"/>
      <c r="B209" s="137"/>
      <c r="C209" s="137"/>
      <c r="D209" s="137"/>
      <c r="E209" s="137"/>
      <c r="F209" s="137"/>
      <c r="G209" s="137"/>
      <c r="H209" s="137"/>
      <c r="I209" s="137"/>
      <c r="J209" s="137"/>
      <c r="K209" s="182"/>
      <c r="L209" s="137"/>
      <c r="M209" s="137"/>
      <c r="N209" s="137"/>
      <c r="O209" s="137"/>
      <c r="P209" s="138"/>
    </row>
    <row r="210" spans="1:16" x14ac:dyDescent="0.2">
      <c r="A210" s="183" t="s">
        <v>226</v>
      </c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</row>
    <row r="211" spans="1:16" ht="15" x14ac:dyDescent="0.25">
      <c r="A211" s="71" t="s">
        <v>159</v>
      </c>
      <c r="B211" s="71"/>
      <c r="C211" s="71"/>
      <c r="D211" s="71"/>
      <c r="E211" s="71"/>
      <c r="F211" s="71"/>
      <c r="L211" s="73" t="s">
        <v>160</v>
      </c>
      <c r="M211" s="73"/>
      <c r="N211" s="73"/>
      <c r="O211" s="73"/>
      <c r="P211" s="73"/>
    </row>
    <row r="212" spans="1:16" ht="15" x14ac:dyDescent="0.25">
      <c r="A212" s="74" t="s">
        <v>161</v>
      </c>
      <c r="B212" s="74"/>
      <c r="C212" s="74"/>
      <c r="D212" s="74"/>
      <c r="E212" s="74"/>
      <c r="F212" s="74"/>
      <c r="L212" s="73" t="s">
        <v>162</v>
      </c>
      <c r="M212" s="73"/>
      <c r="N212" s="73"/>
      <c r="O212" s="73"/>
      <c r="P212" s="73"/>
    </row>
    <row r="213" spans="1:16" ht="15.75" x14ac:dyDescent="0.25">
      <c r="A213" s="75" t="s">
        <v>163</v>
      </c>
      <c r="B213" s="75"/>
      <c r="C213" s="75"/>
      <c r="D213" s="75"/>
      <c r="E213" s="75"/>
      <c r="F213" s="75"/>
      <c r="I213" s="76"/>
      <c r="L213" s="75" t="s">
        <v>164</v>
      </c>
      <c r="M213" s="75"/>
      <c r="N213" s="75"/>
      <c r="O213" s="75"/>
      <c r="P213" s="75"/>
    </row>
    <row r="214" spans="1:16" ht="15.75" x14ac:dyDescent="0.25">
      <c r="A214" s="71" t="s">
        <v>165</v>
      </c>
      <c r="B214" s="71"/>
      <c r="C214" s="71"/>
      <c r="D214" s="71"/>
      <c r="E214" s="71"/>
      <c r="F214" s="71"/>
      <c r="G214" s="76"/>
      <c r="L214" s="77" t="s">
        <v>166</v>
      </c>
      <c r="M214" s="77"/>
      <c r="N214" s="77"/>
      <c r="O214" s="78">
        <v>43659</v>
      </c>
      <c r="P214" s="78"/>
    </row>
    <row r="215" spans="1:16" x14ac:dyDescent="0.2">
      <c r="A215" s="71" t="s">
        <v>167</v>
      </c>
      <c r="B215" s="71"/>
      <c r="C215" s="71"/>
      <c r="D215" s="71"/>
      <c r="E215" s="71"/>
      <c r="F215" s="71"/>
    </row>
    <row r="216" spans="1:16" ht="15.75" x14ac:dyDescent="0.25">
      <c r="A216" s="75" t="s">
        <v>164</v>
      </c>
      <c r="B216" s="75"/>
      <c r="C216" s="75"/>
      <c r="D216" s="75"/>
      <c r="E216" s="75"/>
      <c r="F216" s="75"/>
      <c r="L216" s="79" t="s">
        <v>168</v>
      </c>
      <c r="M216" s="79"/>
      <c r="N216" s="79"/>
      <c r="O216" s="79"/>
      <c r="P216" s="79"/>
    </row>
    <row r="217" spans="1:16" x14ac:dyDescent="0.2">
      <c r="L217" s="79" t="s">
        <v>169</v>
      </c>
      <c r="M217" s="79"/>
      <c r="N217" s="79"/>
      <c r="O217" s="79"/>
      <c r="P217" s="79"/>
    </row>
    <row r="218" spans="1:16" x14ac:dyDescent="0.2">
      <c r="L218" s="79" t="s">
        <v>170</v>
      </c>
      <c r="M218" s="79"/>
      <c r="N218" s="79"/>
      <c r="O218" s="79"/>
      <c r="P218" s="79"/>
    </row>
    <row r="220" spans="1:16" ht="15.75" x14ac:dyDescent="0.25">
      <c r="B220" s="80"/>
      <c r="C220" s="81"/>
      <c r="D220" s="81"/>
      <c r="E220" s="81"/>
      <c r="F220" s="81"/>
      <c r="G220" s="81"/>
    </row>
    <row r="221" spans="1:16" ht="18" x14ac:dyDescent="0.25">
      <c r="B221" s="82" t="s">
        <v>171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</row>
    <row r="222" spans="1:16" ht="18" x14ac:dyDescent="0.25">
      <c r="B222" s="83" t="s">
        <v>172</v>
      </c>
      <c r="C222" s="83"/>
      <c r="D222" s="83"/>
      <c r="E222" s="83"/>
      <c r="F222" s="83"/>
      <c r="G222" s="83"/>
      <c r="H222" s="83"/>
      <c r="I222" s="83"/>
      <c r="J222" s="83"/>
      <c r="K222" s="83"/>
      <c r="L222" s="83"/>
    </row>
    <row r="224" spans="1:16" x14ac:dyDescent="0.2">
      <c r="D224" s="84" t="s">
        <v>251</v>
      </c>
      <c r="E224" s="84"/>
      <c r="F224" s="84"/>
      <c r="G224" s="84"/>
      <c r="H224" s="84"/>
      <c r="I224" s="84"/>
      <c r="J224" s="84"/>
      <c r="K224" s="84"/>
      <c r="L224" s="84"/>
      <c r="M224" s="84"/>
    </row>
    <row r="225" spans="1:16" x14ac:dyDescent="0.2">
      <c r="D225" s="84" t="s">
        <v>252</v>
      </c>
      <c r="E225" s="84"/>
      <c r="F225" s="84"/>
      <c r="G225" s="84"/>
      <c r="H225" s="84"/>
      <c r="I225" s="84"/>
      <c r="J225" s="84"/>
      <c r="K225" s="84"/>
      <c r="L225" s="84"/>
      <c r="M225" s="84"/>
    </row>
    <row r="226" spans="1:16" ht="13.5" thickBot="1" x14ac:dyDescent="0.25">
      <c r="M226" s="85" t="s">
        <v>241</v>
      </c>
      <c r="N226" s="85"/>
      <c r="O226" s="85"/>
      <c r="P226" s="85"/>
    </row>
    <row r="227" spans="1:16" x14ac:dyDescent="0.2">
      <c r="A227" s="86" t="s">
        <v>176</v>
      </c>
      <c r="B227" s="87">
        <f>'[4]Moyenne Sem1'!$B$20</f>
        <v>0</v>
      </c>
      <c r="C227" s="88"/>
      <c r="D227" s="88"/>
      <c r="E227" s="88"/>
      <c r="F227" s="88"/>
      <c r="G227" s="88"/>
      <c r="H227" s="89"/>
      <c r="I227" s="89"/>
      <c r="J227" s="89"/>
      <c r="K227" s="88" t="s">
        <v>177</v>
      </c>
      <c r="L227" s="88"/>
      <c r="M227" s="88"/>
      <c r="N227" s="90" t="s">
        <v>253</v>
      </c>
      <c r="O227" s="90"/>
      <c r="P227" s="91"/>
    </row>
    <row r="228" spans="1:16" x14ac:dyDescent="0.2">
      <c r="A228" s="92" t="s">
        <v>179</v>
      </c>
      <c r="B228" s="93" t="str">
        <f>'[4]Moyenne Sem1'!$E$20&amp;" "&amp;'[4]Moyenne Sem1'!$F$20</f>
        <v xml:space="preserve"> </v>
      </c>
      <c r="C228" s="84"/>
      <c r="D228" s="84"/>
      <c r="E228" s="84"/>
      <c r="F228" s="84"/>
      <c r="G228" s="84"/>
      <c r="K228" s="84" t="s">
        <v>180</v>
      </c>
      <c r="L228" s="84"/>
      <c r="M228" s="84"/>
      <c r="N228" s="84" t="s">
        <v>181</v>
      </c>
      <c r="O228" s="93" t="s">
        <v>182</v>
      </c>
      <c r="P228" s="94"/>
    </row>
    <row r="229" spans="1:16" x14ac:dyDescent="0.2">
      <c r="A229" s="92" t="s">
        <v>183</v>
      </c>
      <c r="B229" s="95">
        <f>'[4]Moyenne Sem1'!$C$20</f>
        <v>0</v>
      </c>
      <c r="C229" s="95"/>
      <c r="D229" s="95"/>
      <c r="E229" s="95"/>
      <c r="F229" s="95"/>
      <c r="G229" s="84"/>
      <c r="K229" s="84" t="s">
        <v>184</v>
      </c>
      <c r="L229" s="84"/>
      <c r="M229" s="84"/>
      <c r="N229" s="84" t="s">
        <v>181</v>
      </c>
      <c r="O229" s="96">
        <v>44</v>
      </c>
      <c r="P229" s="94"/>
    </row>
    <row r="230" spans="1:16" x14ac:dyDescent="0.2">
      <c r="A230" s="92" t="s">
        <v>185</v>
      </c>
      <c r="B230" s="97">
        <f>'[4]Moyenne Sem1'!$D$20</f>
        <v>0</v>
      </c>
      <c r="C230" s="97"/>
      <c r="D230" s="97"/>
      <c r="E230" s="97"/>
      <c r="F230" s="97"/>
      <c r="G230" s="84"/>
      <c r="P230" s="94"/>
    </row>
    <row r="231" spans="1:16" x14ac:dyDescent="0.2">
      <c r="A231" s="98" t="s">
        <v>186</v>
      </c>
      <c r="B231" s="99" t="s">
        <v>187</v>
      </c>
      <c r="C231" s="100"/>
      <c r="D231" s="101"/>
      <c r="E231" s="99" t="s">
        <v>188</v>
      </c>
      <c r="F231" s="101"/>
      <c r="G231" s="102" t="s">
        <v>189</v>
      </c>
      <c r="H231" s="103" t="s">
        <v>190</v>
      </c>
      <c r="I231" s="99" t="s">
        <v>191</v>
      </c>
      <c r="J231" s="100"/>
      <c r="K231" s="100"/>
      <c r="L231" s="100"/>
      <c r="M231" s="101"/>
      <c r="N231" s="99" t="s">
        <v>192</v>
      </c>
      <c r="O231" s="100"/>
      <c r="P231" s="104"/>
    </row>
    <row r="232" spans="1:16" x14ac:dyDescent="0.2">
      <c r="A232" s="105"/>
      <c r="B232" s="106" t="s">
        <v>193</v>
      </c>
      <c r="C232" s="107"/>
      <c r="D232" s="108"/>
      <c r="E232" s="106" t="s">
        <v>194</v>
      </c>
      <c r="F232" s="108"/>
      <c r="G232" s="109" t="s">
        <v>195</v>
      </c>
      <c r="H232" s="110"/>
      <c r="I232" s="109"/>
      <c r="J232" s="109"/>
      <c r="K232" s="109"/>
      <c r="L232" s="109"/>
      <c r="M232" s="109"/>
      <c r="N232" s="111"/>
      <c r="O232" s="109"/>
      <c r="P232" s="112"/>
    </row>
    <row r="233" spans="1:16" x14ac:dyDescent="0.2">
      <c r="A233" s="113" t="s">
        <v>196</v>
      </c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94"/>
    </row>
    <row r="234" spans="1:16" x14ac:dyDescent="0.2">
      <c r="A234" s="115" t="s">
        <v>7</v>
      </c>
      <c r="B234" s="116">
        <f>'[4]Moyenne Sem1'!$J$20</f>
        <v>0</v>
      </c>
      <c r="C234" s="117"/>
      <c r="D234" s="118"/>
      <c r="E234" s="119">
        <v>3</v>
      </c>
      <c r="F234" s="120"/>
      <c r="G234" s="121">
        <f t="shared" ref="G234:G239" si="12">B234*E234</f>
        <v>0</v>
      </c>
      <c r="H234" s="122"/>
      <c r="I234" s="123" t="str">
        <f>'[4]Liste prof'!$C$1</f>
        <v>M.FOFANA Lacine</v>
      </c>
      <c r="J234" s="124"/>
      <c r="K234" s="124"/>
      <c r="L234" s="124"/>
      <c r="M234" s="125"/>
      <c r="N234" s="123" t="str">
        <f t="shared" ref="N234:N239" si="13">IF(B234&gt;=15, "Très bien",IF(B234&gt;=14, "Bien", IF(AND(B234&lt;=13.99, B234&gt;=12), "Assez bien",IF(AND(B234&lt;=11.99,B234&gt;=10),"Passable",IF(AND(B234&lt;=9.99,B234&gt;=8),"Insuffisant","Nul")))))</f>
        <v>Nul</v>
      </c>
      <c r="O234" s="124"/>
      <c r="P234" s="126"/>
    </row>
    <row r="235" spans="1:16" x14ac:dyDescent="0.2">
      <c r="A235" s="115" t="s">
        <v>38</v>
      </c>
      <c r="B235" s="116">
        <f>'[4]Moyenne Sem1'!$K$20</f>
        <v>0</v>
      </c>
      <c r="C235" s="117"/>
      <c r="D235" s="118"/>
      <c r="E235" s="119">
        <v>2</v>
      </c>
      <c r="F235" s="120"/>
      <c r="G235" s="121">
        <f t="shared" si="12"/>
        <v>0</v>
      </c>
      <c r="H235" s="122"/>
      <c r="I235" s="123" t="str">
        <f>'[4]Liste prof'!$C$2</f>
        <v>M.KOUAKOU Modeste</v>
      </c>
      <c r="J235" s="124"/>
      <c r="K235" s="124"/>
      <c r="L235" s="124"/>
      <c r="M235" s="125"/>
      <c r="N235" s="123" t="str">
        <f t="shared" si="13"/>
        <v>Nul</v>
      </c>
      <c r="O235" s="124"/>
      <c r="P235" s="126"/>
    </row>
    <row r="236" spans="1:16" x14ac:dyDescent="0.2">
      <c r="A236" s="115" t="s">
        <v>18</v>
      </c>
      <c r="B236" s="116">
        <f>'[4]Moyenne Sem1'!$L$20</f>
        <v>0</v>
      </c>
      <c r="C236" s="117"/>
      <c r="D236" s="118"/>
      <c r="E236" s="119">
        <v>3</v>
      </c>
      <c r="F236" s="120"/>
      <c r="G236" s="121">
        <f t="shared" si="12"/>
        <v>0</v>
      </c>
      <c r="H236" s="122"/>
      <c r="I236" s="123" t="str">
        <f>'[4]Liste prof'!$C$3</f>
        <v>Mme MANGOUA Nadege</v>
      </c>
      <c r="J236" s="124"/>
      <c r="K236" s="124"/>
      <c r="L236" s="124"/>
      <c r="M236" s="125"/>
      <c r="N236" s="123" t="str">
        <f t="shared" si="13"/>
        <v>Nul</v>
      </c>
      <c r="O236" s="124"/>
      <c r="P236" s="126"/>
    </row>
    <row r="237" spans="1:16" x14ac:dyDescent="0.2">
      <c r="A237" s="115" t="s">
        <v>19</v>
      </c>
      <c r="B237" s="116">
        <f>'[4]Moyenne Sem1'!$M$20</f>
        <v>0</v>
      </c>
      <c r="C237" s="117"/>
      <c r="D237" s="118"/>
      <c r="E237" s="119">
        <v>4</v>
      </c>
      <c r="F237" s="120"/>
      <c r="G237" s="121">
        <f t="shared" si="12"/>
        <v>0</v>
      </c>
      <c r="H237" s="122"/>
      <c r="I237" s="123" t="str">
        <f>'[4]Liste prof'!$C$4</f>
        <v>M.DIANE Ousmane</v>
      </c>
      <c r="J237" s="124"/>
      <c r="K237" s="124"/>
      <c r="L237" s="124"/>
      <c r="M237" s="125"/>
      <c r="N237" s="123" t="str">
        <f t="shared" si="13"/>
        <v>Nul</v>
      </c>
      <c r="O237" s="124"/>
      <c r="P237" s="126"/>
    </row>
    <row r="238" spans="1:16" x14ac:dyDescent="0.2">
      <c r="A238" s="115" t="s">
        <v>33</v>
      </c>
      <c r="B238" s="116">
        <f>'[4]Moyenne Sem1'!$N$20</f>
        <v>0</v>
      </c>
      <c r="C238" s="117"/>
      <c r="D238" s="118"/>
      <c r="E238" s="119">
        <v>3</v>
      </c>
      <c r="F238" s="120"/>
      <c r="G238" s="121">
        <f t="shared" si="12"/>
        <v>0</v>
      </c>
      <c r="H238" s="128"/>
      <c r="I238" s="123" t="str">
        <f>'[4]Liste prof'!$C$5</f>
        <v>M.KONAN Albert</v>
      </c>
      <c r="J238" s="124"/>
      <c r="K238" s="124"/>
      <c r="L238" s="124"/>
      <c r="M238" s="125"/>
      <c r="N238" s="123" t="str">
        <f t="shared" si="13"/>
        <v>Nul</v>
      </c>
      <c r="O238" s="124"/>
      <c r="P238" s="126"/>
    </row>
    <row r="239" spans="1:16" x14ac:dyDescent="0.2">
      <c r="A239" s="115" t="s">
        <v>197</v>
      </c>
      <c r="B239" s="116">
        <f>'[4]Moyenne Sem1'!$O$20</f>
        <v>0</v>
      </c>
      <c r="C239" s="117"/>
      <c r="D239" s="118"/>
      <c r="E239" s="119">
        <v>2</v>
      </c>
      <c r="F239" s="120"/>
      <c r="G239" s="121">
        <f t="shared" si="12"/>
        <v>0</v>
      </c>
      <c r="H239" s="128"/>
      <c r="I239" s="123" t="str">
        <f>'[4]Liste prof'!$C$6</f>
        <v>M.YAO Kan</v>
      </c>
      <c r="J239" s="124"/>
      <c r="K239" s="124"/>
      <c r="L239" s="124"/>
      <c r="M239" s="125"/>
      <c r="N239" s="123" t="str">
        <f t="shared" si="13"/>
        <v>Nul</v>
      </c>
      <c r="O239" s="124"/>
      <c r="P239" s="126"/>
    </row>
    <row r="240" spans="1:16" ht="13.5" thickBot="1" x14ac:dyDescent="0.25">
      <c r="A240" s="129" t="s">
        <v>187</v>
      </c>
      <c r="B240" s="130"/>
      <c r="C240" s="130"/>
      <c r="D240" s="130"/>
      <c r="E240" s="130"/>
      <c r="F240" s="131">
        <f>SUM(G234:G239)/SUM(E234:F239)</f>
        <v>0</v>
      </c>
      <c r="G240" s="131"/>
      <c r="H240" s="130"/>
      <c r="I240" s="130"/>
      <c r="J240" s="130"/>
      <c r="K240" s="130"/>
      <c r="L240" s="130"/>
      <c r="M240" s="130"/>
      <c r="N240" s="130"/>
      <c r="O240" s="130"/>
      <c r="P240" s="132"/>
    </row>
    <row r="241" spans="1:16" x14ac:dyDescent="0.2">
      <c r="A241" s="133" t="s">
        <v>199</v>
      </c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94"/>
    </row>
    <row r="242" spans="1:16" x14ac:dyDescent="0.2">
      <c r="A242" s="115" t="s">
        <v>254</v>
      </c>
      <c r="B242" s="116">
        <f>'[4]Moyenne Sem1'!$P$20</f>
        <v>0</v>
      </c>
      <c r="C242" s="117"/>
      <c r="D242" s="118"/>
      <c r="E242" s="119">
        <v>5</v>
      </c>
      <c r="F242" s="120"/>
      <c r="G242" s="121">
        <f t="shared" ref="G242:G247" si="14">B242*E242</f>
        <v>0</v>
      </c>
      <c r="H242" s="122"/>
      <c r="I242" s="123" t="str">
        <f>'[4]Liste prof'!$C$7</f>
        <v>M.N'DRAMA Attié</v>
      </c>
      <c r="J242" s="124"/>
      <c r="K242" s="124"/>
      <c r="L242" s="124"/>
      <c r="M242" s="125"/>
      <c r="N242" s="123" t="str">
        <f t="shared" ref="N242:N247" si="15">IF(B242&gt;=15, "Très bien",IF(B242&gt;=14, "Bien", IF(AND(B242&lt;=13.99, B242&gt;=12), "Assez bien",IF(AND(B242&lt;=11.99,B242&gt;=10),"Passable",IF(AND(B242&lt;=9.99,B242&gt;=8),"Insuffisant","Nul")))))</f>
        <v>Nul</v>
      </c>
      <c r="O242" s="124"/>
      <c r="P242" s="126"/>
    </row>
    <row r="243" spans="1:16" x14ac:dyDescent="0.2">
      <c r="A243" s="115" t="s">
        <v>112</v>
      </c>
      <c r="B243" s="116">
        <f>'[4]Moyenne Sem1'!$Q$20</f>
        <v>0</v>
      </c>
      <c r="C243" s="117"/>
      <c r="D243" s="118"/>
      <c r="E243" s="119">
        <v>2</v>
      </c>
      <c r="F243" s="120"/>
      <c r="G243" s="121">
        <f t="shared" si="14"/>
        <v>0</v>
      </c>
      <c r="H243" s="122"/>
      <c r="I243" s="123" t="str">
        <f>'[4]Liste prof'!$C$8</f>
        <v>M.ETTY Isidore</v>
      </c>
      <c r="J243" s="124"/>
      <c r="K243" s="124"/>
      <c r="L243" s="124"/>
      <c r="M243" s="125"/>
      <c r="N243" s="123" t="str">
        <f t="shared" si="15"/>
        <v>Nul</v>
      </c>
      <c r="O243" s="124"/>
      <c r="P243" s="126"/>
    </row>
    <row r="244" spans="1:16" x14ac:dyDescent="0.2">
      <c r="A244" s="115" t="s">
        <v>255</v>
      </c>
      <c r="B244" s="116">
        <f>'[4]Moyenne Sem1'!$R$20</f>
        <v>0</v>
      </c>
      <c r="C244" s="117"/>
      <c r="D244" s="118"/>
      <c r="E244" s="119">
        <v>2</v>
      </c>
      <c r="F244" s="120"/>
      <c r="G244" s="121">
        <f t="shared" si="14"/>
        <v>0</v>
      </c>
      <c r="H244" s="122"/>
      <c r="I244" s="123" t="str">
        <f>'[4]Liste prof'!$C$9</f>
        <v>M.KOUAME Viamey</v>
      </c>
      <c r="J244" s="124"/>
      <c r="K244" s="124"/>
      <c r="L244" s="124"/>
      <c r="M244" s="125"/>
      <c r="N244" s="123" t="str">
        <f t="shared" si="15"/>
        <v>Nul</v>
      </c>
      <c r="O244" s="124"/>
      <c r="P244" s="126"/>
    </row>
    <row r="245" spans="1:16" x14ac:dyDescent="0.2">
      <c r="A245" s="115" t="s">
        <v>52</v>
      </c>
      <c r="B245" s="116">
        <f>'[4]Moyenne Sem1'!$S$20</f>
        <v>0</v>
      </c>
      <c r="C245" s="117"/>
      <c r="D245" s="118"/>
      <c r="E245" s="119">
        <v>3</v>
      </c>
      <c r="F245" s="120"/>
      <c r="G245" s="121">
        <f t="shared" si="14"/>
        <v>0</v>
      </c>
      <c r="H245" s="122"/>
      <c r="I245" s="123" t="str">
        <f>'[4]Liste prof'!$C$10</f>
        <v>M.KONAN Mathias</v>
      </c>
      <c r="J245" s="124"/>
      <c r="K245" s="124"/>
      <c r="L245" s="124"/>
      <c r="M245" s="125"/>
      <c r="N245" s="123" t="str">
        <f t="shared" si="15"/>
        <v>Nul</v>
      </c>
      <c r="O245" s="124"/>
      <c r="P245" s="126"/>
    </row>
    <row r="246" spans="1:16" x14ac:dyDescent="0.2">
      <c r="A246" s="115" t="s">
        <v>114</v>
      </c>
      <c r="B246" s="116">
        <f>'[4]Moyenne Sem1'!$U$20</f>
        <v>0</v>
      </c>
      <c r="C246" s="117"/>
      <c r="D246" s="118"/>
      <c r="E246" s="119">
        <v>2</v>
      </c>
      <c r="F246" s="120"/>
      <c r="G246" s="121">
        <f t="shared" si="14"/>
        <v>0</v>
      </c>
      <c r="H246" s="122"/>
      <c r="I246" s="123" t="str">
        <f>'[4]Liste prof'!$C$12</f>
        <v>M.KOUADIO ADRIEN</v>
      </c>
      <c r="J246" s="124"/>
      <c r="K246" s="124"/>
      <c r="L246" s="124"/>
      <c r="M246" s="125"/>
      <c r="N246" s="123" t="str">
        <f t="shared" si="15"/>
        <v>Nul</v>
      </c>
      <c r="O246" s="124"/>
      <c r="P246" s="126"/>
    </row>
    <row r="247" spans="1:16" x14ac:dyDescent="0.2">
      <c r="A247" s="115" t="s">
        <v>26</v>
      </c>
      <c r="B247" s="116">
        <f>'[4]Moyenne Sem1'!$W$20</f>
        <v>0</v>
      </c>
      <c r="C247" s="117"/>
      <c r="D247" s="118"/>
      <c r="E247" s="119">
        <v>5</v>
      </c>
      <c r="F247" s="120"/>
      <c r="G247" s="121">
        <f t="shared" si="14"/>
        <v>0</v>
      </c>
      <c r="H247" s="122"/>
      <c r="I247" s="123" t="str">
        <f>'[4]Liste prof'!$C$14</f>
        <v>M.KANE Mory</v>
      </c>
      <c r="J247" s="124"/>
      <c r="K247" s="124"/>
      <c r="L247" s="124"/>
      <c r="M247" s="125"/>
      <c r="N247" s="123" t="str">
        <f t="shared" si="15"/>
        <v>Nul</v>
      </c>
      <c r="O247" s="124"/>
      <c r="P247" s="126"/>
    </row>
    <row r="248" spans="1:16" ht="13.5" thickBot="1" x14ac:dyDescent="0.25">
      <c r="A248" s="129" t="s">
        <v>206</v>
      </c>
      <c r="B248" s="137"/>
      <c r="C248" s="137"/>
      <c r="D248" s="137"/>
      <c r="E248" s="137"/>
      <c r="F248" s="131">
        <f>SUM(G242:G247)/SUM(E242:F247)</f>
        <v>0</v>
      </c>
      <c r="G248" s="131"/>
      <c r="H248" s="137"/>
      <c r="I248" s="137"/>
      <c r="J248" s="137"/>
      <c r="K248" s="137"/>
      <c r="L248" s="137"/>
      <c r="M248" s="137"/>
      <c r="N248" s="137"/>
      <c r="O248" s="137"/>
      <c r="P248" s="138"/>
    </row>
    <row r="249" spans="1:16" x14ac:dyDescent="0.2">
      <c r="A249" s="139" t="s">
        <v>207</v>
      </c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1"/>
    </row>
    <row r="250" spans="1:16" ht="13.5" thickBot="1" x14ac:dyDescent="0.25">
      <c r="A250" s="142" t="s">
        <v>208</v>
      </c>
      <c r="B250" s="137"/>
      <c r="C250" s="143">
        <f>'[4]Moyenne Sem1'!$AF$20</f>
        <v>0</v>
      </c>
      <c r="D250" s="137"/>
      <c r="E250" s="137"/>
      <c r="F250" s="137"/>
      <c r="G250" s="137"/>
      <c r="H250" s="137"/>
      <c r="I250" s="137"/>
      <c r="J250" s="144" t="s">
        <v>209</v>
      </c>
      <c r="K250" s="144"/>
      <c r="L250" s="144"/>
      <c r="M250" s="144"/>
      <c r="N250" s="144"/>
      <c r="O250" s="144"/>
      <c r="P250" s="145">
        <f>'[4]Moyenne Sem1'!$AG$20</f>
        <v>0</v>
      </c>
    </row>
    <row r="251" spans="1:16" x14ac:dyDescent="0.2">
      <c r="A251" s="133" t="s">
        <v>210</v>
      </c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46"/>
    </row>
    <row r="252" spans="1:16" x14ac:dyDescent="0.2">
      <c r="A252" s="147"/>
      <c r="B252" s="102"/>
      <c r="C252" s="102"/>
      <c r="D252" s="102"/>
      <c r="E252" s="102"/>
      <c r="F252" s="148"/>
      <c r="G252" s="102"/>
      <c r="H252" s="102"/>
      <c r="I252" s="102"/>
      <c r="J252" s="102"/>
      <c r="K252" s="149"/>
      <c r="L252" s="102"/>
      <c r="M252" s="102"/>
      <c r="N252" s="102"/>
      <c r="O252" s="102"/>
      <c r="P252" s="150"/>
    </row>
    <row r="253" spans="1:16" x14ac:dyDescent="0.2">
      <c r="A253" s="92" t="s">
        <v>211</v>
      </c>
      <c r="C253" s="189">
        <f>(SUM(G234:G239)+SUM(G242:G247))/(SUM(E234:F239)+SUM(E242:F247))</f>
        <v>0</v>
      </c>
      <c r="F253" s="151"/>
      <c r="G253" s="152" t="s">
        <v>212</v>
      </c>
      <c r="H253" s="152"/>
      <c r="I253" s="152"/>
      <c r="K253" s="153"/>
      <c r="M253" s="152" t="s">
        <v>213</v>
      </c>
      <c r="N253" s="152"/>
      <c r="O253" s="152"/>
      <c r="P253" s="94"/>
    </row>
    <row r="254" spans="1:16" x14ac:dyDescent="0.2">
      <c r="A254" s="92"/>
      <c r="F254" s="151"/>
      <c r="K254" s="153"/>
      <c r="P254" s="94"/>
    </row>
    <row r="255" spans="1:16" x14ac:dyDescent="0.2">
      <c r="A255" s="92" t="s">
        <v>214</v>
      </c>
      <c r="C255" s="121">
        <f>'[4]Moyenne Sem1'!$AH$20</f>
        <v>0</v>
      </c>
      <c r="F255" s="151"/>
      <c r="G255" s="154" t="s">
        <v>215</v>
      </c>
      <c r="H255" s="154"/>
      <c r="J255" s="155"/>
      <c r="K255" s="153"/>
      <c r="P255" s="94"/>
    </row>
    <row r="256" spans="1:16" x14ac:dyDescent="0.2">
      <c r="A256" s="92"/>
      <c r="F256" s="151"/>
      <c r="G256" s="154"/>
      <c r="H256" s="154"/>
      <c r="K256" s="153"/>
      <c r="P256" s="94"/>
    </row>
    <row r="257" spans="1:16" x14ac:dyDescent="0.2">
      <c r="A257" s="156" t="s">
        <v>216</v>
      </c>
      <c r="C257" s="157">
        <f>C253+C255</f>
        <v>0</v>
      </c>
      <c r="F257" s="151"/>
      <c r="G257" s="154" t="s">
        <v>217</v>
      </c>
      <c r="H257" s="154"/>
      <c r="J257" s="155"/>
      <c r="K257" s="153"/>
      <c r="M257" s="154" t="s">
        <v>218</v>
      </c>
      <c r="O257" s="157">
        <f>'[4]Moyenne Sem1'!$AI$78</f>
        <v>11.460833333333333</v>
      </c>
      <c r="P257" s="94"/>
    </row>
    <row r="258" spans="1:16" x14ac:dyDescent="0.2">
      <c r="A258" s="156"/>
      <c r="F258" s="151"/>
      <c r="G258" s="154"/>
      <c r="H258" s="154"/>
      <c r="K258" s="153"/>
      <c r="M258" s="154"/>
      <c r="P258" s="94"/>
    </row>
    <row r="259" spans="1:16" x14ac:dyDescent="0.2">
      <c r="A259" s="156" t="s">
        <v>190</v>
      </c>
      <c r="C259" s="158" t="str">
        <f>IF('[4]Moyenne Sem1'!$AJ$20=1,'[4]Moyenne Sem1'!$AJ$20&amp;"er(e)",'[4]Moyenne Sem1'!$AJ$20&amp;"ème")</f>
        <v>ème</v>
      </c>
      <c r="F259" s="151"/>
      <c r="G259" s="154" t="s">
        <v>219</v>
      </c>
      <c r="H259" s="154"/>
      <c r="J259" s="155"/>
      <c r="K259" s="153"/>
      <c r="M259" s="154" t="s">
        <v>220</v>
      </c>
      <c r="O259" s="157">
        <f>'[4]Moyenne Sem1'!$AI$79</f>
        <v>3.2236111111111114</v>
      </c>
      <c r="P259" s="94"/>
    </row>
    <row r="260" spans="1:16" x14ac:dyDescent="0.2">
      <c r="A260" s="159"/>
      <c r="F260" s="151"/>
      <c r="G260" s="154"/>
      <c r="H260" s="154"/>
      <c r="K260" s="153"/>
      <c r="M260" s="154"/>
      <c r="O260" s="84"/>
      <c r="P260" s="94"/>
    </row>
    <row r="261" spans="1:16" x14ac:dyDescent="0.2">
      <c r="A261" s="92"/>
      <c r="C261" s="160"/>
      <c r="F261" s="151"/>
      <c r="G261" s="154" t="s">
        <v>221</v>
      </c>
      <c r="H261" s="154"/>
      <c r="J261" s="155"/>
      <c r="K261" s="153"/>
      <c r="M261" s="154" t="s">
        <v>222</v>
      </c>
      <c r="O261" s="157">
        <f>'[4]Moyenne Sem1'!$AI$76</f>
        <v>9.7988611111111119</v>
      </c>
      <c r="P261" s="94"/>
    </row>
    <row r="262" spans="1:16" x14ac:dyDescent="0.2">
      <c r="A262" s="156"/>
      <c r="F262" s="151"/>
      <c r="G262" s="154"/>
      <c r="H262" s="154"/>
      <c r="K262" s="153"/>
      <c r="P262" s="94"/>
    </row>
    <row r="263" spans="1:16" x14ac:dyDescent="0.2">
      <c r="A263" s="156"/>
      <c r="C263" s="160"/>
      <c r="F263" s="151"/>
      <c r="G263" s="154" t="s">
        <v>223</v>
      </c>
      <c r="H263" s="154"/>
      <c r="J263" s="155"/>
      <c r="K263" s="153"/>
      <c r="P263" s="94"/>
    </row>
    <row r="264" spans="1:16" x14ac:dyDescent="0.2">
      <c r="A264" s="156"/>
      <c r="C264" s="161"/>
      <c r="F264" s="151"/>
      <c r="K264" s="153"/>
      <c r="P264" s="94"/>
    </row>
    <row r="265" spans="1:16" x14ac:dyDescent="0.2">
      <c r="A265" s="159"/>
      <c r="E265" s="162"/>
      <c r="F265" s="163"/>
      <c r="G265" s="162"/>
      <c r="H265" s="162"/>
      <c r="I265" s="162"/>
      <c r="J265" s="162"/>
      <c r="K265" s="164"/>
      <c r="L265" s="162"/>
      <c r="M265" s="162"/>
      <c r="N265" s="162"/>
      <c r="O265" s="162"/>
      <c r="P265" s="165"/>
    </row>
    <row r="266" spans="1:16" x14ac:dyDescent="0.2">
      <c r="A266" s="159"/>
      <c r="E266" s="162"/>
      <c r="F266" s="163"/>
      <c r="G266" s="162"/>
      <c r="H266" s="162"/>
      <c r="I266" s="162"/>
      <c r="J266" s="162"/>
      <c r="K266" s="164"/>
      <c r="L266" s="162"/>
      <c r="M266" s="162"/>
      <c r="N266" s="162"/>
      <c r="O266" s="162"/>
      <c r="P266" s="165"/>
    </row>
    <row r="267" spans="1:16" x14ac:dyDescent="0.2">
      <c r="A267" s="159"/>
      <c r="K267" s="153"/>
      <c r="P267" s="94"/>
    </row>
    <row r="268" spans="1:16" x14ac:dyDescent="0.2">
      <c r="A268" s="166" t="s">
        <v>224</v>
      </c>
      <c r="B268" s="167"/>
      <c r="C268" s="167"/>
      <c r="D268" s="167"/>
      <c r="E268" s="167"/>
      <c r="F268" s="167"/>
      <c r="G268" s="167"/>
      <c r="H268" s="167"/>
      <c r="I268" s="167"/>
      <c r="J268" s="167"/>
      <c r="K268" s="168"/>
      <c r="L268" s="169" t="s">
        <v>225</v>
      </c>
      <c r="M268" s="167"/>
      <c r="N268" s="167"/>
      <c r="O268" s="167"/>
      <c r="P268" s="170"/>
    </row>
    <row r="269" spans="1:16" x14ac:dyDescent="0.2">
      <c r="A269" s="171"/>
      <c r="B269" s="172"/>
      <c r="C269" s="172"/>
      <c r="D269" s="172"/>
      <c r="E269" s="172"/>
      <c r="F269" s="172"/>
      <c r="G269" s="172"/>
      <c r="H269" s="172"/>
      <c r="I269" s="172"/>
      <c r="J269" s="172"/>
      <c r="K269" s="173"/>
      <c r="L269" s="172"/>
      <c r="M269" s="172"/>
      <c r="N269" s="172"/>
      <c r="O269" s="172"/>
      <c r="P269" s="174"/>
    </row>
    <row r="270" spans="1:16" x14ac:dyDescent="0.2">
      <c r="A270" s="171"/>
      <c r="B270" s="172"/>
      <c r="C270" s="172"/>
      <c r="D270" s="172"/>
      <c r="E270" s="172"/>
      <c r="F270" s="172"/>
      <c r="G270" s="172"/>
      <c r="H270" s="172"/>
      <c r="I270" s="172"/>
      <c r="J270" s="172"/>
      <c r="K270" s="173"/>
      <c r="L270" s="172"/>
      <c r="M270" s="172"/>
      <c r="N270" s="172"/>
      <c r="O270" s="172"/>
      <c r="P270" s="174"/>
    </row>
    <row r="271" spans="1:16" x14ac:dyDescent="0.2">
      <c r="A271" s="159"/>
      <c r="K271" s="153"/>
      <c r="P271" s="94"/>
    </row>
    <row r="272" spans="1:16" x14ac:dyDescent="0.2">
      <c r="A272" s="190" t="str">
        <f>IF(C257&gt;=15, "Très bien",IF(C257&gt;=14, "Bien", IF(AND(C257&lt;=13.99, C257&gt;=12), "Assez bien",IF(AND(C257&lt;=11.99,C257&gt;=10),"Travail Passable",IF(AND(C257&lt;=9.99,C257&gt;=8),"Travail Insuffisant","Nul")))))</f>
        <v>Nul</v>
      </c>
      <c r="B272" s="191"/>
      <c r="C272" s="191"/>
      <c r="D272" s="191"/>
      <c r="E272" s="191"/>
      <c r="F272" s="191"/>
      <c r="G272" s="191"/>
      <c r="H272" s="191"/>
      <c r="I272" s="191"/>
      <c r="J272" s="191"/>
      <c r="K272" s="192"/>
      <c r="P272" s="94"/>
    </row>
    <row r="273" spans="1:16" x14ac:dyDescent="0.2">
      <c r="A273" s="178"/>
      <c r="B273" s="179"/>
      <c r="C273" s="179"/>
      <c r="D273" s="179"/>
      <c r="E273" s="179"/>
      <c r="F273" s="179"/>
      <c r="G273" s="179"/>
      <c r="H273" s="179"/>
      <c r="I273" s="179"/>
      <c r="J273" s="179"/>
      <c r="K273" s="180"/>
      <c r="P273" s="94"/>
    </row>
    <row r="274" spans="1:16" x14ac:dyDescent="0.2">
      <c r="A274" s="178"/>
      <c r="B274" s="179"/>
      <c r="C274" s="179"/>
      <c r="D274" s="179"/>
      <c r="E274" s="179"/>
      <c r="F274" s="179"/>
      <c r="G274" s="179"/>
      <c r="H274" s="179"/>
      <c r="I274" s="179"/>
      <c r="J274" s="179"/>
      <c r="K274" s="180"/>
      <c r="P274" s="94"/>
    </row>
    <row r="275" spans="1:16" x14ac:dyDescent="0.2">
      <c r="A275" s="159"/>
      <c r="K275" s="153"/>
      <c r="P275" s="94"/>
    </row>
    <row r="276" spans="1:16" ht="13.5" thickBot="1" x14ac:dyDescent="0.25">
      <c r="A276" s="181"/>
      <c r="B276" s="137"/>
      <c r="C276" s="137"/>
      <c r="D276" s="137"/>
      <c r="E276" s="137"/>
      <c r="F276" s="137"/>
      <c r="G276" s="137"/>
      <c r="H276" s="137"/>
      <c r="I276" s="137"/>
      <c r="J276" s="137"/>
      <c r="K276" s="182"/>
      <c r="L276" s="137"/>
      <c r="M276" s="137"/>
      <c r="N276" s="137"/>
      <c r="O276" s="137"/>
      <c r="P276" s="138"/>
    </row>
    <row r="277" spans="1:16" ht="15" x14ac:dyDescent="0.25">
      <c r="A277" s="71" t="s">
        <v>159</v>
      </c>
      <c r="B277" s="71"/>
      <c r="C277" s="71"/>
      <c r="D277" s="71"/>
      <c r="E277" s="71"/>
      <c r="F277" s="71"/>
      <c r="L277" s="73" t="s">
        <v>160</v>
      </c>
      <c r="M277" s="73"/>
      <c r="N277" s="73"/>
      <c r="O277" s="73"/>
      <c r="P277" s="73"/>
    </row>
    <row r="278" spans="1:16" ht="15" x14ac:dyDescent="0.25">
      <c r="A278" s="74" t="s">
        <v>161</v>
      </c>
      <c r="B278" s="74"/>
      <c r="C278" s="74"/>
      <c r="D278" s="74"/>
      <c r="E278" s="74"/>
      <c r="F278" s="74"/>
      <c r="L278" s="73" t="s">
        <v>162</v>
      </c>
      <c r="M278" s="73"/>
      <c r="N278" s="73"/>
      <c r="O278" s="73"/>
      <c r="P278" s="73"/>
    </row>
    <row r="279" spans="1:16" ht="15.75" x14ac:dyDescent="0.25">
      <c r="A279" s="75" t="s">
        <v>163</v>
      </c>
      <c r="B279" s="75"/>
      <c r="C279" s="75"/>
      <c r="D279" s="75"/>
      <c r="E279" s="75"/>
      <c r="F279" s="75"/>
      <c r="I279" s="76"/>
      <c r="L279" s="75" t="s">
        <v>164</v>
      </c>
      <c r="M279" s="75"/>
      <c r="N279" s="75"/>
      <c r="O279" s="75"/>
      <c r="P279" s="75"/>
    </row>
    <row r="280" spans="1:16" ht="15.75" x14ac:dyDescent="0.25">
      <c r="A280" s="71" t="s">
        <v>165</v>
      </c>
      <c r="B280" s="71"/>
      <c r="C280" s="71"/>
      <c r="D280" s="71"/>
      <c r="E280" s="71"/>
      <c r="F280" s="71"/>
      <c r="G280" s="76"/>
      <c r="L280" s="77" t="s">
        <v>166</v>
      </c>
      <c r="M280" s="77"/>
      <c r="N280" s="77"/>
      <c r="O280" s="78">
        <f ca="1">$O$4</f>
        <v>45719</v>
      </c>
      <c r="P280" s="78"/>
    </row>
    <row r="281" spans="1:16" x14ac:dyDescent="0.2">
      <c r="A281" s="71" t="s">
        <v>167</v>
      </c>
      <c r="B281" s="71"/>
      <c r="C281" s="71"/>
      <c r="D281" s="71"/>
      <c r="E281" s="71"/>
      <c r="F281" s="71"/>
    </row>
    <row r="282" spans="1:16" ht="15.75" x14ac:dyDescent="0.25">
      <c r="A282" s="75" t="s">
        <v>164</v>
      </c>
      <c r="B282" s="75"/>
      <c r="C282" s="75"/>
      <c r="D282" s="75"/>
      <c r="E282" s="75"/>
      <c r="F282" s="75"/>
      <c r="L282" s="79" t="s">
        <v>168</v>
      </c>
      <c r="M282" s="79"/>
      <c r="N282" s="79"/>
      <c r="O282" s="79"/>
      <c r="P282" s="79"/>
    </row>
    <row r="283" spans="1:16" x14ac:dyDescent="0.2">
      <c r="L283" s="79" t="s">
        <v>169</v>
      </c>
      <c r="M283" s="79"/>
      <c r="N283" s="79"/>
      <c r="O283" s="79"/>
      <c r="P283" s="79"/>
    </row>
    <row r="284" spans="1:16" x14ac:dyDescent="0.2">
      <c r="L284" s="79" t="s">
        <v>170</v>
      </c>
      <c r="M284" s="79"/>
      <c r="N284" s="79"/>
      <c r="O284" s="79"/>
      <c r="P284" s="79"/>
    </row>
    <row r="286" spans="1:16" ht="15.75" x14ac:dyDescent="0.25">
      <c r="B286" s="80"/>
      <c r="C286" s="81"/>
      <c r="D286" s="81"/>
      <c r="E286" s="81"/>
      <c r="F286" s="81"/>
      <c r="G286" s="81"/>
    </row>
    <row r="287" spans="1:16" ht="18" x14ac:dyDescent="0.25">
      <c r="B287" s="82" t="s">
        <v>171</v>
      </c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</row>
    <row r="288" spans="1:16" ht="18" x14ac:dyDescent="0.25">
      <c r="B288" s="83" t="s">
        <v>172</v>
      </c>
      <c r="C288" s="83"/>
      <c r="D288" s="83"/>
      <c r="E288" s="83"/>
      <c r="F288" s="83"/>
      <c r="G288" s="83"/>
      <c r="H288" s="83"/>
      <c r="I288" s="83"/>
      <c r="J288" s="83"/>
      <c r="K288" s="83"/>
      <c r="L288" s="83"/>
    </row>
    <row r="290" spans="1:16" x14ac:dyDescent="0.2">
      <c r="D290" s="84" t="s">
        <v>251</v>
      </c>
      <c r="E290" s="84"/>
      <c r="F290" s="84"/>
      <c r="G290" s="84"/>
      <c r="H290" s="84"/>
      <c r="I290" s="84"/>
      <c r="J290" s="84"/>
      <c r="K290" s="84"/>
      <c r="L290" s="84"/>
      <c r="M290" s="84"/>
    </row>
    <row r="291" spans="1:16" x14ac:dyDescent="0.2">
      <c r="D291" s="84" t="s">
        <v>252</v>
      </c>
      <c r="E291" s="84"/>
      <c r="F291" s="84"/>
      <c r="G291" s="84"/>
      <c r="H291" s="84"/>
      <c r="I291" s="84"/>
      <c r="J291" s="84"/>
      <c r="K291" s="84"/>
      <c r="L291" s="84"/>
      <c r="M291" s="84"/>
    </row>
    <row r="292" spans="1:16" ht="13.5" thickBot="1" x14ac:dyDescent="0.25">
      <c r="M292" s="85" t="s">
        <v>241</v>
      </c>
      <c r="N292" s="85"/>
      <c r="O292" s="85"/>
      <c r="P292" s="85"/>
    </row>
    <row r="293" spans="1:16" x14ac:dyDescent="0.2">
      <c r="A293" s="86" t="s">
        <v>176</v>
      </c>
      <c r="B293" s="87">
        <f>'[5]Moyenne sem1'!$B$57</f>
        <v>0</v>
      </c>
      <c r="C293" s="88"/>
      <c r="D293" s="88"/>
      <c r="E293" s="88"/>
      <c r="F293" s="88"/>
      <c r="G293" s="88"/>
      <c r="H293" s="89"/>
      <c r="I293" s="89"/>
      <c r="J293" s="89"/>
      <c r="K293" s="88" t="s">
        <v>177</v>
      </c>
      <c r="L293" s="88"/>
      <c r="M293" s="88"/>
      <c r="N293" s="90" t="s">
        <v>256</v>
      </c>
      <c r="O293" s="90"/>
      <c r="P293" s="91"/>
    </row>
    <row r="294" spans="1:16" x14ac:dyDescent="0.2">
      <c r="A294" s="92" t="s">
        <v>179</v>
      </c>
      <c r="B294" s="93" t="str">
        <f>'[5]Moyenne sem1'!$E$57&amp;" "&amp;'[5]Moyenne sem1'!$F$57</f>
        <v xml:space="preserve"> </v>
      </c>
      <c r="C294" s="84"/>
      <c r="D294" s="84"/>
      <c r="E294" s="84"/>
      <c r="F294" s="84"/>
      <c r="G294" s="84"/>
      <c r="K294" s="84" t="s">
        <v>180</v>
      </c>
      <c r="L294" s="84"/>
      <c r="M294" s="84"/>
      <c r="N294" s="84" t="s">
        <v>181</v>
      </c>
      <c r="O294" s="93" t="s">
        <v>182</v>
      </c>
      <c r="P294" s="94"/>
    </row>
    <row r="295" spans="1:16" x14ac:dyDescent="0.2">
      <c r="A295" s="92" t="s">
        <v>183</v>
      </c>
      <c r="B295" s="95">
        <f>'[5]Moyenne sem1'!$C$57</f>
        <v>0</v>
      </c>
      <c r="C295" s="95"/>
      <c r="D295" s="95"/>
      <c r="E295" s="95"/>
      <c r="F295" s="95"/>
      <c r="G295" s="84"/>
      <c r="K295" s="84" t="s">
        <v>184</v>
      </c>
      <c r="L295" s="84"/>
      <c r="M295" s="84"/>
      <c r="N295" s="84" t="s">
        <v>181</v>
      </c>
      <c r="O295" s="96" t="e">
        <f>$O$19</f>
        <v>#REF!</v>
      </c>
      <c r="P295" s="94"/>
    </row>
    <row r="296" spans="1:16" x14ac:dyDescent="0.2">
      <c r="A296" s="92" t="s">
        <v>185</v>
      </c>
      <c r="B296" s="97">
        <f>'[5]Moyenne sem1'!$D$57</f>
        <v>0</v>
      </c>
      <c r="C296" s="97"/>
      <c r="D296" s="97"/>
      <c r="E296" s="97"/>
      <c r="F296" s="97"/>
      <c r="G296" s="84"/>
      <c r="P296" s="94"/>
    </row>
    <row r="297" spans="1:16" x14ac:dyDescent="0.2">
      <c r="A297" s="98" t="s">
        <v>186</v>
      </c>
      <c r="B297" s="99" t="s">
        <v>187</v>
      </c>
      <c r="C297" s="100"/>
      <c r="D297" s="101"/>
      <c r="E297" s="99" t="s">
        <v>188</v>
      </c>
      <c r="F297" s="101"/>
      <c r="G297" s="102" t="s">
        <v>189</v>
      </c>
      <c r="H297" s="103" t="s">
        <v>190</v>
      </c>
      <c r="I297" s="99" t="s">
        <v>191</v>
      </c>
      <c r="J297" s="100"/>
      <c r="K297" s="100"/>
      <c r="L297" s="100"/>
      <c r="M297" s="101"/>
      <c r="N297" s="99" t="s">
        <v>192</v>
      </c>
      <c r="O297" s="100"/>
      <c r="P297" s="104"/>
    </row>
    <row r="298" spans="1:16" x14ac:dyDescent="0.2">
      <c r="A298" s="105"/>
      <c r="B298" s="106" t="s">
        <v>193</v>
      </c>
      <c r="C298" s="107"/>
      <c r="D298" s="108"/>
      <c r="E298" s="106" t="s">
        <v>194</v>
      </c>
      <c r="F298" s="108"/>
      <c r="G298" s="109" t="s">
        <v>195</v>
      </c>
      <c r="H298" s="110"/>
      <c r="I298" s="109"/>
      <c r="J298" s="109"/>
      <c r="K298" s="109"/>
      <c r="L298" s="109"/>
      <c r="M298" s="109"/>
      <c r="N298" s="111"/>
      <c r="O298" s="109"/>
      <c r="P298" s="112"/>
    </row>
    <row r="299" spans="1:16" x14ac:dyDescent="0.2">
      <c r="A299" s="113" t="s">
        <v>196</v>
      </c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94"/>
    </row>
    <row r="300" spans="1:16" x14ac:dyDescent="0.2">
      <c r="A300" s="115" t="s">
        <v>7</v>
      </c>
      <c r="B300" s="116">
        <f>'[5]Moyenne sem1'!$J$57</f>
        <v>0</v>
      </c>
      <c r="C300" s="117"/>
      <c r="D300" s="118"/>
      <c r="E300" s="119">
        <v>3</v>
      </c>
      <c r="F300" s="120"/>
      <c r="G300" s="121">
        <f t="shared" ref="G300:G305" si="16">B300*E300</f>
        <v>0</v>
      </c>
      <c r="H300" s="122"/>
      <c r="I300" s="123" t="str">
        <f>'[5]Liste profs'!$C$2</f>
        <v>M.FOFANA Lassina</v>
      </c>
      <c r="J300" s="124"/>
      <c r="K300" s="124"/>
      <c r="L300" s="124"/>
      <c r="M300" s="125"/>
      <c r="N300" s="123" t="str">
        <f t="shared" ref="N300:N305" si="17">IF(B300&gt;=15, "Très bien",IF(B300&gt;=14, "Bien", IF(AND(B300&lt;=13.99, B300&gt;=12), "Assez bien",IF(AND(B300&lt;=11.99,B300&gt;=10),"Passable",IF(AND(B300&lt;=9.99,B300&gt;=8),"Insuffisant","Nul")))))</f>
        <v>Nul</v>
      </c>
      <c r="O300" s="124"/>
      <c r="P300" s="126"/>
    </row>
    <row r="301" spans="1:16" x14ac:dyDescent="0.2">
      <c r="A301" s="115" t="s">
        <v>38</v>
      </c>
      <c r="B301" s="116">
        <f>'[5]Moyenne sem1'!$K$57</f>
        <v>0</v>
      </c>
      <c r="C301" s="117"/>
      <c r="D301" s="118"/>
      <c r="E301" s="119">
        <v>2</v>
      </c>
      <c r="F301" s="120"/>
      <c r="G301" s="121">
        <f t="shared" si="16"/>
        <v>0</v>
      </c>
      <c r="H301" s="122"/>
      <c r="I301" s="123" t="str">
        <f>'[5]Liste profs'!$C$3</f>
        <v>M.KOUAKOU Modeste</v>
      </c>
      <c r="J301" s="124"/>
      <c r="K301" s="124"/>
      <c r="L301" s="124"/>
      <c r="M301" s="125"/>
      <c r="N301" s="123" t="str">
        <f t="shared" si="17"/>
        <v>Nul</v>
      </c>
      <c r="O301" s="124"/>
      <c r="P301" s="126"/>
    </row>
    <row r="302" spans="1:16" x14ac:dyDescent="0.2">
      <c r="A302" s="115" t="s">
        <v>18</v>
      </c>
      <c r="B302" s="116">
        <f>'[5]Moyenne sem1'!$L$57</f>
        <v>0</v>
      </c>
      <c r="C302" s="117"/>
      <c r="D302" s="118"/>
      <c r="E302" s="119">
        <v>3</v>
      </c>
      <c r="F302" s="120"/>
      <c r="G302" s="121">
        <f t="shared" si="16"/>
        <v>0</v>
      </c>
      <c r="H302" s="122"/>
      <c r="I302" s="123" t="str">
        <f>'[5]Liste profs'!$C$4</f>
        <v>Mme MANGOUA Nadège</v>
      </c>
      <c r="J302" s="124"/>
      <c r="K302" s="124"/>
      <c r="L302" s="124"/>
      <c r="M302" s="125"/>
      <c r="N302" s="123" t="str">
        <f t="shared" si="17"/>
        <v>Nul</v>
      </c>
      <c r="O302" s="124"/>
      <c r="P302" s="126"/>
    </row>
    <row r="303" spans="1:16" x14ac:dyDescent="0.2">
      <c r="A303" s="115" t="s">
        <v>36</v>
      </c>
      <c r="B303" s="116">
        <f>'[5]Moyenne sem1'!$M$57</f>
        <v>0</v>
      </c>
      <c r="C303" s="117"/>
      <c r="D303" s="118"/>
      <c r="E303" s="119">
        <v>4</v>
      </c>
      <c r="F303" s="120"/>
      <c r="G303" s="121">
        <f t="shared" si="16"/>
        <v>0</v>
      </c>
      <c r="H303" s="122"/>
      <c r="I303" s="123" t="str">
        <f>'[5]Liste profs'!$C$5</f>
        <v>M.ACHI Alain</v>
      </c>
      <c r="J303" s="124"/>
      <c r="K303" s="124"/>
      <c r="L303" s="124"/>
      <c r="M303" s="125"/>
      <c r="N303" s="123" t="str">
        <f t="shared" si="17"/>
        <v>Nul</v>
      </c>
      <c r="O303" s="124"/>
      <c r="P303" s="126"/>
    </row>
    <row r="304" spans="1:16" x14ac:dyDescent="0.2">
      <c r="A304" s="115" t="s">
        <v>33</v>
      </c>
      <c r="B304" s="116">
        <f>'[5]Moyenne sem1'!$N$57</f>
        <v>0</v>
      </c>
      <c r="C304" s="117"/>
      <c r="D304" s="118"/>
      <c r="E304" s="119">
        <v>3</v>
      </c>
      <c r="F304" s="120"/>
      <c r="G304" s="121">
        <f t="shared" si="16"/>
        <v>0</v>
      </c>
      <c r="H304" s="128"/>
      <c r="I304" s="123" t="str">
        <f>'[5]Liste profs'!$C$6</f>
        <v>M.KOFFI Bruno</v>
      </c>
      <c r="J304" s="124"/>
      <c r="K304" s="124"/>
      <c r="L304" s="124"/>
      <c r="M304" s="125"/>
      <c r="N304" s="123" t="str">
        <f t="shared" si="17"/>
        <v>Nul</v>
      </c>
      <c r="O304" s="124"/>
      <c r="P304" s="126"/>
    </row>
    <row r="305" spans="1:16" x14ac:dyDescent="0.2">
      <c r="A305" s="127" t="s">
        <v>197</v>
      </c>
      <c r="B305" s="116">
        <f>'[5]Moyenne sem1'!$O$57</f>
        <v>0</v>
      </c>
      <c r="C305" s="117"/>
      <c r="D305" s="118"/>
      <c r="E305" s="119">
        <v>2</v>
      </c>
      <c r="F305" s="120"/>
      <c r="G305" s="121">
        <f t="shared" si="16"/>
        <v>0</v>
      </c>
      <c r="H305" s="128"/>
      <c r="I305" s="123" t="str">
        <f>'[5]Liste profs'!$C$7</f>
        <v>M.YAO Kan</v>
      </c>
      <c r="J305" s="124"/>
      <c r="K305" s="124"/>
      <c r="L305" s="124"/>
      <c r="M305" s="125"/>
      <c r="N305" s="123" t="str">
        <f t="shared" si="17"/>
        <v>Nul</v>
      </c>
      <c r="O305" s="124"/>
      <c r="P305" s="126"/>
    </row>
    <row r="306" spans="1:16" ht="13.5" thickBot="1" x14ac:dyDescent="0.25">
      <c r="A306" s="129" t="s">
        <v>187</v>
      </c>
      <c r="B306" s="130"/>
      <c r="C306" s="130"/>
      <c r="D306" s="130"/>
      <c r="E306" s="130"/>
      <c r="F306" s="131">
        <f>SUM(G300:G305)/SUM(E300:F305)</f>
        <v>0</v>
      </c>
      <c r="G306" s="131"/>
      <c r="H306" s="130"/>
      <c r="I306" s="130"/>
      <c r="J306" s="130"/>
      <c r="K306" s="130"/>
      <c r="L306" s="130"/>
      <c r="M306" s="130"/>
      <c r="N306" s="130"/>
      <c r="O306" s="130"/>
      <c r="P306" s="132"/>
    </row>
    <row r="307" spans="1:16" x14ac:dyDescent="0.2">
      <c r="A307" s="133" t="s">
        <v>199</v>
      </c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94"/>
    </row>
    <row r="308" spans="1:16" x14ac:dyDescent="0.2">
      <c r="A308" s="127" t="s">
        <v>278</v>
      </c>
      <c r="B308" s="116">
        <f>'[5]Moyenne sem1'!$P$57</f>
        <v>0</v>
      </c>
      <c r="C308" s="117"/>
      <c r="D308" s="118"/>
      <c r="E308" s="119">
        <v>3</v>
      </c>
      <c r="F308" s="120"/>
      <c r="G308" s="121">
        <f t="shared" ref="G308:G318" si="18">B308*E308</f>
        <v>0</v>
      </c>
      <c r="H308" s="122"/>
      <c r="I308" s="123" t="str">
        <f>'[5]Liste profs'!$C$8</f>
        <v>M.KOFFI Barthélémy</v>
      </c>
      <c r="J308" s="124"/>
      <c r="K308" s="124"/>
      <c r="L308" s="124"/>
      <c r="M308" s="125"/>
      <c r="N308" s="123" t="str">
        <f t="shared" ref="N308:N318" si="19">IF(B308&gt;=15, "Très bien",IF(B308&gt;=14, "Bien", IF(AND(B308&lt;=13.99, B308&gt;=12), "Assez bien",IF(AND(B308&lt;=11.99,B308&gt;=10),"Passable",IF(AND(B308&lt;=9.99,B308&gt;=8),"Insuffisant","Nul")))))</f>
        <v>Nul</v>
      </c>
      <c r="O308" s="124"/>
      <c r="P308" s="126"/>
    </row>
    <row r="309" spans="1:16" x14ac:dyDescent="0.2">
      <c r="A309" s="127" t="s">
        <v>97</v>
      </c>
      <c r="B309" s="116">
        <f>'[5]Moyenne sem1'!$Q$57</f>
        <v>0</v>
      </c>
      <c r="C309" s="117"/>
      <c r="D309" s="118"/>
      <c r="E309" s="119">
        <v>2</v>
      </c>
      <c r="F309" s="120"/>
      <c r="G309" s="121">
        <f t="shared" si="18"/>
        <v>0</v>
      </c>
      <c r="H309" s="122"/>
      <c r="I309" s="123" t="str">
        <f>'[5]Liste profs'!$C$9</f>
        <v>M.TIEMOKO Tonga</v>
      </c>
      <c r="J309" s="124"/>
      <c r="K309" s="124"/>
      <c r="L309" s="124"/>
      <c r="M309" s="125"/>
      <c r="N309" s="123" t="str">
        <f t="shared" si="19"/>
        <v>Nul</v>
      </c>
      <c r="O309" s="124"/>
      <c r="P309" s="126"/>
    </row>
    <row r="310" spans="1:16" x14ac:dyDescent="0.2">
      <c r="A310" s="127" t="s">
        <v>279</v>
      </c>
      <c r="B310" s="116">
        <f>'[5]Moyenne sem1'!$R$57</f>
        <v>0</v>
      </c>
      <c r="C310" s="117"/>
      <c r="D310" s="118"/>
      <c r="E310" s="119">
        <v>3</v>
      </c>
      <c r="F310" s="120"/>
      <c r="G310" s="121">
        <f t="shared" si="18"/>
        <v>0</v>
      </c>
      <c r="H310" s="122"/>
      <c r="I310" s="123" t="str">
        <f>'[5]Liste profs'!$C$10</f>
        <v>M.KOUADIO Eugène</v>
      </c>
      <c r="J310" s="124"/>
      <c r="K310" s="124"/>
      <c r="L310" s="124"/>
      <c r="M310" s="125"/>
      <c r="N310" s="123" t="str">
        <f t="shared" si="19"/>
        <v>Nul</v>
      </c>
      <c r="O310" s="124"/>
      <c r="P310" s="126"/>
    </row>
    <row r="311" spans="1:16" x14ac:dyDescent="0.2">
      <c r="A311" s="127" t="s">
        <v>86</v>
      </c>
      <c r="B311" s="116">
        <f>'[5]Moyenne sem1'!$S$57</f>
        <v>0</v>
      </c>
      <c r="C311" s="117"/>
      <c r="D311" s="118"/>
      <c r="E311" s="119">
        <v>3</v>
      </c>
      <c r="F311" s="120"/>
      <c r="G311" s="121">
        <f t="shared" si="18"/>
        <v>0</v>
      </c>
      <c r="H311" s="122"/>
      <c r="I311" s="123" t="str">
        <f>'[5]Liste profs'!$C$11</f>
        <v>M.GBANGBOT Jean</v>
      </c>
      <c r="J311" s="124"/>
      <c r="K311" s="124"/>
      <c r="L311" s="124"/>
      <c r="M311" s="125"/>
      <c r="N311" s="123" t="str">
        <f t="shared" si="19"/>
        <v>Nul</v>
      </c>
      <c r="O311" s="124"/>
      <c r="P311" s="126"/>
    </row>
    <row r="312" spans="1:16" x14ac:dyDescent="0.2">
      <c r="A312" s="127" t="s">
        <v>280</v>
      </c>
      <c r="B312" s="116">
        <f>'[5]Moyenne sem1'!$T$57</f>
        <v>0</v>
      </c>
      <c r="C312" s="117"/>
      <c r="D312" s="118"/>
      <c r="E312" s="119">
        <v>3</v>
      </c>
      <c r="F312" s="120"/>
      <c r="G312" s="121">
        <f t="shared" si="18"/>
        <v>0</v>
      </c>
      <c r="H312" s="122"/>
      <c r="I312" s="123" t="str">
        <f>'[5]Liste profs'!$C$12</f>
        <v>M.GBELE Ouattara</v>
      </c>
      <c r="J312" s="124"/>
      <c r="K312" s="124"/>
      <c r="L312" s="124"/>
      <c r="M312" s="125"/>
      <c r="N312" s="123" t="str">
        <f t="shared" si="19"/>
        <v>Nul</v>
      </c>
      <c r="O312" s="124"/>
      <c r="P312" s="126"/>
    </row>
    <row r="313" spans="1:16" x14ac:dyDescent="0.2">
      <c r="A313" s="127" t="s">
        <v>281</v>
      </c>
      <c r="B313" s="116">
        <f>'[5]Moyenne sem1'!$U$57</f>
        <v>0</v>
      </c>
      <c r="C313" s="117"/>
      <c r="D313" s="118"/>
      <c r="E313" s="119">
        <v>2</v>
      </c>
      <c r="F313" s="120"/>
      <c r="G313" s="121">
        <f t="shared" si="18"/>
        <v>0</v>
      </c>
      <c r="H313" s="122"/>
      <c r="I313" s="123" t="str">
        <f>'[5]Liste profs'!$C$13</f>
        <v>M.SOROKOBY Vano</v>
      </c>
      <c r="J313" s="124"/>
      <c r="K313" s="124"/>
      <c r="L313" s="124"/>
      <c r="M313" s="125"/>
      <c r="N313" s="123" t="str">
        <f t="shared" si="19"/>
        <v>Nul</v>
      </c>
      <c r="O313" s="124"/>
      <c r="P313" s="126"/>
    </row>
    <row r="314" spans="1:16" x14ac:dyDescent="0.2">
      <c r="A314" s="127" t="s">
        <v>282</v>
      </c>
      <c r="B314" s="116">
        <f>'[5]Moyenne sem1'!$V$57</f>
        <v>0</v>
      </c>
      <c r="C314" s="117"/>
      <c r="D314" s="118"/>
      <c r="E314" s="119">
        <v>4</v>
      </c>
      <c r="F314" s="120"/>
      <c r="G314" s="121">
        <f t="shared" si="18"/>
        <v>0</v>
      </c>
      <c r="H314" s="122"/>
      <c r="I314" s="123" t="str">
        <f>'[5]Liste profs'!$C$14</f>
        <v>M.N'DRI Brou</v>
      </c>
      <c r="J314" s="124"/>
      <c r="K314" s="124"/>
      <c r="L314" s="124"/>
      <c r="M314" s="125"/>
      <c r="N314" s="123" t="str">
        <f t="shared" si="19"/>
        <v>Nul</v>
      </c>
      <c r="O314" s="124"/>
      <c r="P314" s="126"/>
    </row>
    <row r="315" spans="1:16" x14ac:dyDescent="0.2">
      <c r="A315" s="127" t="s">
        <v>109</v>
      </c>
      <c r="B315" s="116">
        <f>'[5]Moyenne sem1'!$Y$57</f>
        <v>0</v>
      </c>
      <c r="C315" s="117"/>
      <c r="D315" s="118"/>
      <c r="E315" s="119">
        <v>3</v>
      </c>
      <c r="F315" s="120"/>
      <c r="G315" s="121">
        <f t="shared" si="18"/>
        <v>0</v>
      </c>
      <c r="H315" s="122"/>
      <c r="I315" s="123" t="str">
        <f>'[5]Liste profs'!$C$15</f>
        <v>M.KLOMAN Yao</v>
      </c>
      <c r="J315" s="124"/>
      <c r="K315" s="124"/>
      <c r="L315" s="124"/>
      <c r="M315" s="125"/>
      <c r="N315" s="123" t="str">
        <f t="shared" si="19"/>
        <v>Nul</v>
      </c>
      <c r="O315" s="124"/>
      <c r="P315" s="126"/>
    </row>
    <row r="316" spans="1:16" x14ac:dyDescent="0.2">
      <c r="A316" s="127" t="s">
        <v>283</v>
      </c>
      <c r="B316" s="116">
        <f>'[5]Moyenne sem1'!$Z$57</f>
        <v>0</v>
      </c>
      <c r="C316" s="117"/>
      <c r="D316" s="118"/>
      <c r="E316" s="119">
        <v>4</v>
      </c>
      <c r="F316" s="120"/>
      <c r="G316" s="121">
        <f t="shared" si="18"/>
        <v>0</v>
      </c>
      <c r="H316" s="122"/>
      <c r="I316" s="123" t="str">
        <f>'[5]Liste profs'!$C$16</f>
        <v>M.ACHI Jean</v>
      </c>
      <c r="J316" s="124"/>
      <c r="K316" s="124"/>
      <c r="L316" s="124"/>
      <c r="M316" s="125"/>
      <c r="N316" s="123" t="str">
        <f t="shared" si="19"/>
        <v>Nul</v>
      </c>
      <c r="O316" s="124"/>
      <c r="P316" s="126"/>
    </row>
    <row r="317" spans="1:16" x14ac:dyDescent="0.2">
      <c r="A317" s="127" t="s">
        <v>69</v>
      </c>
      <c r="B317" s="116">
        <f>'[5]Moyenne sem1'!$AA$57</f>
        <v>0</v>
      </c>
      <c r="C317" s="117"/>
      <c r="D317" s="118"/>
      <c r="E317" s="119">
        <v>2</v>
      </c>
      <c r="F317" s="120"/>
      <c r="G317" s="121">
        <f t="shared" si="18"/>
        <v>0</v>
      </c>
      <c r="H317" s="122"/>
      <c r="I317" s="123" t="str">
        <f>'[5]Liste profs'!$C$17</f>
        <v>M.YEO Nahoua</v>
      </c>
      <c r="J317" s="124"/>
      <c r="K317" s="124"/>
      <c r="L317" s="124"/>
      <c r="M317" s="125"/>
      <c r="N317" s="123" t="str">
        <f t="shared" si="19"/>
        <v>Nul</v>
      </c>
      <c r="O317" s="124"/>
      <c r="P317" s="126"/>
    </row>
    <row r="318" spans="1:16" x14ac:dyDescent="0.2">
      <c r="A318" s="127" t="s">
        <v>93</v>
      </c>
      <c r="B318" s="116">
        <f>'[5]Moyenne sem1'!$AB$57</f>
        <v>0</v>
      </c>
      <c r="C318" s="117"/>
      <c r="D318" s="118"/>
      <c r="E318" s="119">
        <v>3</v>
      </c>
      <c r="F318" s="120"/>
      <c r="G318" s="121">
        <f t="shared" si="18"/>
        <v>0</v>
      </c>
      <c r="H318" s="122"/>
      <c r="I318" s="123" t="str">
        <f>'[5]Liste profs'!$C$18</f>
        <v>DR DJEYA Kouame</v>
      </c>
      <c r="J318" s="124"/>
      <c r="K318" s="124"/>
      <c r="L318" s="124"/>
      <c r="M318" s="125"/>
      <c r="N318" s="123" t="str">
        <f t="shared" si="19"/>
        <v>Nul</v>
      </c>
      <c r="O318" s="124"/>
      <c r="P318" s="126"/>
    </row>
    <row r="319" spans="1:16" ht="13.5" thickBot="1" x14ac:dyDescent="0.25">
      <c r="A319" s="129" t="s">
        <v>206</v>
      </c>
      <c r="B319" s="137"/>
      <c r="C319" s="137"/>
      <c r="D319" s="137"/>
      <c r="E319" s="137"/>
      <c r="F319" s="131">
        <f>SUM(G308:G317)/SUM(E308:F317)</f>
        <v>0</v>
      </c>
      <c r="G319" s="131"/>
      <c r="H319" s="137"/>
      <c r="I319" s="137"/>
      <c r="J319" s="137"/>
      <c r="K319" s="137"/>
      <c r="L319" s="137"/>
      <c r="M319" s="137"/>
      <c r="N319" s="137"/>
      <c r="O319" s="137"/>
      <c r="P319" s="138"/>
    </row>
    <row r="320" spans="1:16" x14ac:dyDescent="0.2">
      <c r="A320" s="139" t="s">
        <v>207</v>
      </c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1"/>
    </row>
    <row r="321" spans="1:16" ht="13.5" thickBot="1" x14ac:dyDescent="0.25">
      <c r="A321" s="142" t="s">
        <v>208</v>
      </c>
      <c r="B321" s="137"/>
      <c r="C321" s="143">
        <f>'[5]Moyenne sem1'!$AH$57</f>
        <v>0</v>
      </c>
      <c r="D321" s="137"/>
      <c r="E321" s="137"/>
      <c r="F321" s="137"/>
      <c r="G321" s="137"/>
      <c r="H321" s="137"/>
      <c r="I321" s="137"/>
      <c r="J321" s="144" t="s">
        <v>209</v>
      </c>
      <c r="K321" s="144"/>
      <c r="L321" s="144"/>
      <c r="M321" s="144"/>
      <c r="N321" s="144"/>
      <c r="O321" s="144"/>
      <c r="P321" s="145">
        <f>'[5]Moyenne sem1'!$AI$57</f>
        <v>0</v>
      </c>
    </row>
    <row r="322" spans="1:16" x14ac:dyDescent="0.2">
      <c r="A322" s="133" t="s">
        <v>210</v>
      </c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46"/>
    </row>
    <row r="323" spans="1:16" x14ac:dyDescent="0.2">
      <c r="A323" s="147"/>
      <c r="B323" s="102"/>
      <c r="C323" s="102"/>
      <c r="D323" s="102"/>
      <c r="E323" s="102"/>
      <c r="F323" s="148"/>
      <c r="G323" s="102"/>
      <c r="H323" s="102"/>
      <c r="I323" s="102"/>
      <c r="J323" s="102"/>
      <c r="K323" s="149"/>
      <c r="L323" s="102"/>
      <c r="M323" s="102"/>
      <c r="N323" s="102"/>
      <c r="O323" s="102"/>
      <c r="P323" s="150"/>
    </row>
    <row r="324" spans="1:16" x14ac:dyDescent="0.2">
      <c r="A324" s="92" t="s">
        <v>211</v>
      </c>
      <c r="C324" s="121">
        <f>(SUM(G300:G305)+SUM(G308:G318))/(SUM(E300:F305)+SUM(E308:F318))</f>
        <v>0</v>
      </c>
      <c r="F324" s="151"/>
      <c r="G324" s="152" t="s">
        <v>212</v>
      </c>
      <c r="H324" s="152"/>
      <c r="I324" s="152"/>
      <c r="K324" s="153"/>
      <c r="M324" s="152" t="s">
        <v>213</v>
      </c>
      <c r="N324" s="152"/>
      <c r="O324" s="152"/>
      <c r="P324" s="94"/>
    </row>
    <row r="325" spans="1:16" x14ac:dyDescent="0.2">
      <c r="A325" s="92"/>
      <c r="F325" s="151"/>
      <c r="K325" s="153"/>
      <c r="P325" s="94"/>
    </row>
    <row r="326" spans="1:16" x14ac:dyDescent="0.2">
      <c r="A326" s="92" t="s">
        <v>214</v>
      </c>
      <c r="C326" s="121">
        <f>'[5]Moyenne sem1'!$AJ$57</f>
        <v>0</v>
      </c>
      <c r="F326" s="151"/>
      <c r="G326" s="154" t="s">
        <v>215</v>
      </c>
      <c r="H326" s="154"/>
      <c r="J326" s="155"/>
      <c r="K326" s="153"/>
      <c r="P326" s="94"/>
    </row>
    <row r="327" spans="1:16" x14ac:dyDescent="0.2">
      <c r="A327" s="92"/>
      <c r="F327" s="151"/>
      <c r="G327" s="154"/>
      <c r="H327" s="154"/>
      <c r="K327" s="153"/>
      <c r="P327" s="94"/>
    </row>
    <row r="328" spans="1:16" x14ac:dyDescent="0.2">
      <c r="A328" s="156" t="s">
        <v>216</v>
      </c>
      <c r="C328" s="157">
        <f>C324+C326</f>
        <v>0</v>
      </c>
      <c r="F328" s="151"/>
      <c r="G328" s="154" t="s">
        <v>217</v>
      </c>
      <c r="H328" s="154"/>
      <c r="J328" s="155"/>
      <c r="K328" s="153"/>
      <c r="M328" s="154" t="s">
        <v>218</v>
      </c>
      <c r="O328" s="121">
        <f>'[5]Moyenne sem1'!$AK$63</f>
        <v>13.878478260869565</v>
      </c>
      <c r="P328" s="94"/>
    </row>
    <row r="329" spans="1:16" x14ac:dyDescent="0.2">
      <c r="A329" s="156"/>
      <c r="F329" s="151"/>
      <c r="G329" s="154"/>
      <c r="H329" s="154"/>
      <c r="K329" s="153"/>
      <c r="M329" s="154"/>
      <c r="P329" s="94"/>
    </row>
    <row r="330" spans="1:16" x14ac:dyDescent="0.2">
      <c r="A330" s="156" t="s">
        <v>190</v>
      </c>
      <c r="C330" s="158" t="str">
        <f>IF('[5]Moyenne sem1'!$AL$57=1,'[5]Moyenne sem1'!$AL$57&amp;"er(e)",'[5]Moyenne sem1'!$AL$57&amp;"ème")</f>
        <v>ème</v>
      </c>
      <c r="F330" s="151"/>
      <c r="G330" s="154" t="s">
        <v>219</v>
      </c>
      <c r="H330" s="154"/>
      <c r="J330" s="155"/>
      <c r="K330" s="153"/>
      <c r="M330" s="154" t="s">
        <v>220</v>
      </c>
      <c r="O330" s="121">
        <f>'[5]Moyenne sem1'!$AK$64</f>
        <v>8.2728260869565204</v>
      </c>
      <c r="P330" s="94"/>
    </row>
    <row r="331" spans="1:16" x14ac:dyDescent="0.2">
      <c r="A331" s="159"/>
      <c r="F331" s="151"/>
      <c r="G331" s="154"/>
      <c r="H331" s="154"/>
      <c r="K331" s="153"/>
      <c r="M331" s="154"/>
      <c r="O331" s="84"/>
      <c r="P331" s="94"/>
    </row>
    <row r="332" spans="1:16" x14ac:dyDescent="0.2">
      <c r="A332" s="92"/>
      <c r="C332" s="160"/>
      <c r="F332" s="151"/>
      <c r="G332" s="154" t="s">
        <v>221</v>
      </c>
      <c r="H332" s="154"/>
      <c r="J332" s="155"/>
      <c r="K332" s="153"/>
      <c r="M332" s="154" t="s">
        <v>222</v>
      </c>
      <c r="O332" s="121">
        <f>'[5]Moyenne sem1'!$AK$61</f>
        <v>10.670848861283643</v>
      </c>
      <c r="P332" s="94"/>
    </row>
    <row r="333" spans="1:16" x14ac:dyDescent="0.2">
      <c r="A333" s="156"/>
      <c r="F333" s="151"/>
      <c r="G333" s="154"/>
      <c r="H333" s="154"/>
      <c r="K333" s="153"/>
      <c r="P333" s="94"/>
    </row>
    <row r="334" spans="1:16" x14ac:dyDescent="0.2">
      <c r="A334" s="156"/>
      <c r="C334" s="160"/>
      <c r="F334" s="151"/>
      <c r="G334" s="154" t="s">
        <v>223</v>
      </c>
      <c r="H334" s="154"/>
      <c r="J334" s="155"/>
      <c r="K334" s="153"/>
      <c r="P334" s="94"/>
    </row>
    <row r="335" spans="1:16" x14ac:dyDescent="0.2">
      <c r="A335" s="156"/>
      <c r="C335" s="161"/>
      <c r="F335" s="151"/>
      <c r="K335" s="153"/>
      <c r="P335" s="94"/>
    </row>
    <row r="336" spans="1:16" x14ac:dyDescent="0.2">
      <c r="A336" s="159"/>
      <c r="E336" s="162"/>
      <c r="F336" s="163"/>
      <c r="G336" s="162"/>
      <c r="H336" s="162"/>
      <c r="I336" s="162"/>
      <c r="J336" s="162"/>
      <c r="K336" s="164"/>
      <c r="L336" s="162"/>
      <c r="M336" s="162"/>
      <c r="N336" s="162"/>
      <c r="O336" s="162"/>
      <c r="P336" s="165"/>
    </row>
    <row r="337" spans="1:16" x14ac:dyDescent="0.2">
      <c r="A337" s="159"/>
      <c r="E337" s="162"/>
      <c r="F337" s="163"/>
      <c r="G337" s="162"/>
      <c r="H337" s="162"/>
      <c r="I337" s="162"/>
      <c r="J337" s="162"/>
      <c r="K337" s="164"/>
      <c r="L337" s="162"/>
      <c r="M337" s="162"/>
      <c r="N337" s="162"/>
      <c r="O337" s="162"/>
      <c r="P337" s="165"/>
    </row>
    <row r="338" spans="1:16" x14ac:dyDescent="0.2">
      <c r="A338" s="159"/>
      <c r="K338" s="153"/>
      <c r="P338" s="94"/>
    </row>
    <row r="339" spans="1:16" x14ac:dyDescent="0.2">
      <c r="A339" s="166" t="s">
        <v>224</v>
      </c>
      <c r="B339" s="167"/>
      <c r="C339" s="167"/>
      <c r="D339" s="167"/>
      <c r="E339" s="167"/>
      <c r="F339" s="167"/>
      <c r="G339" s="167"/>
      <c r="H339" s="167"/>
      <c r="I339" s="167"/>
      <c r="J339" s="167"/>
      <c r="K339" s="168"/>
      <c r="L339" s="169" t="s">
        <v>225</v>
      </c>
      <c r="M339" s="167"/>
      <c r="N339" s="167"/>
      <c r="O339" s="167"/>
      <c r="P339" s="170"/>
    </row>
    <row r="340" spans="1:16" x14ac:dyDescent="0.2">
      <c r="A340" s="171"/>
      <c r="B340" s="172"/>
      <c r="C340" s="172"/>
      <c r="D340" s="172"/>
      <c r="E340" s="172"/>
      <c r="F340" s="172"/>
      <c r="G340" s="172"/>
      <c r="H340" s="172"/>
      <c r="I340" s="172"/>
      <c r="J340" s="172"/>
      <c r="K340" s="173"/>
      <c r="L340" s="172"/>
      <c r="M340" s="172"/>
      <c r="N340" s="172"/>
      <c r="O340" s="172"/>
      <c r="P340" s="174"/>
    </row>
    <row r="341" spans="1:16" x14ac:dyDescent="0.2">
      <c r="A341" s="171"/>
      <c r="B341" s="172"/>
      <c r="C341" s="172"/>
      <c r="D341" s="172"/>
      <c r="E341" s="172"/>
      <c r="F341" s="172"/>
      <c r="G341" s="172"/>
      <c r="H341" s="172"/>
      <c r="I341" s="172"/>
      <c r="J341" s="172"/>
      <c r="K341" s="173"/>
      <c r="L341" s="172"/>
      <c r="M341" s="172"/>
      <c r="N341" s="172"/>
      <c r="O341" s="172"/>
      <c r="P341" s="174"/>
    </row>
    <row r="342" spans="1:16" x14ac:dyDescent="0.2">
      <c r="A342" s="159"/>
      <c r="K342" s="153"/>
      <c r="P342" s="94"/>
    </row>
    <row r="343" spans="1:16" x14ac:dyDescent="0.2">
      <c r="A343" s="187" t="str">
        <f>IF(C328&gt;=15, "Très bien",IF(C328&gt;=14, "Bien", IF(AND(C328&lt;=13.99, C328&gt;=12), "Assez bien",IF(AND(C328&lt;=11.99,C328&gt;=10),"Travail Passable",IF(AND(C328&lt;=9.99,C328&gt;=8),"Travail Insuffisant","Nul")))))</f>
        <v>Nul</v>
      </c>
      <c r="B343" s="74"/>
      <c r="C343" s="74"/>
      <c r="D343" s="74"/>
      <c r="E343" s="74"/>
      <c r="F343" s="74"/>
      <c r="G343" s="74"/>
      <c r="H343" s="74"/>
      <c r="I343" s="74"/>
      <c r="J343" s="74"/>
      <c r="K343" s="188"/>
      <c r="P343" s="94"/>
    </row>
    <row r="344" spans="1:16" x14ac:dyDescent="0.2">
      <c r="A344" s="178"/>
      <c r="B344" s="179"/>
      <c r="C344" s="179"/>
      <c r="D344" s="179"/>
      <c r="E344" s="179"/>
      <c r="F344" s="179"/>
      <c r="G344" s="179"/>
      <c r="H344" s="179"/>
      <c r="I344" s="179"/>
      <c r="J344" s="179"/>
      <c r="K344" s="180"/>
      <c r="P344" s="94"/>
    </row>
    <row r="345" spans="1:16" x14ac:dyDescent="0.2">
      <c r="A345" s="178"/>
      <c r="B345" s="179"/>
      <c r="C345" s="179"/>
      <c r="D345" s="179"/>
      <c r="E345" s="179"/>
      <c r="F345" s="179"/>
      <c r="G345" s="179"/>
      <c r="H345" s="179"/>
      <c r="I345" s="179"/>
      <c r="J345" s="179"/>
      <c r="K345" s="180"/>
      <c r="P345" s="94"/>
    </row>
    <row r="346" spans="1:16" x14ac:dyDescent="0.2">
      <c r="A346" s="159"/>
      <c r="K346" s="153"/>
      <c r="P346" s="94"/>
    </row>
    <row r="347" spans="1:16" ht="13.5" thickBot="1" x14ac:dyDescent="0.25">
      <c r="A347" s="181"/>
      <c r="B347" s="137"/>
      <c r="C347" s="137"/>
      <c r="D347" s="137"/>
      <c r="E347" s="137"/>
      <c r="F347" s="137"/>
      <c r="G347" s="137"/>
      <c r="H347" s="137"/>
      <c r="I347" s="137"/>
      <c r="J347" s="137"/>
      <c r="K347" s="182"/>
      <c r="L347" s="137"/>
      <c r="M347" s="137"/>
      <c r="N347" s="137"/>
      <c r="O347" s="137"/>
      <c r="P347" s="138"/>
    </row>
    <row r="348" spans="1:16" x14ac:dyDescent="0.2">
      <c r="A348" s="183" t="s">
        <v>226</v>
      </c>
      <c r="B348" s="183"/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</row>
  </sheetData>
  <protectedRanges>
    <protectedRange sqref="O89" name="Plage1_3"/>
    <protectedRange sqref="O157" name="Plage1_4"/>
  </protectedRanges>
  <mergeCells count="477">
    <mergeCell ref="A343:K343"/>
    <mergeCell ref="A348:P348"/>
    <mergeCell ref="F319:G319"/>
    <mergeCell ref="A320:O320"/>
    <mergeCell ref="J321:O321"/>
    <mergeCell ref="A322:P322"/>
    <mergeCell ref="G324:I324"/>
    <mergeCell ref="M324:O324"/>
    <mergeCell ref="A339:K339"/>
    <mergeCell ref="L339:P339"/>
    <mergeCell ref="B318:D318"/>
    <mergeCell ref="E318:F318"/>
    <mergeCell ref="I318:M318"/>
    <mergeCell ref="N318:P318"/>
    <mergeCell ref="B316:D316"/>
    <mergeCell ref="E316:F316"/>
    <mergeCell ref="I316:M316"/>
    <mergeCell ref="N316:P316"/>
    <mergeCell ref="B317:D317"/>
    <mergeCell ref="E317:F317"/>
    <mergeCell ref="I317:M317"/>
    <mergeCell ref="N317:P317"/>
    <mergeCell ref="A272:K272"/>
    <mergeCell ref="J250:O250"/>
    <mergeCell ref="A251:P251"/>
    <mergeCell ref="G253:I253"/>
    <mergeCell ref="M253:O253"/>
    <mergeCell ref="A268:K268"/>
    <mergeCell ref="L268:P268"/>
    <mergeCell ref="B247:D247"/>
    <mergeCell ref="E247:F247"/>
    <mergeCell ref="I247:M247"/>
    <mergeCell ref="N247:P247"/>
    <mergeCell ref="F248:G248"/>
    <mergeCell ref="A249:O249"/>
    <mergeCell ref="B238:D238"/>
    <mergeCell ref="E238:F238"/>
    <mergeCell ref="I238:M238"/>
    <mergeCell ref="N238:P238"/>
    <mergeCell ref="F240:G240"/>
    <mergeCell ref="A241:O241"/>
    <mergeCell ref="M226:P226"/>
    <mergeCell ref="N227:P227"/>
    <mergeCell ref="B229:F229"/>
    <mergeCell ref="B230:F230"/>
    <mergeCell ref="A233:O233"/>
    <mergeCell ref="B237:D237"/>
    <mergeCell ref="E237:F237"/>
    <mergeCell ref="I237:M237"/>
    <mergeCell ref="N237:P237"/>
    <mergeCell ref="A215:F215"/>
    <mergeCell ref="A216:F216"/>
    <mergeCell ref="L216:P216"/>
    <mergeCell ref="L217:P217"/>
    <mergeCell ref="L218:P218"/>
    <mergeCell ref="B221:M221"/>
    <mergeCell ref="L201:P201"/>
    <mergeCell ref="A205:K205"/>
    <mergeCell ref="A210:P210"/>
    <mergeCell ref="L211:P211"/>
    <mergeCell ref="L212:P212"/>
    <mergeCell ref="A214:F214"/>
    <mergeCell ref="L214:N214"/>
    <mergeCell ref="O214:P214"/>
    <mergeCell ref="F181:G181"/>
    <mergeCell ref="A182:O182"/>
    <mergeCell ref="J183:O183"/>
    <mergeCell ref="A184:P184"/>
    <mergeCell ref="G186:I186"/>
    <mergeCell ref="M186:O186"/>
    <mergeCell ref="B179:D179"/>
    <mergeCell ref="E179:F179"/>
    <mergeCell ref="I179:M179"/>
    <mergeCell ref="N179:P179"/>
    <mergeCell ref="B180:D180"/>
    <mergeCell ref="E180:F180"/>
    <mergeCell ref="I180:M180"/>
    <mergeCell ref="N180:P180"/>
    <mergeCell ref="B178:D178"/>
    <mergeCell ref="E178:F178"/>
    <mergeCell ref="I178:M178"/>
    <mergeCell ref="N178:P178"/>
    <mergeCell ref="L128:P128"/>
    <mergeCell ref="A132:K132"/>
    <mergeCell ref="A137:P137"/>
    <mergeCell ref="A69:P69"/>
    <mergeCell ref="F108:G108"/>
    <mergeCell ref="A64:K64"/>
    <mergeCell ref="A109:O109"/>
    <mergeCell ref="A60:K60"/>
    <mergeCell ref="L60:P60"/>
    <mergeCell ref="G45:I45"/>
    <mergeCell ref="M45:O45"/>
    <mergeCell ref="J42:O42"/>
    <mergeCell ref="A43:P43"/>
    <mergeCell ref="F40:G40"/>
    <mergeCell ref="A41:O41"/>
    <mergeCell ref="B39:D39"/>
    <mergeCell ref="E39:F39"/>
    <mergeCell ref="I39:M39"/>
    <mergeCell ref="N39:P39"/>
    <mergeCell ref="B38:D38"/>
    <mergeCell ref="E38:F38"/>
    <mergeCell ref="I38:M38"/>
    <mergeCell ref="N38:P38"/>
    <mergeCell ref="B37:D37"/>
    <mergeCell ref="E37:F37"/>
    <mergeCell ref="I37:M37"/>
    <mergeCell ref="N37:P37"/>
    <mergeCell ref="B36:D36"/>
    <mergeCell ref="E36:F36"/>
    <mergeCell ref="I36:M36"/>
    <mergeCell ref="N36:P36"/>
    <mergeCell ref="B35:D35"/>
    <mergeCell ref="E35:F35"/>
    <mergeCell ref="I35:M35"/>
    <mergeCell ref="N35:P35"/>
    <mergeCell ref="B34:D34"/>
    <mergeCell ref="E34:F34"/>
    <mergeCell ref="I34:M34"/>
    <mergeCell ref="N34:P34"/>
    <mergeCell ref="B33:D33"/>
    <mergeCell ref="E33:F33"/>
    <mergeCell ref="I33:M33"/>
    <mergeCell ref="N33:P33"/>
    <mergeCell ref="B32:D32"/>
    <mergeCell ref="E32:F32"/>
    <mergeCell ref="I32:M32"/>
    <mergeCell ref="N32:P32"/>
    <mergeCell ref="F30:G30"/>
    <mergeCell ref="A31:O31"/>
    <mergeCell ref="B29:D29"/>
    <mergeCell ref="E29:F29"/>
    <mergeCell ref="I29:M29"/>
    <mergeCell ref="N29:P29"/>
    <mergeCell ref="B28:D28"/>
    <mergeCell ref="E28:F28"/>
    <mergeCell ref="I28:M28"/>
    <mergeCell ref="N28:P28"/>
    <mergeCell ref="B27:D27"/>
    <mergeCell ref="E27:F27"/>
    <mergeCell ref="I27:M27"/>
    <mergeCell ref="N27:P27"/>
    <mergeCell ref="B26:D26"/>
    <mergeCell ref="E26:F26"/>
    <mergeCell ref="I26:M26"/>
    <mergeCell ref="N26:P26"/>
    <mergeCell ref="B25:D25"/>
    <mergeCell ref="E25:F25"/>
    <mergeCell ref="I25:M25"/>
    <mergeCell ref="N25:P25"/>
    <mergeCell ref="B24:D24"/>
    <mergeCell ref="E24:F24"/>
    <mergeCell ref="I24:M24"/>
    <mergeCell ref="N24:P24"/>
    <mergeCell ref="A23:O23"/>
    <mergeCell ref="J110:O110"/>
    <mergeCell ref="A111:P111"/>
    <mergeCell ref="G113:I113"/>
    <mergeCell ref="B22:D22"/>
    <mergeCell ref="E22:F22"/>
    <mergeCell ref="B21:D21"/>
    <mergeCell ref="E21:F21"/>
    <mergeCell ref="I21:M21"/>
    <mergeCell ref="N21:P21"/>
    <mergeCell ref="B19:F19"/>
    <mergeCell ref="B20:F20"/>
    <mergeCell ref="M16:P16"/>
    <mergeCell ref="N17:P17"/>
    <mergeCell ref="L8:P8"/>
    <mergeCell ref="B11:M11"/>
    <mergeCell ref="L7:P7"/>
    <mergeCell ref="M113:O113"/>
    <mergeCell ref="A6:F6"/>
    <mergeCell ref="L6:P6"/>
    <mergeCell ref="A5:F5"/>
    <mergeCell ref="A128:K128"/>
    <mergeCell ref="A4:F4"/>
    <mergeCell ref="L4:N4"/>
    <mergeCell ref="O4:P4"/>
    <mergeCell ref="A3:F3"/>
    <mergeCell ref="L3:P3"/>
    <mergeCell ref="A2:F2"/>
    <mergeCell ref="L2:P2"/>
    <mergeCell ref="A1:F1"/>
    <mergeCell ref="L1:P1"/>
    <mergeCell ref="B315:D315"/>
    <mergeCell ref="E315:F315"/>
    <mergeCell ref="I315:M315"/>
    <mergeCell ref="N315:P315"/>
    <mergeCell ref="B314:D314"/>
    <mergeCell ref="E314:F314"/>
    <mergeCell ref="I314:M314"/>
    <mergeCell ref="N314:P314"/>
    <mergeCell ref="B313:D313"/>
    <mergeCell ref="E313:F313"/>
    <mergeCell ref="I313:M313"/>
    <mergeCell ref="N313:P313"/>
    <mergeCell ref="B312:D312"/>
    <mergeCell ref="E312:F312"/>
    <mergeCell ref="I312:M312"/>
    <mergeCell ref="N312:P312"/>
    <mergeCell ref="B311:D311"/>
    <mergeCell ref="E311:F311"/>
    <mergeCell ref="I311:M311"/>
    <mergeCell ref="N311:P311"/>
    <mergeCell ref="B310:D310"/>
    <mergeCell ref="E310:F310"/>
    <mergeCell ref="I310:M310"/>
    <mergeCell ref="N310:P310"/>
    <mergeCell ref="B309:D309"/>
    <mergeCell ref="E309:F309"/>
    <mergeCell ref="I309:M309"/>
    <mergeCell ref="N309:P309"/>
    <mergeCell ref="B308:D308"/>
    <mergeCell ref="E308:F308"/>
    <mergeCell ref="I308:M308"/>
    <mergeCell ref="N308:P308"/>
    <mergeCell ref="F306:G306"/>
    <mergeCell ref="A307:O307"/>
    <mergeCell ref="B305:D305"/>
    <mergeCell ref="E305:F305"/>
    <mergeCell ref="I305:M305"/>
    <mergeCell ref="N305:P305"/>
    <mergeCell ref="B304:D304"/>
    <mergeCell ref="E304:F304"/>
    <mergeCell ref="I304:M304"/>
    <mergeCell ref="N304:P304"/>
    <mergeCell ref="B303:D303"/>
    <mergeCell ref="E303:F303"/>
    <mergeCell ref="I303:M303"/>
    <mergeCell ref="N303:P303"/>
    <mergeCell ref="B302:D302"/>
    <mergeCell ref="E302:F302"/>
    <mergeCell ref="I302:M302"/>
    <mergeCell ref="N302:P302"/>
    <mergeCell ref="B301:D301"/>
    <mergeCell ref="E301:F301"/>
    <mergeCell ref="I301:M301"/>
    <mergeCell ref="N301:P301"/>
    <mergeCell ref="B300:D300"/>
    <mergeCell ref="E300:F300"/>
    <mergeCell ref="I300:M300"/>
    <mergeCell ref="N300:P300"/>
    <mergeCell ref="A299:O299"/>
    <mergeCell ref="B298:D298"/>
    <mergeCell ref="E298:F298"/>
    <mergeCell ref="B297:D297"/>
    <mergeCell ref="E297:F297"/>
    <mergeCell ref="I297:M297"/>
    <mergeCell ref="N297:P297"/>
    <mergeCell ref="B295:F295"/>
    <mergeCell ref="B296:F296"/>
    <mergeCell ref="M292:P292"/>
    <mergeCell ref="N293:P293"/>
    <mergeCell ref="L284:P284"/>
    <mergeCell ref="B287:M287"/>
    <mergeCell ref="L283:P283"/>
    <mergeCell ref="A282:F282"/>
    <mergeCell ref="L282:P282"/>
    <mergeCell ref="A281:F281"/>
    <mergeCell ref="A280:F280"/>
    <mergeCell ref="L280:N280"/>
    <mergeCell ref="O280:P280"/>
    <mergeCell ref="A279:F279"/>
    <mergeCell ref="L279:P279"/>
    <mergeCell ref="A278:F278"/>
    <mergeCell ref="L278:P278"/>
    <mergeCell ref="A277:F277"/>
    <mergeCell ref="L277:P277"/>
    <mergeCell ref="B246:D246"/>
    <mergeCell ref="E246:F246"/>
    <mergeCell ref="I246:M246"/>
    <mergeCell ref="N246:P246"/>
    <mergeCell ref="B245:D245"/>
    <mergeCell ref="E245:F245"/>
    <mergeCell ref="I245:M245"/>
    <mergeCell ref="N245:P245"/>
    <mergeCell ref="B244:D244"/>
    <mergeCell ref="E244:F244"/>
    <mergeCell ref="I244:M244"/>
    <mergeCell ref="N244:P244"/>
    <mergeCell ref="B243:D243"/>
    <mergeCell ref="E243:F243"/>
    <mergeCell ref="I243:M243"/>
    <mergeCell ref="N243:P243"/>
    <mergeCell ref="B242:D242"/>
    <mergeCell ref="E242:F242"/>
    <mergeCell ref="I242:M242"/>
    <mergeCell ref="N242:P242"/>
    <mergeCell ref="B239:D239"/>
    <mergeCell ref="E239:F239"/>
    <mergeCell ref="I239:M239"/>
    <mergeCell ref="N239:P239"/>
    <mergeCell ref="B236:D236"/>
    <mergeCell ref="E236:F236"/>
    <mergeCell ref="I236:M236"/>
    <mergeCell ref="N236:P236"/>
    <mergeCell ref="B235:D235"/>
    <mergeCell ref="E235:F235"/>
    <mergeCell ref="I235:M235"/>
    <mergeCell ref="N235:P235"/>
    <mergeCell ref="B234:D234"/>
    <mergeCell ref="E234:F234"/>
    <mergeCell ref="I234:M234"/>
    <mergeCell ref="N234:P234"/>
    <mergeCell ref="B232:D232"/>
    <mergeCell ref="E232:F232"/>
    <mergeCell ref="B231:D231"/>
    <mergeCell ref="E231:F231"/>
    <mergeCell ref="I231:M231"/>
    <mergeCell ref="N231:P231"/>
    <mergeCell ref="A213:F213"/>
    <mergeCell ref="L213:P213"/>
    <mergeCell ref="A212:F212"/>
    <mergeCell ref="A211:F211"/>
    <mergeCell ref="A201:K201"/>
    <mergeCell ref="B177:D177"/>
    <mergeCell ref="E177:F177"/>
    <mergeCell ref="I177:M177"/>
    <mergeCell ref="N177:P177"/>
    <mergeCell ref="B176:D176"/>
    <mergeCell ref="E176:F176"/>
    <mergeCell ref="I176:M176"/>
    <mergeCell ref="N176:P176"/>
    <mergeCell ref="B175:D175"/>
    <mergeCell ref="E175:F175"/>
    <mergeCell ref="I175:M175"/>
    <mergeCell ref="N175:P175"/>
    <mergeCell ref="B174:D174"/>
    <mergeCell ref="E174:F174"/>
    <mergeCell ref="I174:M174"/>
    <mergeCell ref="N174:P174"/>
    <mergeCell ref="B173:D173"/>
    <mergeCell ref="E173:F173"/>
    <mergeCell ref="I173:M173"/>
    <mergeCell ref="N173:P173"/>
    <mergeCell ref="B172:D172"/>
    <mergeCell ref="E172:F172"/>
    <mergeCell ref="I172:M172"/>
    <mergeCell ref="N172:P172"/>
    <mergeCell ref="B171:D171"/>
    <mergeCell ref="E171:F171"/>
    <mergeCell ref="I171:M171"/>
    <mergeCell ref="N171:P171"/>
    <mergeCell ref="B170:D170"/>
    <mergeCell ref="E170:F170"/>
    <mergeCell ref="I170:M170"/>
    <mergeCell ref="N170:P170"/>
    <mergeCell ref="F168:G168"/>
    <mergeCell ref="A169:O169"/>
    <mergeCell ref="B167:D167"/>
    <mergeCell ref="E167:F167"/>
    <mergeCell ref="I167:M167"/>
    <mergeCell ref="N167:P167"/>
    <mergeCell ref="B166:D166"/>
    <mergeCell ref="E166:F166"/>
    <mergeCell ref="I166:M166"/>
    <mergeCell ref="N166:P166"/>
    <mergeCell ref="B165:D165"/>
    <mergeCell ref="E165:F165"/>
    <mergeCell ref="I165:M165"/>
    <mergeCell ref="N165:P165"/>
    <mergeCell ref="B164:D164"/>
    <mergeCell ref="E164:F164"/>
    <mergeCell ref="I164:M164"/>
    <mergeCell ref="N164:P164"/>
    <mergeCell ref="B163:D163"/>
    <mergeCell ref="E163:F163"/>
    <mergeCell ref="I163:M163"/>
    <mergeCell ref="N163:P163"/>
    <mergeCell ref="B162:D162"/>
    <mergeCell ref="E162:F162"/>
    <mergeCell ref="I162:M162"/>
    <mergeCell ref="N162:P162"/>
    <mergeCell ref="A161:O161"/>
    <mergeCell ref="B160:D160"/>
    <mergeCell ref="E160:F160"/>
    <mergeCell ref="B159:D159"/>
    <mergeCell ref="E159:F159"/>
    <mergeCell ref="I159:M159"/>
    <mergeCell ref="N159:P159"/>
    <mergeCell ref="B157:F157"/>
    <mergeCell ref="B158:F158"/>
    <mergeCell ref="M154:P154"/>
    <mergeCell ref="N155:P155"/>
    <mergeCell ref="L146:P146"/>
    <mergeCell ref="B149:M149"/>
    <mergeCell ref="L145:P145"/>
    <mergeCell ref="A144:F144"/>
    <mergeCell ref="L144:P144"/>
    <mergeCell ref="A143:F143"/>
    <mergeCell ref="A142:F142"/>
    <mergeCell ref="L142:N142"/>
    <mergeCell ref="O142:P142"/>
    <mergeCell ref="A141:F141"/>
    <mergeCell ref="L141:P141"/>
    <mergeCell ref="A140:F140"/>
    <mergeCell ref="L140:P140"/>
    <mergeCell ref="A139:F139"/>
    <mergeCell ref="L139:P139"/>
    <mergeCell ref="B107:D107"/>
    <mergeCell ref="E107:F107"/>
    <mergeCell ref="I107:M107"/>
    <mergeCell ref="N107:P107"/>
    <mergeCell ref="B106:D106"/>
    <mergeCell ref="E106:F106"/>
    <mergeCell ref="I106:M106"/>
    <mergeCell ref="N106:P106"/>
    <mergeCell ref="B105:D105"/>
    <mergeCell ref="E105:F105"/>
    <mergeCell ref="I105:M105"/>
    <mergeCell ref="N105:P105"/>
    <mergeCell ref="B104:D104"/>
    <mergeCell ref="E104:F104"/>
    <mergeCell ref="I104:M104"/>
    <mergeCell ref="N104:P104"/>
    <mergeCell ref="B103:D103"/>
    <mergeCell ref="E103:F103"/>
    <mergeCell ref="I103:M103"/>
    <mergeCell ref="N103:P103"/>
    <mergeCell ref="B102:D102"/>
    <mergeCell ref="E102:F102"/>
    <mergeCell ref="I102:M102"/>
    <mergeCell ref="N102:P102"/>
    <mergeCell ref="F100:G100"/>
    <mergeCell ref="A101:O101"/>
    <mergeCell ref="B99:D99"/>
    <mergeCell ref="E99:F99"/>
    <mergeCell ref="I99:M99"/>
    <mergeCell ref="N99:P99"/>
    <mergeCell ref="B98:D98"/>
    <mergeCell ref="E98:F98"/>
    <mergeCell ref="I98:M98"/>
    <mergeCell ref="N98:P98"/>
    <mergeCell ref="B97:D97"/>
    <mergeCell ref="E97:F97"/>
    <mergeCell ref="I97:M97"/>
    <mergeCell ref="N97:P97"/>
    <mergeCell ref="B96:D96"/>
    <mergeCell ref="E96:F96"/>
    <mergeCell ref="I96:M96"/>
    <mergeCell ref="N96:P96"/>
    <mergeCell ref="B95:D95"/>
    <mergeCell ref="E95:F95"/>
    <mergeCell ref="I95:M95"/>
    <mergeCell ref="N95:P95"/>
    <mergeCell ref="B94:D94"/>
    <mergeCell ref="E94:F94"/>
    <mergeCell ref="I94:M94"/>
    <mergeCell ref="N94:P94"/>
    <mergeCell ref="A93:O93"/>
    <mergeCell ref="B92:D92"/>
    <mergeCell ref="E92:F92"/>
    <mergeCell ref="B91:D91"/>
    <mergeCell ref="E91:F91"/>
    <mergeCell ref="I91:M91"/>
    <mergeCell ref="N91:P91"/>
    <mergeCell ref="B89:F89"/>
    <mergeCell ref="B90:F90"/>
    <mergeCell ref="M86:P86"/>
    <mergeCell ref="N87:P87"/>
    <mergeCell ref="L78:P78"/>
    <mergeCell ref="B81:M81"/>
    <mergeCell ref="L77:P77"/>
    <mergeCell ref="A76:F76"/>
    <mergeCell ref="L76:P76"/>
    <mergeCell ref="A75:F75"/>
    <mergeCell ref="A74:F74"/>
    <mergeCell ref="L74:N74"/>
    <mergeCell ref="O74:P74"/>
    <mergeCell ref="A73:F73"/>
    <mergeCell ref="L73:P73"/>
    <mergeCell ref="A72:F72"/>
    <mergeCell ref="L72:P72"/>
    <mergeCell ref="A71:F71"/>
    <mergeCell ref="L71:P71"/>
  </mergeCells>
  <printOptions horizontalCentered="1"/>
  <pageMargins left="0.43" right="0.59055118110236227" top="0.39370078740157483" bottom="0.39370078740157483" header="0.51181102362204722" footer="0.51181102362204722"/>
  <pageSetup paperSize="9" scale="83" pageOrder="overThenDown" orientation="portrait" r:id="rId1"/>
  <headerFooter alignWithMargins="0"/>
  <rowBreaks count="4" manualBreakCount="4">
    <brk id="69" max="15" man="1"/>
    <brk id="138" max="15" man="1"/>
    <brk id="210" max="15" man="1"/>
    <brk id="276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A964-624D-4D4D-9466-91979472C70C}">
  <dimension ref="A1:P351"/>
  <sheetViews>
    <sheetView view="pageBreakPreview" topLeftCell="A58" zoomScale="98" zoomScaleNormal="85" zoomScaleSheetLayoutView="98" workbookViewId="0">
      <selection activeCell="L283" sqref="L283:P283"/>
    </sheetView>
  </sheetViews>
  <sheetFormatPr baseColWidth="10" defaultRowHeight="12.75" x14ac:dyDescent="0.2"/>
  <cols>
    <col min="1" max="1" width="27.42578125" style="72" customWidth="1"/>
    <col min="2" max="2" width="0.7109375" style="72" customWidth="1"/>
    <col min="3" max="3" width="5.42578125" style="72" customWidth="1"/>
    <col min="4" max="5" width="2.5703125" style="72" customWidth="1"/>
    <col min="6" max="6" width="2.42578125" style="72" customWidth="1"/>
    <col min="7" max="7" width="9" style="72" customWidth="1"/>
    <col min="8" max="8" width="7.85546875" style="72" customWidth="1"/>
    <col min="9" max="9" width="2.140625" style="72" customWidth="1"/>
    <col min="10" max="10" width="4.85546875" style="72" customWidth="1"/>
    <col min="11" max="11" width="1.7109375" style="72" customWidth="1"/>
    <col min="12" max="12" width="1.28515625" style="72" customWidth="1"/>
    <col min="13" max="13" width="8" style="72" customWidth="1"/>
    <col min="14" max="14" width="3.42578125" style="72" customWidth="1"/>
    <col min="15" max="15" width="5.42578125" style="72" customWidth="1"/>
    <col min="16" max="16" width="17.28515625" style="72" customWidth="1"/>
    <col min="17" max="17" width="2.140625" style="72" customWidth="1"/>
    <col min="18" max="188" width="11.42578125" style="72"/>
    <col min="189" max="189" width="27.42578125" style="72" customWidth="1"/>
    <col min="190" max="190" width="0.7109375" style="72" customWidth="1"/>
    <col min="191" max="191" width="5.42578125" style="72" customWidth="1"/>
    <col min="192" max="193" width="2.5703125" style="72" customWidth="1"/>
    <col min="194" max="194" width="2.42578125" style="72" customWidth="1"/>
    <col min="195" max="195" width="9" style="72" customWidth="1"/>
    <col min="196" max="196" width="7.85546875" style="72" customWidth="1"/>
    <col min="197" max="197" width="2.140625" style="72" customWidth="1"/>
    <col min="198" max="198" width="4.85546875" style="72" customWidth="1"/>
    <col min="199" max="199" width="1.7109375" style="72" customWidth="1"/>
    <col min="200" max="200" width="1.28515625" style="72" customWidth="1"/>
    <col min="201" max="201" width="8" style="72" customWidth="1"/>
    <col min="202" max="202" width="3.42578125" style="72" customWidth="1"/>
    <col min="203" max="203" width="5.42578125" style="72" customWidth="1"/>
    <col min="204" max="204" width="17.28515625" style="72" customWidth="1"/>
    <col min="205" max="205" width="2.140625" style="72" customWidth="1"/>
    <col min="206" max="206" width="27.42578125" style="72" customWidth="1"/>
    <col min="207" max="207" width="0.7109375" style="72" customWidth="1"/>
    <col min="208" max="208" width="5.42578125" style="72" customWidth="1"/>
    <col min="209" max="210" width="2.5703125" style="72" customWidth="1"/>
    <col min="211" max="211" width="2.42578125" style="72" customWidth="1"/>
    <col min="212" max="212" width="9" style="72" customWidth="1"/>
    <col min="213" max="213" width="7.85546875" style="72" customWidth="1"/>
    <col min="214" max="214" width="2.140625" style="72" customWidth="1"/>
    <col min="215" max="215" width="4.85546875" style="72" customWidth="1"/>
    <col min="216" max="216" width="1.7109375" style="72" customWidth="1"/>
    <col min="217" max="217" width="1.28515625" style="72" customWidth="1"/>
    <col min="218" max="218" width="8" style="72" customWidth="1"/>
    <col min="219" max="219" width="3.42578125" style="72" customWidth="1"/>
    <col min="220" max="220" width="5.42578125" style="72" customWidth="1"/>
    <col min="221" max="221" width="17.28515625" style="72" customWidth="1"/>
    <col min="222" max="222" width="3.140625" style="72" customWidth="1"/>
    <col min="223" max="223" width="27.42578125" style="72" customWidth="1"/>
    <col min="224" max="224" width="0.7109375" style="72" customWidth="1"/>
    <col min="225" max="225" width="5.42578125" style="72" customWidth="1"/>
    <col min="226" max="227" width="2.5703125" style="72" customWidth="1"/>
    <col min="228" max="228" width="2.42578125" style="72" customWidth="1"/>
    <col min="229" max="229" width="9" style="72" customWidth="1"/>
    <col min="230" max="230" width="7.85546875" style="72" customWidth="1"/>
    <col min="231" max="231" width="2.140625" style="72" customWidth="1"/>
    <col min="232" max="232" width="4.85546875" style="72" customWidth="1"/>
    <col min="233" max="233" width="1.7109375" style="72" customWidth="1"/>
    <col min="234" max="234" width="1.28515625" style="72" customWidth="1"/>
    <col min="235" max="235" width="8" style="72" customWidth="1"/>
    <col min="236" max="236" width="3.42578125" style="72" customWidth="1"/>
    <col min="237" max="237" width="5.42578125" style="72" customWidth="1"/>
    <col min="238" max="238" width="17.28515625" style="72" customWidth="1"/>
    <col min="239" max="239" width="2.28515625" style="72" customWidth="1"/>
    <col min="240" max="240" width="27.42578125" style="72" customWidth="1"/>
    <col min="241" max="241" width="0.7109375" style="72" customWidth="1"/>
    <col min="242" max="242" width="5.42578125" style="72" customWidth="1"/>
    <col min="243" max="244" width="2.5703125" style="72" customWidth="1"/>
    <col min="245" max="245" width="2.42578125" style="72" customWidth="1"/>
    <col min="246" max="246" width="9" style="72" customWidth="1"/>
    <col min="247" max="247" width="7.85546875" style="72" customWidth="1"/>
    <col min="248" max="248" width="2.140625" style="72" customWidth="1"/>
    <col min="249" max="249" width="4.85546875" style="72" customWidth="1"/>
    <col min="250" max="250" width="1.7109375" style="72" customWidth="1"/>
    <col min="251" max="251" width="1.28515625" style="72" customWidth="1"/>
    <col min="252" max="252" width="8" style="72" customWidth="1"/>
    <col min="253" max="253" width="3.42578125" style="72" customWidth="1"/>
    <col min="254" max="254" width="5.42578125" style="72" customWidth="1"/>
    <col min="255" max="255" width="17.28515625" style="72" customWidth="1"/>
    <col min="256" max="256" width="3.28515625" style="72" customWidth="1"/>
    <col min="257" max="257" width="27.42578125" style="72" customWidth="1"/>
    <col min="258" max="258" width="0.7109375" style="72" customWidth="1"/>
    <col min="259" max="259" width="5.42578125" style="72" customWidth="1"/>
    <col min="260" max="261" width="2.5703125" style="72" customWidth="1"/>
    <col min="262" max="262" width="2.42578125" style="72" customWidth="1"/>
    <col min="263" max="263" width="9" style="72" customWidth="1"/>
    <col min="264" max="264" width="7.85546875" style="72" customWidth="1"/>
    <col min="265" max="265" width="2.140625" style="72" customWidth="1"/>
    <col min="266" max="266" width="4.85546875" style="72" customWidth="1"/>
    <col min="267" max="267" width="1.7109375" style="72" customWidth="1"/>
    <col min="268" max="268" width="1.28515625" style="72" customWidth="1"/>
    <col min="269" max="269" width="8" style="72" customWidth="1"/>
    <col min="270" max="270" width="3.42578125" style="72" customWidth="1"/>
    <col min="271" max="271" width="5.42578125" style="72" customWidth="1"/>
    <col min="272" max="272" width="17.28515625" style="72" customWidth="1"/>
    <col min="273" max="444" width="11.42578125" style="72"/>
    <col min="445" max="445" width="27.42578125" style="72" customWidth="1"/>
    <col min="446" max="446" width="0.7109375" style="72" customWidth="1"/>
    <col min="447" max="447" width="5.42578125" style="72" customWidth="1"/>
    <col min="448" max="449" width="2.5703125" style="72" customWidth="1"/>
    <col min="450" max="450" width="2.42578125" style="72" customWidth="1"/>
    <col min="451" max="451" width="9" style="72" customWidth="1"/>
    <col min="452" max="452" width="7.85546875" style="72" customWidth="1"/>
    <col min="453" max="453" width="2.140625" style="72" customWidth="1"/>
    <col min="454" max="454" width="4.85546875" style="72" customWidth="1"/>
    <col min="455" max="455" width="1.7109375" style="72" customWidth="1"/>
    <col min="456" max="456" width="1.28515625" style="72" customWidth="1"/>
    <col min="457" max="457" width="8" style="72" customWidth="1"/>
    <col min="458" max="458" width="3.42578125" style="72" customWidth="1"/>
    <col min="459" max="459" width="5.42578125" style="72" customWidth="1"/>
    <col min="460" max="460" width="17.28515625" style="72" customWidth="1"/>
    <col min="461" max="461" width="2.140625" style="72" customWidth="1"/>
    <col min="462" max="462" width="27.42578125" style="72" customWidth="1"/>
    <col min="463" max="463" width="0.7109375" style="72" customWidth="1"/>
    <col min="464" max="464" width="5.42578125" style="72" customWidth="1"/>
    <col min="465" max="466" width="2.5703125" style="72" customWidth="1"/>
    <col min="467" max="467" width="2.42578125" style="72" customWidth="1"/>
    <col min="468" max="468" width="9" style="72" customWidth="1"/>
    <col min="469" max="469" width="7.85546875" style="72" customWidth="1"/>
    <col min="470" max="470" width="2.140625" style="72" customWidth="1"/>
    <col min="471" max="471" width="4.85546875" style="72" customWidth="1"/>
    <col min="472" max="472" width="1.7109375" style="72" customWidth="1"/>
    <col min="473" max="473" width="1.28515625" style="72" customWidth="1"/>
    <col min="474" max="474" width="8" style="72" customWidth="1"/>
    <col min="475" max="475" width="3.42578125" style="72" customWidth="1"/>
    <col min="476" max="476" width="5.42578125" style="72" customWidth="1"/>
    <col min="477" max="477" width="17.28515625" style="72" customWidth="1"/>
    <col min="478" max="478" width="3.140625" style="72" customWidth="1"/>
    <col min="479" max="479" width="27.42578125" style="72" customWidth="1"/>
    <col min="480" max="480" width="0.7109375" style="72" customWidth="1"/>
    <col min="481" max="481" width="5.42578125" style="72" customWidth="1"/>
    <col min="482" max="483" width="2.5703125" style="72" customWidth="1"/>
    <col min="484" max="484" width="2.42578125" style="72" customWidth="1"/>
    <col min="485" max="485" width="9" style="72" customWidth="1"/>
    <col min="486" max="486" width="7.85546875" style="72" customWidth="1"/>
    <col min="487" max="487" width="2.140625" style="72" customWidth="1"/>
    <col min="488" max="488" width="4.85546875" style="72" customWidth="1"/>
    <col min="489" max="489" width="1.7109375" style="72" customWidth="1"/>
    <col min="490" max="490" width="1.28515625" style="72" customWidth="1"/>
    <col min="491" max="491" width="8" style="72" customWidth="1"/>
    <col min="492" max="492" width="3.42578125" style="72" customWidth="1"/>
    <col min="493" max="493" width="5.42578125" style="72" customWidth="1"/>
    <col min="494" max="494" width="17.28515625" style="72" customWidth="1"/>
    <col min="495" max="495" width="2.28515625" style="72" customWidth="1"/>
    <col min="496" max="496" width="27.42578125" style="72" customWidth="1"/>
    <col min="497" max="497" width="0.7109375" style="72" customWidth="1"/>
    <col min="498" max="498" width="5.42578125" style="72" customWidth="1"/>
    <col min="499" max="500" width="2.5703125" style="72" customWidth="1"/>
    <col min="501" max="501" width="2.42578125" style="72" customWidth="1"/>
    <col min="502" max="502" width="9" style="72" customWidth="1"/>
    <col min="503" max="503" width="7.85546875" style="72" customWidth="1"/>
    <col min="504" max="504" width="2.140625" style="72" customWidth="1"/>
    <col min="505" max="505" width="4.85546875" style="72" customWidth="1"/>
    <col min="506" max="506" width="1.7109375" style="72" customWidth="1"/>
    <col min="507" max="507" width="1.28515625" style="72" customWidth="1"/>
    <col min="508" max="508" width="8" style="72" customWidth="1"/>
    <col min="509" max="509" width="3.42578125" style="72" customWidth="1"/>
    <col min="510" max="510" width="5.42578125" style="72" customWidth="1"/>
    <col min="511" max="511" width="17.28515625" style="72" customWidth="1"/>
    <col min="512" max="512" width="3.28515625" style="72" customWidth="1"/>
    <col min="513" max="513" width="27.42578125" style="72" customWidth="1"/>
    <col min="514" max="514" width="0.7109375" style="72" customWidth="1"/>
    <col min="515" max="515" width="5.42578125" style="72" customWidth="1"/>
    <col min="516" max="517" width="2.5703125" style="72" customWidth="1"/>
    <col min="518" max="518" width="2.42578125" style="72" customWidth="1"/>
    <col min="519" max="519" width="9" style="72" customWidth="1"/>
    <col min="520" max="520" width="7.85546875" style="72" customWidth="1"/>
    <col min="521" max="521" width="2.140625" style="72" customWidth="1"/>
    <col min="522" max="522" width="4.85546875" style="72" customWidth="1"/>
    <col min="523" max="523" width="1.7109375" style="72" customWidth="1"/>
    <col min="524" max="524" width="1.28515625" style="72" customWidth="1"/>
    <col min="525" max="525" width="8" style="72" customWidth="1"/>
    <col min="526" max="526" width="3.42578125" style="72" customWidth="1"/>
    <col min="527" max="527" width="5.42578125" style="72" customWidth="1"/>
    <col min="528" max="528" width="17.28515625" style="72" customWidth="1"/>
    <col min="529" max="700" width="11.42578125" style="72"/>
    <col min="701" max="701" width="27.42578125" style="72" customWidth="1"/>
    <col min="702" max="702" width="0.7109375" style="72" customWidth="1"/>
    <col min="703" max="703" width="5.42578125" style="72" customWidth="1"/>
    <col min="704" max="705" width="2.5703125" style="72" customWidth="1"/>
    <col min="706" max="706" width="2.42578125" style="72" customWidth="1"/>
    <col min="707" max="707" width="9" style="72" customWidth="1"/>
    <col min="708" max="708" width="7.85546875" style="72" customWidth="1"/>
    <col min="709" max="709" width="2.140625" style="72" customWidth="1"/>
    <col min="710" max="710" width="4.85546875" style="72" customWidth="1"/>
    <col min="711" max="711" width="1.7109375" style="72" customWidth="1"/>
    <col min="712" max="712" width="1.28515625" style="72" customWidth="1"/>
    <col min="713" max="713" width="8" style="72" customWidth="1"/>
    <col min="714" max="714" width="3.42578125" style="72" customWidth="1"/>
    <col min="715" max="715" width="5.42578125" style="72" customWidth="1"/>
    <col min="716" max="716" width="17.28515625" style="72" customWidth="1"/>
    <col min="717" max="717" width="2.140625" style="72" customWidth="1"/>
    <col min="718" max="718" width="27.42578125" style="72" customWidth="1"/>
    <col min="719" max="719" width="0.7109375" style="72" customWidth="1"/>
    <col min="720" max="720" width="5.42578125" style="72" customWidth="1"/>
    <col min="721" max="722" width="2.5703125" style="72" customWidth="1"/>
    <col min="723" max="723" width="2.42578125" style="72" customWidth="1"/>
    <col min="724" max="724" width="9" style="72" customWidth="1"/>
    <col min="725" max="725" width="7.85546875" style="72" customWidth="1"/>
    <col min="726" max="726" width="2.140625" style="72" customWidth="1"/>
    <col min="727" max="727" width="4.85546875" style="72" customWidth="1"/>
    <col min="728" max="728" width="1.7109375" style="72" customWidth="1"/>
    <col min="729" max="729" width="1.28515625" style="72" customWidth="1"/>
    <col min="730" max="730" width="8" style="72" customWidth="1"/>
    <col min="731" max="731" width="3.42578125" style="72" customWidth="1"/>
    <col min="732" max="732" width="5.42578125" style="72" customWidth="1"/>
    <col min="733" max="733" width="17.28515625" style="72" customWidth="1"/>
    <col min="734" max="734" width="3.140625" style="72" customWidth="1"/>
    <col min="735" max="735" width="27.42578125" style="72" customWidth="1"/>
    <col min="736" max="736" width="0.7109375" style="72" customWidth="1"/>
    <col min="737" max="737" width="5.42578125" style="72" customWidth="1"/>
    <col min="738" max="739" width="2.5703125" style="72" customWidth="1"/>
    <col min="740" max="740" width="2.42578125" style="72" customWidth="1"/>
    <col min="741" max="741" width="9" style="72" customWidth="1"/>
    <col min="742" max="742" width="7.85546875" style="72" customWidth="1"/>
    <col min="743" max="743" width="2.140625" style="72" customWidth="1"/>
    <col min="744" max="744" width="4.85546875" style="72" customWidth="1"/>
    <col min="745" max="745" width="1.7109375" style="72" customWidth="1"/>
    <col min="746" max="746" width="1.28515625" style="72" customWidth="1"/>
    <col min="747" max="747" width="8" style="72" customWidth="1"/>
    <col min="748" max="748" width="3.42578125" style="72" customWidth="1"/>
    <col min="749" max="749" width="5.42578125" style="72" customWidth="1"/>
    <col min="750" max="750" width="17.28515625" style="72" customWidth="1"/>
    <col min="751" max="751" width="2.28515625" style="72" customWidth="1"/>
    <col min="752" max="752" width="27.42578125" style="72" customWidth="1"/>
    <col min="753" max="753" width="0.7109375" style="72" customWidth="1"/>
    <col min="754" max="754" width="5.42578125" style="72" customWidth="1"/>
    <col min="755" max="756" width="2.5703125" style="72" customWidth="1"/>
    <col min="757" max="757" width="2.42578125" style="72" customWidth="1"/>
    <col min="758" max="758" width="9" style="72" customWidth="1"/>
    <col min="759" max="759" width="7.85546875" style="72" customWidth="1"/>
    <col min="760" max="760" width="2.140625" style="72" customWidth="1"/>
    <col min="761" max="761" width="4.85546875" style="72" customWidth="1"/>
    <col min="762" max="762" width="1.7109375" style="72" customWidth="1"/>
    <col min="763" max="763" width="1.28515625" style="72" customWidth="1"/>
    <col min="764" max="764" width="8" style="72" customWidth="1"/>
    <col min="765" max="765" width="3.42578125" style="72" customWidth="1"/>
    <col min="766" max="766" width="5.42578125" style="72" customWidth="1"/>
    <col min="767" max="767" width="17.28515625" style="72" customWidth="1"/>
    <col min="768" max="768" width="3.28515625" style="72" customWidth="1"/>
    <col min="769" max="769" width="27.42578125" style="72" customWidth="1"/>
    <col min="770" max="770" width="0.7109375" style="72" customWidth="1"/>
    <col min="771" max="771" width="5.42578125" style="72" customWidth="1"/>
    <col min="772" max="773" width="2.5703125" style="72" customWidth="1"/>
    <col min="774" max="774" width="2.42578125" style="72" customWidth="1"/>
    <col min="775" max="775" width="9" style="72" customWidth="1"/>
    <col min="776" max="776" width="7.85546875" style="72" customWidth="1"/>
    <col min="777" max="777" width="2.140625" style="72" customWidth="1"/>
    <col min="778" max="778" width="4.85546875" style="72" customWidth="1"/>
    <col min="779" max="779" width="1.7109375" style="72" customWidth="1"/>
    <col min="780" max="780" width="1.28515625" style="72" customWidth="1"/>
    <col min="781" max="781" width="8" style="72" customWidth="1"/>
    <col min="782" max="782" width="3.42578125" style="72" customWidth="1"/>
    <col min="783" max="783" width="5.42578125" style="72" customWidth="1"/>
    <col min="784" max="784" width="17.28515625" style="72" customWidth="1"/>
    <col min="785" max="956" width="11.42578125" style="72"/>
    <col min="957" max="957" width="27.42578125" style="72" customWidth="1"/>
    <col min="958" max="958" width="0.7109375" style="72" customWidth="1"/>
    <col min="959" max="959" width="5.42578125" style="72" customWidth="1"/>
    <col min="960" max="961" width="2.5703125" style="72" customWidth="1"/>
    <col min="962" max="962" width="2.42578125" style="72" customWidth="1"/>
    <col min="963" max="963" width="9" style="72" customWidth="1"/>
    <col min="964" max="964" width="7.85546875" style="72" customWidth="1"/>
    <col min="965" max="965" width="2.140625" style="72" customWidth="1"/>
    <col min="966" max="966" width="4.85546875" style="72" customWidth="1"/>
    <col min="967" max="967" width="1.7109375" style="72" customWidth="1"/>
    <col min="968" max="968" width="1.28515625" style="72" customWidth="1"/>
    <col min="969" max="969" width="8" style="72" customWidth="1"/>
    <col min="970" max="970" width="3.42578125" style="72" customWidth="1"/>
    <col min="971" max="971" width="5.42578125" style="72" customWidth="1"/>
    <col min="972" max="972" width="17.28515625" style="72" customWidth="1"/>
    <col min="973" max="973" width="2.140625" style="72" customWidth="1"/>
    <col min="974" max="974" width="27.42578125" style="72" customWidth="1"/>
    <col min="975" max="975" width="0.7109375" style="72" customWidth="1"/>
    <col min="976" max="976" width="5.42578125" style="72" customWidth="1"/>
    <col min="977" max="978" width="2.5703125" style="72" customWidth="1"/>
    <col min="979" max="979" width="2.42578125" style="72" customWidth="1"/>
    <col min="980" max="980" width="9" style="72" customWidth="1"/>
    <col min="981" max="981" width="7.85546875" style="72" customWidth="1"/>
    <col min="982" max="982" width="2.140625" style="72" customWidth="1"/>
    <col min="983" max="983" width="4.85546875" style="72" customWidth="1"/>
    <col min="984" max="984" width="1.7109375" style="72" customWidth="1"/>
    <col min="985" max="985" width="1.28515625" style="72" customWidth="1"/>
    <col min="986" max="986" width="8" style="72" customWidth="1"/>
    <col min="987" max="987" width="3.42578125" style="72" customWidth="1"/>
    <col min="988" max="988" width="5.42578125" style="72" customWidth="1"/>
    <col min="989" max="989" width="17.28515625" style="72" customWidth="1"/>
    <col min="990" max="990" width="3.140625" style="72" customWidth="1"/>
    <col min="991" max="991" width="27.42578125" style="72" customWidth="1"/>
    <col min="992" max="992" width="0.7109375" style="72" customWidth="1"/>
    <col min="993" max="993" width="5.42578125" style="72" customWidth="1"/>
    <col min="994" max="995" width="2.5703125" style="72" customWidth="1"/>
    <col min="996" max="996" width="2.42578125" style="72" customWidth="1"/>
    <col min="997" max="997" width="9" style="72" customWidth="1"/>
    <col min="998" max="998" width="7.85546875" style="72" customWidth="1"/>
    <col min="999" max="999" width="2.140625" style="72" customWidth="1"/>
    <col min="1000" max="1000" width="4.85546875" style="72" customWidth="1"/>
    <col min="1001" max="1001" width="1.7109375" style="72" customWidth="1"/>
    <col min="1002" max="1002" width="1.28515625" style="72" customWidth="1"/>
    <col min="1003" max="1003" width="8" style="72" customWidth="1"/>
    <col min="1004" max="1004" width="3.42578125" style="72" customWidth="1"/>
    <col min="1005" max="1005" width="5.42578125" style="72" customWidth="1"/>
    <col min="1006" max="1006" width="17.28515625" style="72" customWidth="1"/>
    <col min="1007" max="1007" width="2.28515625" style="72" customWidth="1"/>
    <col min="1008" max="1008" width="27.42578125" style="72" customWidth="1"/>
    <col min="1009" max="1009" width="0.7109375" style="72" customWidth="1"/>
    <col min="1010" max="1010" width="5.42578125" style="72" customWidth="1"/>
    <col min="1011" max="1012" width="2.5703125" style="72" customWidth="1"/>
    <col min="1013" max="1013" width="2.42578125" style="72" customWidth="1"/>
    <col min="1014" max="1014" width="9" style="72" customWidth="1"/>
    <col min="1015" max="1015" width="7.85546875" style="72" customWidth="1"/>
    <col min="1016" max="1016" width="2.140625" style="72" customWidth="1"/>
    <col min="1017" max="1017" width="4.85546875" style="72" customWidth="1"/>
    <col min="1018" max="1018" width="1.7109375" style="72" customWidth="1"/>
    <col min="1019" max="1019" width="1.28515625" style="72" customWidth="1"/>
    <col min="1020" max="1020" width="8" style="72" customWidth="1"/>
    <col min="1021" max="1021" width="3.42578125" style="72" customWidth="1"/>
    <col min="1022" max="1022" width="5.42578125" style="72" customWidth="1"/>
    <col min="1023" max="1023" width="17.28515625" style="72" customWidth="1"/>
    <col min="1024" max="1024" width="3.28515625" style="72" customWidth="1"/>
    <col min="1025" max="1025" width="27.42578125" style="72" customWidth="1"/>
    <col min="1026" max="1026" width="0.7109375" style="72" customWidth="1"/>
    <col min="1027" max="1027" width="5.42578125" style="72" customWidth="1"/>
    <col min="1028" max="1029" width="2.5703125" style="72" customWidth="1"/>
    <col min="1030" max="1030" width="2.42578125" style="72" customWidth="1"/>
    <col min="1031" max="1031" width="9" style="72" customWidth="1"/>
    <col min="1032" max="1032" width="7.85546875" style="72" customWidth="1"/>
    <col min="1033" max="1033" width="2.140625" style="72" customWidth="1"/>
    <col min="1034" max="1034" width="4.85546875" style="72" customWidth="1"/>
    <col min="1035" max="1035" width="1.7109375" style="72" customWidth="1"/>
    <col min="1036" max="1036" width="1.28515625" style="72" customWidth="1"/>
    <col min="1037" max="1037" width="8" style="72" customWidth="1"/>
    <col min="1038" max="1038" width="3.42578125" style="72" customWidth="1"/>
    <col min="1039" max="1039" width="5.42578125" style="72" customWidth="1"/>
    <col min="1040" max="1040" width="17.28515625" style="72" customWidth="1"/>
    <col min="1041" max="1212" width="11.42578125" style="72"/>
    <col min="1213" max="1213" width="27.42578125" style="72" customWidth="1"/>
    <col min="1214" max="1214" width="0.7109375" style="72" customWidth="1"/>
    <col min="1215" max="1215" width="5.42578125" style="72" customWidth="1"/>
    <col min="1216" max="1217" width="2.5703125" style="72" customWidth="1"/>
    <col min="1218" max="1218" width="2.42578125" style="72" customWidth="1"/>
    <col min="1219" max="1219" width="9" style="72" customWidth="1"/>
    <col min="1220" max="1220" width="7.85546875" style="72" customWidth="1"/>
    <col min="1221" max="1221" width="2.140625" style="72" customWidth="1"/>
    <col min="1222" max="1222" width="4.85546875" style="72" customWidth="1"/>
    <col min="1223" max="1223" width="1.7109375" style="72" customWidth="1"/>
    <col min="1224" max="1224" width="1.28515625" style="72" customWidth="1"/>
    <col min="1225" max="1225" width="8" style="72" customWidth="1"/>
    <col min="1226" max="1226" width="3.42578125" style="72" customWidth="1"/>
    <col min="1227" max="1227" width="5.42578125" style="72" customWidth="1"/>
    <col min="1228" max="1228" width="17.28515625" style="72" customWidth="1"/>
    <col min="1229" max="1229" width="2.140625" style="72" customWidth="1"/>
    <col min="1230" max="1230" width="27.42578125" style="72" customWidth="1"/>
    <col min="1231" max="1231" width="0.7109375" style="72" customWidth="1"/>
    <col min="1232" max="1232" width="5.42578125" style="72" customWidth="1"/>
    <col min="1233" max="1234" width="2.5703125" style="72" customWidth="1"/>
    <col min="1235" max="1235" width="2.42578125" style="72" customWidth="1"/>
    <col min="1236" max="1236" width="9" style="72" customWidth="1"/>
    <col min="1237" max="1237" width="7.85546875" style="72" customWidth="1"/>
    <col min="1238" max="1238" width="2.140625" style="72" customWidth="1"/>
    <col min="1239" max="1239" width="4.85546875" style="72" customWidth="1"/>
    <col min="1240" max="1240" width="1.7109375" style="72" customWidth="1"/>
    <col min="1241" max="1241" width="1.28515625" style="72" customWidth="1"/>
    <col min="1242" max="1242" width="8" style="72" customWidth="1"/>
    <col min="1243" max="1243" width="3.42578125" style="72" customWidth="1"/>
    <col min="1244" max="1244" width="5.42578125" style="72" customWidth="1"/>
    <col min="1245" max="1245" width="17.28515625" style="72" customWidth="1"/>
    <col min="1246" max="1246" width="3.140625" style="72" customWidth="1"/>
    <col min="1247" max="1247" width="27.42578125" style="72" customWidth="1"/>
    <col min="1248" max="1248" width="0.7109375" style="72" customWidth="1"/>
    <col min="1249" max="1249" width="5.42578125" style="72" customWidth="1"/>
    <col min="1250" max="1251" width="2.5703125" style="72" customWidth="1"/>
    <col min="1252" max="1252" width="2.42578125" style="72" customWidth="1"/>
    <col min="1253" max="1253" width="9" style="72" customWidth="1"/>
    <col min="1254" max="1254" width="7.85546875" style="72" customWidth="1"/>
    <col min="1255" max="1255" width="2.140625" style="72" customWidth="1"/>
    <col min="1256" max="1256" width="4.85546875" style="72" customWidth="1"/>
    <col min="1257" max="1257" width="1.7109375" style="72" customWidth="1"/>
    <col min="1258" max="1258" width="1.28515625" style="72" customWidth="1"/>
    <col min="1259" max="1259" width="8" style="72" customWidth="1"/>
    <col min="1260" max="1260" width="3.42578125" style="72" customWidth="1"/>
    <col min="1261" max="1261" width="5.42578125" style="72" customWidth="1"/>
    <col min="1262" max="1262" width="17.28515625" style="72" customWidth="1"/>
    <col min="1263" max="1263" width="2.28515625" style="72" customWidth="1"/>
    <col min="1264" max="1264" width="27.42578125" style="72" customWidth="1"/>
    <col min="1265" max="1265" width="0.7109375" style="72" customWidth="1"/>
    <col min="1266" max="1266" width="5.42578125" style="72" customWidth="1"/>
    <col min="1267" max="1268" width="2.5703125" style="72" customWidth="1"/>
    <col min="1269" max="1269" width="2.42578125" style="72" customWidth="1"/>
    <col min="1270" max="1270" width="9" style="72" customWidth="1"/>
    <col min="1271" max="1271" width="7.85546875" style="72" customWidth="1"/>
    <col min="1272" max="1272" width="2.140625" style="72" customWidth="1"/>
    <col min="1273" max="1273" width="4.85546875" style="72" customWidth="1"/>
    <col min="1274" max="1274" width="1.7109375" style="72" customWidth="1"/>
    <col min="1275" max="1275" width="1.28515625" style="72" customWidth="1"/>
    <col min="1276" max="1276" width="8" style="72" customWidth="1"/>
    <col min="1277" max="1277" width="3.42578125" style="72" customWidth="1"/>
    <col min="1278" max="1278" width="5.42578125" style="72" customWidth="1"/>
    <col min="1279" max="1279" width="17.28515625" style="72" customWidth="1"/>
    <col min="1280" max="1280" width="3.28515625" style="72" customWidth="1"/>
    <col min="1281" max="1281" width="27.42578125" style="72" customWidth="1"/>
    <col min="1282" max="1282" width="0.7109375" style="72" customWidth="1"/>
    <col min="1283" max="1283" width="5.42578125" style="72" customWidth="1"/>
    <col min="1284" max="1285" width="2.5703125" style="72" customWidth="1"/>
    <col min="1286" max="1286" width="2.42578125" style="72" customWidth="1"/>
    <col min="1287" max="1287" width="9" style="72" customWidth="1"/>
    <col min="1288" max="1288" width="7.85546875" style="72" customWidth="1"/>
    <col min="1289" max="1289" width="2.140625" style="72" customWidth="1"/>
    <col min="1290" max="1290" width="4.85546875" style="72" customWidth="1"/>
    <col min="1291" max="1291" width="1.7109375" style="72" customWidth="1"/>
    <col min="1292" max="1292" width="1.28515625" style="72" customWidth="1"/>
    <col min="1293" max="1293" width="8" style="72" customWidth="1"/>
    <col min="1294" max="1294" width="3.42578125" style="72" customWidth="1"/>
    <col min="1295" max="1295" width="5.42578125" style="72" customWidth="1"/>
    <col min="1296" max="1296" width="17.28515625" style="72" customWidth="1"/>
    <col min="1297" max="1468" width="11.42578125" style="72"/>
    <col min="1469" max="1469" width="27.42578125" style="72" customWidth="1"/>
    <col min="1470" max="1470" width="0.7109375" style="72" customWidth="1"/>
    <col min="1471" max="1471" width="5.42578125" style="72" customWidth="1"/>
    <col min="1472" max="1473" width="2.5703125" style="72" customWidth="1"/>
    <col min="1474" max="1474" width="2.42578125" style="72" customWidth="1"/>
    <col min="1475" max="1475" width="9" style="72" customWidth="1"/>
    <col min="1476" max="1476" width="7.85546875" style="72" customWidth="1"/>
    <col min="1477" max="1477" width="2.140625" style="72" customWidth="1"/>
    <col min="1478" max="1478" width="4.85546875" style="72" customWidth="1"/>
    <col min="1479" max="1479" width="1.7109375" style="72" customWidth="1"/>
    <col min="1480" max="1480" width="1.28515625" style="72" customWidth="1"/>
    <col min="1481" max="1481" width="8" style="72" customWidth="1"/>
    <col min="1482" max="1482" width="3.42578125" style="72" customWidth="1"/>
    <col min="1483" max="1483" width="5.42578125" style="72" customWidth="1"/>
    <col min="1484" max="1484" width="17.28515625" style="72" customWidth="1"/>
    <col min="1485" max="1485" width="2.140625" style="72" customWidth="1"/>
    <col min="1486" max="1486" width="27.42578125" style="72" customWidth="1"/>
    <col min="1487" max="1487" width="0.7109375" style="72" customWidth="1"/>
    <col min="1488" max="1488" width="5.42578125" style="72" customWidth="1"/>
    <col min="1489" max="1490" width="2.5703125" style="72" customWidth="1"/>
    <col min="1491" max="1491" width="2.42578125" style="72" customWidth="1"/>
    <col min="1492" max="1492" width="9" style="72" customWidth="1"/>
    <col min="1493" max="1493" width="7.85546875" style="72" customWidth="1"/>
    <col min="1494" max="1494" width="2.140625" style="72" customWidth="1"/>
    <col min="1495" max="1495" width="4.85546875" style="72" customWidth="1"/>
    <col min="1496" max="1496" width="1.7109375" style="72" customWidth="1"/>
    <col min="1497" max="1497" width="1.28515625" style="72" customWidth="1"/>
    <col min="1498" max="1498" width="8" style="72" customWidth="1"/>
    <col min="1499" max="1499" width="3.42578125" style="72" customWidth="1"/>
    <col min="1500" max="1500" width="5.42578125" style="72" customWidth="1"/>
    <col min="1501" max="1501" width="17.28515625" style="72" customWidth="1"/>
    <col min="1502" max="1502" width="3.140625" style="72" customWidth="1"/>
    <col min="1503" max="1503" width="27.42578125" style="72" customWidth="1"/>
    <col min="1504" max="1504" width="0.7109375" style="72" customWidth="1"/>
    <col min="1505" max="1505" width="5.42578125" style="72" customWidth="1"/>
    <col min="1506" max="1507" width="2.5703125" style="72" customWidth="1"/>
    <col min="1508" max="1508" width="2.42578125" style="72" customWidth="1"/>
    <col min="1509" max="1509" width="9" style="72" customWidth="1"/>
    <col min="1510" max="1510" width="7.85546875" style="72" customWidth="1"/>
    <col min="1511" max="1511" width="2.140625" style="72" customWidth="1"/>
    <col min="1512" max="1512" width="4.85546875" style="72" customWidth="1"/>
    <col min="1513" max="1513" width="1.7109375" style="72" customWidth="1"/>
    <col min="1514" max="1514" width="1.28515625" style="72" customWidth="1"/>
    <col min="1515" max="1515" width="8" style="72" customWidth="1"/>
    <col min="1516" max="1516" width="3.42578125" style="72" customWidth="1"/>
    <col min="1517" max="1517" width="5.42578125" style="72" customWidth="1"/>
    <col min="1518" max="1518" width="17.28515625" style="72" customWidth="1"/>
    <col min="1519" max="1519" width="2.28515625" style="72" customWidth="1"/>
    <col min="1520" max="1520" width="27.42578125" style="72" customWidth="1"/>
    <col min="1521" max="1521" width="0.7109375" style="72" customWidth="1"/>
    <col min="1522" max="1522" width="5.42578125" style="72" customWidth="1"/>
    <col min="1523" max="1524" width="2.5703125" style="72" customWidth="1"/>
    <col min="1525" max="1525" width="2.42578125" style="72" customWidth="1"/>
    <col min="1526" max="1526" width="9" style="72" customWidth="1"/>
    <col min="1527" max="1527" width="7.85546875" style="72" customWidth="1"/>
    <col min="1528" max="1528" width="2.140625" style="72" customWidth="1"/>
    <col min="1529" max="1529" width="4.85546875" style="72" customWidth="1"/>
    <col min="1530" max="1530" width="1.7109375" style="72" customWidth="1"/>
    <col min="1531" max="1531" width="1.28515625" style="72" customWidth="1"/>
    <col min="1532" max="1532" width="8" style="72" customWidth="1"/>
    <col min="1533" max="1533" width="3.42578125" style="72" customWidth="1"/>
    <col min="1534" max="1534" width="5.42578125" style="72" customWidth="1"/>
    <col min="1535" max="1535" width="17.28515625" style="72" customWidth="1"/>
    <col min="1536" max="1536" width="3.28515625" style="72" customWidth="1"/>
    <col min="1537" max="1537" width="27.42578125" style="72" customWidth="1"/>
    <col min="1538" max="1538" width="0.7109375" style="72" customWidth="1"/>
    <col min="1539" max="1539" width="5.42578125" style="72" customWidth="1"/>
    <col min="1540" max="1541" width="2.5703125" style="72" customWidth="1"/>
    <col min="1542" max="1542" width="2.42578125" style="72" customWidth="1"/>
    <col min="1543" max="1543" width="9" style="72" customWidth="1"/>
    <col min="1544" max="1544" width="7.85546875" style="72" customWidth="1"/>
    <col min="1545" max="1545" width="2.140625" style="72" customWidth="1"/>
    <col min="1546" max="1546" width="4.85546875" style="72" customWidth="1"/>
    <col min="1547" max="1547" width="1.7109375" style="72" customWidth="1"/>
    <col min="1548" max="1548" width="1.28515625" style="72" customWidth="1"/>
    <col min="1549" max="1549" width="8" style="72" customWidth="1"/>
    <col min="1550" max="1550" width="3.42578125" style="72" customWidth="1"/>
    <col min="1551" max="1551" width="5.42578125" style="72" customWidth="1"/>
    <col min="1552" max="1552" width="17.28515625" style="72" customWidth="1"/>
    <col min="1553" max="1724" width="11.42578125" style="72"/>
    <col min="1725" max="1725" width="27.42578125" style="72" customWidth="1"/>
    <col min="1726" max="1726" width="0.7109375" style="72" customWidth="1"/>
    <col min="1727" max="1727" width="5.42578125" style="72" customWidth="1"/>
    <col min="1728" max="1729" width="2.5703125" style="72" customWidth="1"/>
    <col min="1730" max="1730" width="2.42578125" style="72" customWidth="1"/>
    <col min="1731" max="1731" width="9" style="72" customWidth="1"/>
    <col min="1732" max="1732" width="7.85546875" style="72" customWidth="1"/>
    <col min="1733" max="1733" width="2.140625" style="72" customWidth="1"/>
    <col min="1734" max="1734" width="4.85546875" style="72" customWidth="1"/>
    <col min="1735" max="1735" width="1.7109375" style="72" customWidth="1"/>
    <col min="1736" max="1736" width="1.28515625" style="72" customWidth="1"/>
    <col min="1737" max="1737" width="8" style="72" customWidth="1"/>
    <col min="1738" max="1738" width="3.42578125" style="72" customWidth="1"/>
    <col min="1739" max="1739" width="5.42578125" style="72" customWidth="1"/>
    <col min="1740" max="1740" width="17.28515625" style="72" customWidth="1"/>
    <col min="1741" max="1741" width="2.140625" style="72" customWidth="1"/>
    <col min="1742" max="1742" width="27.42578125" style="72" customWidth="1"/>
    <col min="1743" max="1743" width="0.7109375" style="72" customWidth="1"/>
    <col min="1744" max="1744" width="5.42578125" style="72" customWidth="1"/>
    <col min="1745" max="1746" width="2.5703125" style="72" customWidth="1"/>
    <col min="1747" max="1747" width="2.42578125" style="72" customWidth="1"/>
    <col min="1748" max="1748" width="9" style="72" customWidth="1"/>
    <col min="1749" max="1749" width="7.85546875" style="72" customWidth="1"/>
    <col min="1750" max="1750" width="2.140625" style="72" customWidth="1"/>
    <col min="1751" max="1751" width="4.85546875" style="72" customWidth="1"/>
    <col min="1752" max="1752" width="1.7109375" style="72" customWidth="1"/>
    <col min="1753" max="1753" width="1.28515625" style="72" customWidth="1"/>
    <col min="1754" max="1754" width="8" style="72" customWidth="1"/>
    <col min="1755" max="1755" width="3.42578125" style="72" customWidth="1"/>
    <col min="1756" max="1756" width="5.42578125" style="72" customWidth="1"/>
    <col min="1757" max="1757" width="17.28515625" style="72" customWidth="1"/>
    <col min="1758" max="1758" width="3.140625" style="72" customWidth="1"/>
    <col min="1759" max="1759" width="27.42578125" style="72" customWidth="1"/>
    <col min="1760" max="1760" width="0.7109375" style="72" customWidth="1"/>
    <col min="1761" max="1761" width="5.42578125" style="72" customWidth="1"/>
    <col min="1762" max="1763" width="2.5703125" style="72" customWidth="1"/>
    <col min="1764" max="1764" width="2.42578125" style="72" customWidth="1"/>
    <col min="1765" max="1765" width="9" style="72" customWidth="1"/>
    <col min="1766" max="1766" width="7.85546875" style="72" customWidth="1"/>
    <col min="1767" max="1767" width="2.140625" style="72" customWidth="1"/>
    <col min="1768" max="1768" width="4.85546875" style="72" customWidth="1"/>
    <col min="1769" max="1769" width="1.7109375" style="72" customWidth="1"/>
    <col min="1770" max="1770" width="1.28515625" style="72" customWidth="1"/>
    <col min="1771" max="1771" width="8" style="72" customWidth="1"/>
    <col min="1772" max="1772" width="3.42578125" style="72" customWidth="1"/>
    <col min="1773" max="1773" width="5.42578125" style="72" customWidth="1"/>
    <col min="1774" max="1774" width="17.28515625" style="72" customWidth="1"/>
    <col min="1775" max="1775" width="2.28515625" style="72" customWidth="1"/>
    <col min="1776" max="1776" width="27.42578125" style="72" customWidth="1"/>
    <col min="1777" max="1777" width="0.7109375" style="72" customWidth="1"/>
    <col min="1778" max="1778" width="5.42578125" style="72" customWidth="1"/>
    <col min="1779" max="1780" width="2.5703125" style="72" customWidth="1"/>
    <col min="1781" max="1781" width="2.42578125" style="72" customWidth="1"/>
    <col min="1782" max="1782" width="9" style="72" customWidth="1"/>
    <col min="1783" max="1783" width="7.85546875" style="72" customWidth="1"/>
    <col min="1784" max="1784" width="2.140625" style="72" customWidth="1"/>
    <col min="1785" max="1785" width="4.85546875" style="72" customWidth="1"/>
    <col min="1786" max="1786" width="1.7109375" style="72" customWidth="1"/>
    <col min="1787" max="1787" width="1.28515625" style="72" customWidth="1"/>
    <col min="1788" max="1788" width="8" style="72" customWidth="1"/>
    <col min="1789" max="1789" width="3.42578125" style="72" customWidth="1"/>
    <col min="1790" max="1790" width="5.42578125" style="72" customWidth="1"/>
    <col min="1791" max="1791" width="17.28515625" style="72" customWidth="1"/>
    <col min="1792" max="1792" width="3.28515625" style="72" customWidth="1"/>
    <col min="1793" max="1793" width="27.42578125" style="72" customWidth="1"/>
    <col min="1794" max="1794" width="0.7109375" style="72" customWidth="1"/>
    <col min="1795" max="1795" width="5.42578125" style="72" customWidth="1"/>
    <col min="1796" max="1797" width="2.5703125" style="72" customWidth="1"/>
    <col min="1798" max="1798" width="2.42578125" style="72" customWidth="1"/>
    <col min="1799" max="1799" width="9" style="72" customWidth="1"/>
    <col min="1800" max="1800" width="7.85546875" style="72" customWidth="1"/>
    <col min="1801" max="1801" width="2.140625" style="72" customWidth="1"/>
    <col min="1802" max="1802" width="4.85546875" style="72" customWidth="1"/>
    <col min="1803" max="1803" width="1.7109375" style="72" customWidth="1"/>
    <col min="1804" max="1804" width="1.28515625" style="72" customWidth="1"/>
    <col min="1805" max="1805" width="8" style="72" customWidth="1"/>
    <col min="1806" max="1806" width="3.42578125" style="72" customWidth="1"/>
    <col min="1807" max="1807" width="5.42578125" style="72" customWidth="1"/>
    <col min="1808" max="1808" width="17.28515625" style="72" customWidth="1"/>
    <col min="1809" max="1980" width="11.42578125" style="72"/>
    <col min="1981" max="1981" width="27.42578125" style="72" customWidth="1"/>
    <col min="1982" max="1982" width="0.7109375" style="72" customWidth="1"/>
    <col min="1983" max="1983" width="5.42578125" style="72" customWidth="1"/>
    <col min="1984" max="1985" width="2.5703125" style="72" customWidth="1"/>
    <col min="1986" max="1986" width="2.42578125" style="72" customWidth="1"/>
    <col min="1987" max="1987" width="9" style="72" customWidth="1"/>
    <col min="1988" max="1988" width="7.85546875" style="72" customWidth="1"/>
    <col min="1989" max="1989" width="2.140625" style="72" customWidth="1"/>
    <col min="1990" max="1990" width="4.85546875" style="72" customWidth="1"/>
    <col min="1991" max="1991" width="1.7109375" style="72" customWidth="1"/>
    <col min="1992" max="1992" width="1.28515625" style="72" customWidth="1"/>
    <col min="1993" max="1993" width="8" style="72" customWidth="1"/>
    <col min="1994" max="1994" width="3.42578125" style="72" customWidth="1"/>
    <col min="1995" max="1995" width="5.42578125" style="72" customWidth="1"/>
    <col min="1996" max="1996" width="17.28515625" style="72" customWidth="1"/>
    <col min="1997" max="1997" width="2.140625" style="72" customWidth="1"/>
    <col min="1998" max="1998" width="27.42578125" style="72" customWidth="1"/>
    <col min="1999" max="1999" width="0.7109375" style="72" customWidth="1"/>
    <col min="2000" max="2000" width="5.42578125" style="72" customWidth="1"/>
    <col min="2001" max="2002" width="2.5703125" style="72" customWidth="1"/>
    <col min="2003" max="2003" width="2.42578125" style="72" customWidth="1"/>
    <col min="2004" max="2004" width="9" style="72" customWidth="1"/>
    <col min="2005" max="2005" width="7.85546875" style="72" customWidth="1"/>
    <col min="2006" max="2006" width="2.140625" style="72" customWidth="1"/>
    <col min="2007" max="2007" width="4.85546875" style="72" customWidth="1"/>
    <col min="2008" max="2008" width="1.7109375" style="72" customWidth="1"/>
    <col min="2009" max="2009" width="1.28515625" style="72" customWidth="1"/>
    <col min="2010" max="2010" width="8" style="72" customWidth="1"/>
    <col min="2011" max="2011" width="3.42578125" style="72" customWidth="1"/>
    <col min="2012" max="2012" width="5.42578125" style="72" customWidth="1"/>
    <col min="2013" max="2013" width="17.28515625" style="72" customWidth="1"/>
    <col min="2014" max="2014" width="3.140625" style="72" customWidth="1"/>
    <col min="2015" max="2015" width="27.42578125" style="72" customWidth="1"/>
    <col min="2016" max="2016" width="0.7109375" style="72" customWidth="1"/>
    <col min="2017" max="2017" width="5.42578125" style="72" customWidth="1"/>
    <col min="2018" max="2019" width="2.5703125" style="72" customWidth="1"/>
    <col min="2020" max="2020" width="2.42578125" style="72" customWidth="1"/>
    <col min="2021" max="2021" width="9" style="72" customWidth="1"/>
    <col min="2022" max="2022" width="7.85546875" style="72" customWidth="1"/>
    <col min="2023" max="2023" width="2.140625" style="72" customWidth="1"/>
    <col min="2024" max="2024" width="4.85546875" style="72" customWidth="1"/>
    <col min="2025" max="2025" width="1.7109375" style="72" customWidth="1"/>
    <col min="2026" max="2026" width="1.28515625" style="72" customWidth="1"/>
    <col min="2027" max="2027" width="8" style="72" customWidth="1"/>
    <col min="2028" max="2028" width="3.42578125" style="72" customWidth="1"/>
    <col min="2029" max="2029" width="5.42578125" style="72" customWidth="1"/>
    <col min="2030" max="2030" width="17.28515625" style="72" customWidth="1"/>
    <col min="2031" max="2031" width="2.28515625" style="72" customWidth="1"/>
    <col min="2032" max="2032" width="27.42578125" style="72" customWidth="1"/>
    <col min="2033" max="2033" width="0.7109375" style="72" customWidth="1"/>
    <col min="2034" max="2034" width="5.42578125" style="72" customWidth="1"/>
    <col min="2035" max="2036" width="2.5703125" style="72" customWidth="1"/>
    <col min="2037" max="2037" width="2.42578125" style="72" customWidth="1"/>
    <col min="2038" max="2038" width="9" style="72" customWidth="1"/>
    <col min="2039" max="2039" width="7.85546875" style="72" customWidth="1"/>
    <col min="2040" max="2040" width="2.140625" style="72" customWidth="1"/>
    <col min="2041" max="2041" width="4.85546875" style="72" customWidth="1"/>
    <col min="2042" max="2042" width="1.7109375" style="72" customWidth="1"/>
    <col min="2043" max="2043" width="1.28515625" style="72" customWidth="1"/>
    <col min="2044" max="2044" width="8" style="72" customWidth="1"/>
    <col min="2045" max="2045" width="3.42578125" style="72" customWidth="1"/>
    <col min="2046" max="2046" width="5.42578125" style="72" customWidth="1"/>
    <col min="2047" max="2047" width="17.28515625" style="72" customWidth="1"/>
    <col min="2048" max="2048" width="3.28515625" style="72" customWidth="1"/>
    <col min="2049" max="2049" width="27.42578125" style="72" customWidth="1"/>
    <col min="2050" max="2050" width="0.7109375" style="72" customWidth="1"/>
    <col min="2051" max="2051" width="5.42578125" style="72" customWidth="1"/>
    <col min="2052" max="2053" width="2.5703125" style="72" customWidth="1"/>
    <col min="2054" max="2054" width="2.42578125" style="72" customWidth="1"/>
    <col min="2055" max="2055" width="9" style="72" customWidth="1"/>
    <col min="2056" max="2056" width="7.85546875" style="72" customWidth="1"/>
    <col min="2057" max="2057" width="2.140625" style="72" customWidth="1"/>
    <col min="2058" max="2058" width="4.85546875" style="72" customWidth="1"/>
    <col min="2059" max="2059" width="1.7109375" style="72" customWidth="1"/>
    <col min="2060" max="2060" width="1.28515625" style="72" customWidth="1"/>
    <col min="2061" max="2061" width="8" style="72" customWidth="1"/>
    <col min="2062" max="2062" width="3.42578125" style="72" customWidth="1"/>
    <col min="2063" max="2063" width="5.42578125" style="72" customWidth="1"/>
    <col min="2064" max="2064" width="17.28515625" style="72" customWidth="1"/>
    <col min="2065" max="2236" width="11.42578125" style="72"/>
    <col min="2237" max="2237" width="27.42578125" style="72" customWidth="1"/>
    <col min="2238" max="2238" width="0.7109375" style="72" customWidth="1"/>
    <col min="2239" max="2239" width="5.42578125" style="72" customWidth="1"/>
    <col min="2240" max="2241" width="2.5703125" style="72" customWidth="1"/>
    <col min="2242" max="2242" width="2.42578125" style="72" customWidth="1"/>
    <col min="2243" max="2243" width="9" style="72" customWidth="1"/>
    <col min="2244" max="2244" width="7.85546875" style="72" customWidth="1"/>
    <col min="2245" max="2245" width="2.140625" style="72" customWidth="1"/>
    <col min="2246" max="2246" width="4.85546875" style="72" customWidth="1"/>
    <col min="2247" max="2247" width="1.7109375" style="72" customWidth="1"/>
    <col min="2248" max="2248" width="1.28515625" style="72" customWidth="1"/>
    <col min="2249" max="2249" width="8" style="72" customWidth="1"/>
    <col min="2250" max="2250" width="3.42578125" style="72" customWidth="1"/>
    <col min="2251" max="2251" width="5.42578125" style="72" customWidth="1"/>
    <col min="2252" max="2252" width="17.28515625" style="72" customWidth="1"/>
    <col min="2253" max="2253" width="2.140625" style="72" customWidth="1"/>
    <col min="2254" max="2254" width="27.42578125" style="72" customWidth="1"/>
    <col min="2255" max="2255" width="0.7109375" style="72" customWidth="1"/>
    <col min="2256" max="2256" width="5.42578125" style="72" customWidth="1"/>
    <col min="2257" max="2258" width="2.5703125" style="72" customWidth="1"/>
    <col min="2259" max="2259" width="2.42578125" style="72" customWidth="1"/>
    <col min="2260" max="2260" width="9" style="72" customWidth="1"/>
    <col min="2261" max="2261" width="7.85546875" style="72" customWidth="1"/>
    <col min="2262" max="2262" width="2.140625" style="72" customWidth="1"/>
    <col min="2263" max="2263" width="4.85546875" style="72" customWidth="1"/>
    <col min="2264" max="2264" width="1.7109375" style="72" customWidth="1"/>
    <col min="2265" max="2265" width="1.28515625" style="72" customWidth="1"/>
    <col min="2266" max="2266" width="8" style="72" customWidth="1"/>
    <col min="2267" max="2267" width="3.42578125" style="72" customWidth="1"/>
    <col min="2268" max="2268" width="5.42578125" style="72" customWidth="1"/>
    <col min="2269" max="2269" width="17.28515625" style="72" customWidth="1"/>
    <col min="2270" max="2270" width="3.140625" style="72" customWidth="1"/>
    <col min="2271" max="2271" width="27.42578125" style="72" customWidth="1"/>
    <col min="2272" max="2272" width="0.7109375" style="72" customWidth="1"/>
    <col min="2273" max="2273" width="5.42578125" style="72" customWidth="1"/>
    <col min="2274" max="2275" width="2.5703125" style="72" customWidth="1"/>
    <col min="2276" max="2276" width="2.42578125" style="72" customWidth="1"/>
    <col min="2277" max="2277" width="9" style="72" customWidth="1"/>
    <col min="2278" max="2278" width="7.85546875" style="72" customWidth="1"/>
    <col min="2279" max="2279" width="2.140625" style="72" customWidth="1"/>
    <col min="2280" max="2280" width="4.85546875" style="72" customWidth="1"/>
    <col min="2281" max="2281" width="1.7109375" style="72" customWidth="1"/>
    <col min="2282" max="2282" width="1.28515625" style="72" customWidth="1"/>
    <col min="2283" max="2283" width="8" style="72" customWidth="1"/>
    <col min="2284" max="2284" width="3.42578125" style="72" customWidth="1"/>
    <col min="2285" max="2285" width="5.42578125" style="72" customWidth="1"/>
    <col min="2286" max="2286" width="17.28515625" style="72" customWidth="1"/>
    <col min="2287" max="2287" width="2.28515625" style="72" customWidth="1"/>
    <col min="2288" max="2288" width="27.42578125" style="72" customWidth="1"/>
    <col min="2289" max="2289" width="0.7109375" style="72" customWidth="1"/>
    <col min="2290" max="2290" width="5.42578125" style="72" customWidth="1"/>
    <col min="2291" max="2292" width="2.5703125" style="72" customWidth="1"/>
    <col min="2293" max="2293" width="2.42578125" style="72" customWidth="1"/>
    <col min="2294" max="2294" width="9" style="72" customWidth="1"/>
    <col min="2295" max="2295" width="7.85546875" style="72" customWidth="1"/>
    <col min="2296" max="2296" width="2.140625" style="72" customWidth="1"/>
    <col min="2297" max="2297" width="4.85546875" style="72" customWidth="1"/>
    <col min="2298" max="2298" width="1.7109375" style="72" customWidth="1"/>
    <col min="2299" max="2299" width="1.28515625" style="72" customWidth="1"/>
    <col min="2300" max="2300" width="8" style="72" customWidth="1"/>
    <col min="2301" max="2301" width="3.42578125" style="72" customWidth="1"/>
    <col min="2302" max="2302" width="5.42578125" style="72" customWidth="1"/>
    <col min="2303" max="2303" width="17.28515625" style="72" customWidth="1"/>
    <col min="2304" max="2304" width="3.28515625" style="72" customWidth="1"/>
    <col min="2305" max="2305" width="27.42578125" style="72" customWidth="1"/>
    <col min="2306" max="2306" width="0.7109375" style="72" customWidth="1"/>
    <col min="2307" max="2307" width="5.42578125" style="72" customWidth="1"/>
    <col min="2308" max="2309" width="2.5703125" style="72" customWidth="1"/>
    <col min="2310" max="2310" width="2.42578125" style="72" customWidth="1"/>
    <col min="2311" max="2311" width="9" style="72" customWidth="1"/>
    <col min="2312" max="2312" width="7.85546875" style="72" customWidth="1"/>
    <col min="2313" max="2313" width="2.140625" style="72" customWidth="1"/>
    <col min="2314" max="2314" width="4.85546875" style="72" customWidth="1"/>
    <col min="2315" max="2315" width="1.7109375" style="72" customWidth="1"/>
    <col min="2316" max="2316" width="1.28515625" style="72" customWidth="1"/>
    <col min="2317" max="2317" width="8" style="72" customWidth="1"/>
    <col min="2318" max="2318" width="3.42578125" style="72" customWidth="1"/>
    <col min="2319" max="2319" width="5.42578125" style="72" customWidth="1"/>
    <col min="2320" max="2320" width="17.28515625" style="72" customWidth="1"/>
    <col min="2321" max="2492" width="11.42578125" style="72"/>
    <col min="2493" max="2493" width="27.42578125" style="72" customWidth="1"/>
    <col min="2494" max="2494" width="0.7109375" style="72" customWidth="1"/>
    <col min="2495" max="2495" width="5.42578125" style="72" customWidth="1"/>
    <col min="2496" max="2497" width="2.5703125" style="72" customWidth="1"/>
    <col min="2498" max="2498" width="2.42578125" style="72" customWidth="1"/>
    <col min="2499" max="2499" width="9" style="72" customWidth="1"/>
    <col min="2500" max="2500" width="7.85546875" style="72" customWidth="1"/>
    <col min="2501" max="2501" width="2.140625" style="72" customWidth="1"/>
    <col min="2502" max="2502" width="4.85546875" style="72" customWidth="1"/>
    <col min="2503" max="2503" width="1.7109375" style="72" customWidth="1"/>
    <col min="2504" max="2504" width="1.28515625" style="72" customWidth="1"/>
    <col min="2505" max="2505" width="8" style="72" customWidth="1"/>
    <col min="2506" max="2506" width="3.42578125" style="72" customWidth="1"/>
    <col min="2507" max="2507" width="5.42578125" style="72" customWidth="1"/>
    <col min="2508" max="2508" width="17.28515625" style="72" customWidth="1"/>
    <col min="2509" max="2509" width="2.140625" style="72" customWidth="1"/>
    <col min="2510" max="2510" width="27.42578125" style="72" customWidth="1"/>
    <col min="2511" max="2511" width="0.7109375" style="72" customWidth="1"/>
    <col min="2512" max="2512" width="5.42578125" style="72" customWidth="1"/>
    <col min="2513" max="2514" width="2.5703125" style="72" customWidth="1"/>
    <col min="2515" max="2515" width="2.42578125" style="72" customWidth="1"/>
    <col min="2516" max="2516" width="9" style="72" customWidth="1"/>
    <col min="2517" max="2517" width="7.85546875" style="72" customWidth="1"/>
    <col min="2518" max="2518" width="2.140625" style="72" customWidth="1"/>
    <col min="2519" max="2519" width="4.85546875" style="72" customWidth="1"/>
    <col min="2520" max="2520" width="1.7109375" style="72" customWidth="1"/>
    <col min="2521" max="2521" width="1.28515625" style="72" customWidth="1"/>
    <col min="2522" max="2522" width="8" style="72" customWidth="1"/>
    <col min="2523" max="2523" width="3.42578125" style="72" customWidth="1"/>
    <col min="2524" max="2524" width="5.42578125" style="72" customWidth="1"/>
    <col min="2525" max="2525" width="17.28515625" style="72" customWidth="1"/>
    <col min="2526" max="2526" width="3.140625" style="72" customWidth="1"/>
    <col min="2527" max="2527" width="27.42578125" style="72" customWidth="1"/>
    <col min="2528" max="2528" width="0.7109375" style="72" customWidth="1"/>
    <col min="2529" max="2529" width="5.42578125" style="72" customWidth="1"/>
    <col min="2530" max="2531" width="2.5703125" style="72" customWidth="1"/>
    <col min="2532" max="2532" width="2.42578125" style="72" customWidth="1"/>
    <col min="2533" max="2533" width="9" style="72" customWidth="1"/>
    <col min="2534" max="2534" width="7.85546875" style="72" customWidth="1"/>
    <col min="2535" max="2535" width="2.140625" style="72" customWidth="1"/>
    <col min="2536" max="2536" width="4.85546875" style="72" customWidth="1"/>
    <col min="2537" max="2537" width="1.7109375" style="72" customWidth="1"/>
    <col min="2538" max="2538" width="1.28515625" style="72" customWidth="1"/>
    <col min="2539" max="2539" width="8" style="72" customWidth="1"/>
    <col min="2540" max="2540" width="3.42578125" style="72" customWidth="1"/>
    <col min="2541" max="2541" width="5.42578125" style="72" customWidth="1"/>
    <col min="2542" max="2542" width="17.28515625" style="72" customWidth="1"/>
    <col min="2543" max="2543" width="2.28515625" style="72" customWidth="1"/>
    <col min="2544" max="2544" width="27.42578125" style="72" customWidth="1"/>
    <col min="2545" max="2545" width="0.7109375" style="72" customWidth="1"/>
    <col min="2546" max="2546" width="5.42578125" style="72" customWidth="1"/>
    <col min="2547" max="2548" width="2.5703125" style="72" customWidth="1"/>
    <col min="2549" max="2549" width="2.42578125" style="72" customWidth="1"/>
    <col min="2550" max="2550" width="9" style="72" customWidth="1"/>
    <col min="2551" max="2551" width="7.85546875" style="72" customWidth="1"/>
    <col min="2552" max="2552" width="2.140625" style="72" customWidth="1"/>
    <col min="2553" max="2553" width="4.85546875" style="72" customWidth="1"/>
    <col min="2554" max="2554" width="1.7109375" style="72" customWidth="1"/>
    <col min="2555" max="2555" width="1.28515625" style="72" customWidth="1"/>
    <col min="2556" max="2556" width="8" style="72" customWidth="1"/>
    <col min="2557" max="2557" width="3.42578125" style="72" customWidth="1"/>
    <col min="2558" max="2558" width="5.42578125" style="72" customWidth="1"/>
    <col min="2559" max="2559" width="17.28515625" style="72" customWidth="1"/>
    <col min="2560" max="2560" width="3.28515625" style="72" customWidth="1"/>
    <col min="2561" max="2561" width="27.42578125" style="72" customWidth="1"/>
    <col min="2562" max="2562" width="0.7109375" style="72" customWidth="1"/>
    <col min="2563" max="2563" width="5.42578125" style="72" customWidth="1"/>
    <col min="2564" max="2565" width="2.5703125" style="72" customWidth="1"/>
    <col min="2566" max="2566" width="2.42578125" style="72" customWidth="1"/>
    <col min="2567" max="2567" width="9" style="72" customWidth="1"/>
    <col min="2568" max="2568" width="7.85546875" style="72" customWidth="1"/>
    <col min="2569" max="2569" width="2.140625" style="72" customWidth="1"/>
    <col min="2570" max="2570" width="4.85546875" style="72" customWidth="1"/>
    <col min="2571" max="2571" width="1.7109375" style="72" customWidth="1"/>
    <col min="2572" max="2572" width="1.28515625" style="72" customWidth="1"/>
    <col min="2573" max="2573" width="8" style="72" customWidth="1"/>
    <col min="2574" max="2574" width="3.42578125" style="72" customWidth="1"/>
    <col min="2575" max="2575" width="5.42578125" style="72" customWidth="1"/>
    <col min="2576" max="2576" width="17.28515625" style="72" customWidth="1"/>
    <col min="2577" max="2748" width="11.42578125" style="72"/>
    <col min="2749" max="2749" width="27.42578125" style="72" customWidth="1"/>
    <col min="2750" max="2750" width="0.7109375" style="72" customWidth="1"/>
    <col min="2751" max="2751" width="5.42578125" style="72" customWidth="1"/>
    <col min="2752" max="2753" width="2.5703125" style="72" customWidth="1"/>
    <col min="2754" max="2754" width="2.42578125" style="72" customWidth="1"/>
    <col min="2755" max="2755" width="9" style="72" customWidth="1"/>
    <col min="2756" max="2756" width="7.85546875" style="72" customWidth="1"/>
    <col min="2757" max="2757" width="2.140625" style="72" customWidth="1"/>
    <col min="2758" max="2758" width="4.85546875" style="72" customWidth="1"/>
    <col min="2759" max="2759" width="1.7109375" style="72" customWidth="1"/>
    <col min="2760" max="2760" width="1.28515625" style="72" customWidth="1"/>
    <col min="2761" max="2761" width="8" style="72" customWidth="1"/>
    <col min="2762" max="2762" width="3.42578125" style="72" customWidth="1"/>
    <col min="2763" max="2763" width="5.42578125" style="72" customWidth="1"/>
    <col min="2764" max="2764" width="17.28515625" style="72" customWidth="1"/>
    <col min="2765" max="2765" width="2.140625" style="72" customWidth="1"/>
    <col min="2766" max="2766" width="27.42578125" style="72" customWidth="1"/>
    <col min="2767" max="2767" width="0.7109375" style="72" customWidth="1"/>
    <col min="2768" max="2768" width="5.42578125" style="72" customWidth="1"/>
    <col min="2769" max="2770" width="2.5703125" style="72" customWidth="1"/>
    <col min="2771" max="2771" width="2.42578125" style="72" customWidth="1"/>
    <col min="2772" max="2772" width="9" style="72" customWidth="1"/>
    <col min="2773" max="2773" width="7.85546875" style="72" customWidth="1"/>
    <col min="2774" max="2774" width="2.140625" style="72" customWidth="1"/>
    <col min="2775" max="2775" width="4.85546875" style="72" customWidth="1"/>
    <col min="2776" max="2776" width="1.7109375" style="72" customWidth="1"/>
    <col min="2777" max="2777" width="1.28515625" style="72" customWidth="1"/>
    <col min="2778" max="2778" width="8" style="72" customWidth="1"/>
    <col min="2779" max="2779" width="3.42578125" style="72" customWidth="1"/>
    <col min="2780" max="2780" width="5.42578125" style="72" customWidth="1"/>
    <col min="2781" max="2781" width="17.28515625" style="72" customWidth="1"/>
    <col min="2782" max="2782" width="3.140625" style="72" customWidth="1"/>
    <col min="2783" max="2783" width="27.42578125" style="72" customWidth="1"/>
    <col min="2784" max="2784" width="0.7109375" style="72" customWidth="1"/>
    <col min="2785" max="2785" width="5.42578125" style="72" customWidth="1"/>
    <col min="2786" max="2787" width="2.5703125" style="72" customWidth="1"/>
    <col min="2788" max="2788" width="2.42578125" style="72" customWidth="1"/>
    <col min="2789" max="2789" width="9" style="72" customWidth="1"/>
    <col min="2790" max="2790" width="7.85546875" style="72" customWidth="1"/>
    <col min="2791" max="2791" width="2.140625" style="72" customWidth="1"/>
    <col min="2792" max="2792" width="4.85546875" style="72" customWidth="1"/>
    <col min="2793" max="2793" width="1.7109375" style="72" customWidth="1"/>
    <col min="2794" max="2794" width="1.28515625" style="72" customWidth="1"/>
    <col min="2795" max="2795" width="8" style="72" customWidth="1"/>
    <col min="2796" max="2796" width="3.42578125" style="72" customWidth="1"/>
    <col min="2797" max="2797" width="5.42578125" style="72" customWidth="1"/>
    <col min="2798" max="2798" width="17.28515625" style="72" customWidth="1"/>
    <col min="2799" max="2799" width="2.28515625" style="72" customWidth="1"/>
    <col min="2800" max="2800" width="27.42578125" style="72" customWidth="1"/>
    <col min="2801" max="2801" width="0.7109375" style="72" customWidth="1"/>
    <col min="2802" max="2802" width="5.42578125" style="72" customWidth="1"/>
    <col min="2803" max="2804" width="2.5703125" style="72" customWidth="1"/>
    <col min="2805" max="2805" width="2.42578125" style="72" customWidth="1"/>
    <col min="2806" max="2806" width="9" style="72" customWidth="1"/>
    <col min="2807" max="2807" width="7.85546875" style="72" customWidth="1"/>
    <col min="2808" max="2808" width="2.140625" style="72" customWidth="1"/>
    <col min="2809" max="2809" width="4.85546875" style="72" customWidth="1"/>
    <col min="2810" max="2810" width="1.7109375" style="72" customWidth="1"/>
    <col min="2811" max="2811" width="1.28515625" style="72" customWidth="1"/>
    <col min="2812" max="2812" width="8" style="72" customWidth="1"/>
    <col min="2813" max="2813" width="3.42578125" style="72" customWidth="1"/>
    <col min="2814" max="2814" width="5.42578125" style="72" customWidth="1"/>
    <col min="2815" max="2815" width="17.28515625" style="72" customWidth="1"/>
    <col min="2816" max="2816" width="3.28515625" style="72" customWidth="1"/>
    <col min="2817" max="2817" width="27.42578125" style="72" customWidth="1"/>
    <col min="2818" max="2818" width="0.7109375" style="72" customWidth="1"/>
    <col min="2819" max="2819" width="5.42578125" style="72" customWidth="1"/>
    <col min="2820" max="2821" width="2.5703125" style="72" customWidth="1"/>
    <col min="2822" max="2822" width="2.42578125" style="72" customWidth="1"/>
    <col min="2823" max="2823" width="9" style="72" customWidth="1"/>
    <col min="2824" max="2824" width="7.85546875" style="72" customWidth="1"/>
    <col min="2825" max="2825" width="2.140625" style="72" customWidth="1"/>
    <col min="2826" max="2826" width="4.85546875" style="72" customWidth="1"/>
    <col min="2827" max="2827" width="1.7109375" style="72" customWidth="1"/>
    <col min="2828" max="2828" width="1.28515625" style="72" customWidth="1"/>
    <col min="2829" max="2829" width="8" style="72" customWidth="1"/>
    <col min="2830" max="2830" width="3.42578125" style="72" customWidth="1"/>
    <col min="2831" max="2831" width="5.42578125" style="72" customWidth="1"/>
    <col min="2832" max="2832" width="17.28515625" style="72" customWidth="1"/>
    <col min="2833" max="3004" width="11.42578125" style="72"/>
    <col min="3005" max="3005" width="27.42578125" style="72" customWidth="1"/>
    <col min="3006" max="3006" width="0.7109375" style="72" customWidth="1"/>
    <col min="3007" max="3007" width="5.42578125" style="72" customWidth="1"/>
    <col min="3008" max="3009" width="2.5703125" style="72" customWidth="1"/>
    <col min="3010" max="3010" width="2.42578125" style="72" customWidth="1"/>
    <col min="3011" max="3011" width="9" style="72" customWidth="1"/>
    <col min="3012" max="3012" width="7.85546875" style="72" customWidth="1"/>
    <col min="3013" max="3013" width="2.140625" style="72" customWidth="1"/>
    <col min="3014" max="3014" width="4.85546875" style="72" customWidth="1"/>
    <col min="3015" max="3015" width="1.7109375" style="72" customWidth="1"/>
    <col min="3016" max="3016" width="1.28515625" style="72" customWidth="1"/>
    <col min="3017" max="3017" width="8" style="72" customWidth="1"/>
    <col min="3018" max="3018" width="3.42578125" style="72" customWidth="1"/>
    <col min="3019" max="3019" width="5.42578125" style="72" customWidth="1"/>
    <col min="3020" max="3020" width="17.28515625" style="72" customWidth="1"/>
    <col min="3021" max="3021" width="2.140625" style="72" customWidth="1"/>
    <col min="3022" max="3022" width="27.42578125" style="72" customWidth="1"/>
    <col min="3023" max="3023" width="0.7109375" style="72" customWidth="1"/>
    <col min="3024" max="3024" width="5.42578125" style="72" customWidth="1"/>
    <col min="3025" max="3026" width="2.5703125" style="72" customWidth="1"/>
    <col min="3027" max="3027" width="2.42578125" style="72" customWidth="1"/>
    <col min="3028" max="3028" width="9" style="72" customWidth="1"/>
    <col min="3029" max="3029" width="7.85546875" style="72" customWidth="1"/>
    <col min="3030" max="3030" width="2.140625" style="72" customWidth="1"/>
    <col min="3031" max="3031" width="4.85546875" style="72" customWidth="1"/>
    <col min="3032" max="3032" width="1.7109375" style="72" customWidth="1"/>
    <col min="3033" max="3033" width="1.28515625" style="72" customWidth="1"/>
    <col min="3034" max="3034" width="8" style="72" customWidth="1"/>
    <col min="3035" max="3035" width="3.42578125" style="72" customWidth="1"/>
    <col min="3036" max="3036" width="5.42578125" style="72" customWidth="1"/>
    <col min="3037" max="3037" width="17.28515625" style="72" customWidth="1"/>
    <col min="3038" max="3038" width="3.140625" style="72" customWidth="1"/>
    <col min="3039" max="3039" width="27.42578125" style="72" customWidth="1"/>
    <col min="3040" max="3040" width="0.7109375" style="72" customWidth="1"/>
    <col min="3041" max="3041" width="5.42578125" style="72" customWidth="1"/>
    <col min="3042" max="3043" width="2.5703125" style="72" customWidth="1"/>
    <col min="3044" max="3044" width="2.42578125" style="72" customWidth="1"/>
    <col min="3045" max="3045" width="9" style="72" customWidth="1"/>
    <col min="3046" max="3046" width="7.85546875" style="72" customWidth="1"/>
    <col min="3047" max="3047" width="2.140625" style="72" customWidth="1"/>
    <col min="3048" max="3048" width="4.85546875" style="72" customWidth="1"/>
    <col min="3049" max="3049" width="1.7109375" style="72" customWidth="1"/>
    <col min="3050" max="3050" width="1.28515625" style="72" customWidth="1"/>
    <col min="3051" max="3051" width="8" style="72" customWidth="1"/>
    <col min="3052" max="3052" width="3.42578125" style="72" customWidth="1"/>
    <col min="3053" max="3053" width="5.42578125" style="72" customWidth="1"/>
    <col min="3054" max="3054" width="17.28515625" style="72" customWidth="1"/>
    <col min="3055" max="3055" width="2.28515625" style="72" customWidth="1"/>
    <col min="3056" max="3056" width="27.42578125" style="72" customWidth="1"/>
    <col min="3057" max="3057" width="0.7109375" style="72" customWidth="1"/>
    <col min="3058" max="3058" width="5.42578125" style="72" customWidth="1"/>
    <col min="3059" max="3060" width="2.5703125" style="72" customWidth="1"/>
    <col min="3061" max="3061" width="2.42578125" style="72" customWidth="1"/>
    <col min="3062" max="3062" width="9" style="72" customWidth="1"/>
    <col min="3063" max="3063" width="7.85546875" style="72" customWidth="1"/>
    <col min="3064" max="3064" width="2.140625" style="72" customWidth="1"/>
    <col min="3065" max="3065" width="4.85546875" style="72" customWidth="1"/>
    <col min="3066" max="3066" width="1.7109375" style="72" customWidth="1"/>
    <col min="3067" max="3067" width="1.28515625" style="72" customWidth="1"/>
    <col min="3068" max="3068" width="8" style="72" customWidth="1"/>
    <col min="3069" max="3069" width="3.42578125" style="72" customWidth="1"/>
    <col min="3070" max="3070" width="5.42578125" style="72" customWidth="1"/>
    <col min="3071" max="3071" width="17.28515625" style="72" customWidth="1"/>
    <col min="3072" max="3072" width="3.28515625" style="72" customWidth="1"/>
    <col min="3073" max="3073" width="27.42578125" style="72" customWidth="1"/>
    <col min="3074" max="3074" width="0.7109375" style="72" customWidth="1"/>
    <col min="3075" max="3075" width="5.42578125" style="72" customWidth="1"/>
    <col min="3076" max="3077" width="2.5703125" style="72" customWidth="1"/>
    <col min="3078" max="3078" width="2.42578125" style="72" customWidth="1"/>
    <col min="3079" max="3079" width="9" style="72" customWidth="1"/>
    <col min="3080" max="3080" width="7.85546875" style="72" customWidth="1"/>
    <col min="3081" max="3081" width="2.140625" style="72" customWidth="1"/>
    <col min="3082" max="3082" width="4.85546875" style="72" customWidth="1"/>
    <col min="3083" max="3083" width="1.7109375" style="72" customWidth="1"/>
    <col min="3084" max="3084" width="1.28515625" style="72" customWidth="1"/>
    <col min="3085" max="3085" width="8" style="72" customWidth="1"/>
    <col min="3086" max="3086" width="3.42578125" style="72" customWidth="1"/>
    <col min="3087" max="3087" width="5.42578125" style="72" customWidth="1"/>
    <col min="3088" max="3088" width="17.28515625" style="72" customWidth="1"/>
    <col min="3089" max="3260" width="11.42578125" style="72"/>
    <col min="3261" max="3261" width="27.42578125" style="72" customWidth="1"/>
    <col min="3262" max="3262" width="0.7109375" style="72" customWidth="1"/>
    <col min="3263" max="3263" width="5.42578125" style="72" customWidth="1"/>
    <col min="3264" max="3265" width="2.5703125" style="72" customWidth="1"/>
    <col min="3266" max="3266" width="2.42578125" style="72" customWidth="1"/>
    <col min="3267" max="3267" width="9" style="72" customWidth="1"/>
    <col min="3268" max="3268" width="7.85546875" style="72" customWidth="1"/>
    <col min="3269" max="3269" width="2.140625" style="72" customWidth="1"/>
    <col min="3270" max="3270" width="4.85546875" style="72" customWidth="1"/>
    <col min="3271" max="3271" width="1.7109375" style="72" customWidth="1"/>
    <col min="3272" max="3272" width="1.28515625" style="72" customWidth="1"/>
    <col min="3273" max="3273" width="8" style="72" customWidth="1"/>
    <col min="3274" max="3274" width="3.42578125" style="72" customWidth="1"/>
    <col min="3275" max="3275" width="5.42578125" style="72" customWidth="1"/>
    <col min="3276" max="3276" width="17.28515625" style="72" customWidth="1"/>
    <col min="3277" max="3277" width="2.140625" style="72" customWidth="1"/>
    <col min="3278" max="3278" width="27.42578125" style="72" customWidth="1"/>
    <col min="3279" max="3279" width="0.7109375" style="72" customWidth="1"/>
    <col min="3280" max="3280" width="5.42578125" style="72" customWidth="1"/>
    <col min="3281" max="3282" width="2.5703125" style="72" customWidth="1"/>
    <col min="3283" max="3283" width="2.42578125" style="72" customWidth="1"/>
    <col min="3284" max="3284" width="9" style="72" customWidth="1"/>
    <col min="3285" max="3285" width="7.85546875" style="72" customWidth="1"/>
    <col min="3286" max="3286" width="2.140625" style="72" customWidth="1"/>
    <col min="3287" max="3287" width="4.85546875" style="72" customWidth="1"/>
    <col min="3288" max="3288" width="1.7109375" style="72" customWidth="1"/>
    <col min="3289" max="3289" width="1.28515625" style="72" customWidth="1"/>
    <col min="3290" max="3290" width="8" style="72" customWidth="1"/>
    <col min="3291" max="3291" width="3.42578125" style="72" customWidth="1"/>
    <col min="3292" max="3292" width="5.42578125" style="72" customWidth="1"/>
    <col min="3293" max="3293" width="17.28515625" style="72" customWidth="1"/>
    <col min="3294" max="3294" width="3.140625" style="72" customWidth="1"/>
    <col min="3295" max="3295" width="27.42578125" style="72" customWidth="1"/>
    <col min="3296" max="3296" width="0.7109375" style="72" customWidth="1"/>
    <col min="3297" max="3297" width="5.42578125" style="72" customWidth="1"/>
    <col min="3298" max="3299" width="2.5703125" style="72" customWidth="1"/>
    <col min="3300" max="3300" width="2.42578125" style="72" customWidth="1"/>
    <col min="3301" max="3301" width="9" style="72" customWidth="1"/>
    <col min="3302" max="3302" width="7.85546875" style="72" customWidth="1"/>
    <col min="3303" max="3303" width="2.140625" style="72" customWidth="1"/>
    <col min="3304" max="3304" width="4.85546875" style="72" customWidth="1"/>
    <col min="3305" max="3305" width="1.7109375" style="72" customWidth="1"/>
    <col min="3306" max="3306" width="1.28515625" style="72" customWidth="1"/>
    <col min="3307" max="3307" width="8" style="72" customWidth="1"/>
    <col min="3308" max="3308" width="3.42578125" style="72" customWidth="1"/>
    <col min="3309" max="3309" width="5.42578125" style="72" customWidth="1"/>
    <col min="3310" max="3310" width="17.28515625" style="72" customWidth="1"/>
    <col min="3311" max="3311" width="2.28515625" style="72" customWidth="1"/>
    <col min="3312" max="3312" width="27.42578125" style="72" customWidth="1"/>
    <col min="3313" max="3313" width="0.7109375" style="72" customWidth="1"/>
    <col min="3314" max="3314" width="5.42578125" style="72" customWidth="1"/>
    <col min="3315" max="3316" width="2.5703125" style="72" customWidth="1"/>
    <col min="3317" max="3317" width="2.42578125" style="72" customWidth="1"/>
    <col min="3318" max="3318" width="9" style="72" customWidth="1"/>
    <col min="3319" max="3319" width="7.85546875" style="72" customWidth="1"/>
    <col min="3320" max="3320" width="2.140625" style="72" customWidth="1"/>
    <col min="3321" max="3321" width="4.85546875" style="72" customWidth="1"/>
    <col min="3322" max="3322" width="1.7109375" style="72" customWidth="1"/>
    <col min="3323" max="3323" width="1.28515625" style="72" customWidth="1"/>
    <col min="3324" max="3324" width="8" style="72" customWidth="1"/>
    <col min="3325" max="3325" width="3.42578125" style="72" customWidth="1"/>
    <col min="3326" max="3326" width="5.42578125" style="72" customWidth="1"/>
    <col min="3327" max="3327" width="17.28515625" style="72" customWidth="1"/>
    <col min="3328" max="3328" width="3.28515625" style="72" customWidth="1"/>
    <col min="3329" max="3329" width="27.42578125" style="72" customWidth="1"/>
    <col min="3330" max="3330" width="0.7109375" style="72" customWidth="1"/>
    <col min="3331" max="3331" width="5.42578125" style="72" customWidth="1"/>
    <col min="3332" max="3333" width="2.5703125" style="72" customWidth="1"/>
    <col min="3334" max="3334" width="2.42578125" style="72" customWidth="1"/>
    <col min="3335" max="3335" width="9" style="72" customWidth="1"/>
    <col min="3336" max="3336" width="7.85546875" style="72" customWidth="1"/>
    <col min="3337" max="3337" width="2.140625" style="72" customWidth="1"/>
    <col min="3338" max="3338" width="4.85546875" style="72" customWidth="1"/>
    <col min="3339" max="3339" width="1.7109375" style="72" customWidth="1"/>
    <col min="3340" max="3340" width="1.28515625" style="72" customWidth="1"/>
    <col min="3341" max="3341" width="8" style="72" customWidth="1"/>
    <col min="3342" max="3342" width="3.42578125" style="72" customWidth="1"/>
    <col min="3343" max="3343" width="5.42578125" style="72" customWidth="1"/>
    <col min="3344" max="3344" width="17.28515625" style="72" customWidth="1"/>
    <col min="3345" max="3516" width="11.42578125" style="72"/>
    <col min="3517" max="3517" width="27.42578125" style="72" customWidth="1"/>
    <col min="3518" max="3518" width="0.7109375" style="72" customWidth="1"/>
    <col min="3519" max="3519" width="5.42578125" style="72" customWidth="1"/>
    <col min="3520" max="3521" width="2.5703125" style="72" customWidth="1"/>
    <col min="3522" max="3522" width="2.42578125" style="72" customWidth="1"/>
    <col min="3523" max="3523" width="9" style="72" customWidth="1"/>
    <col min="3524" max="3524" width="7.85546875" style="72" customWidth="1"/>
    <col min="3525" max="3525" width="2.140625" style="72" customWidth="1"/>
    <col min="3526" max="3526" width="4.85546875" style="72" customWidth="1"/>
    <col min="3527" max="3527" width="1.7109375" style="72" customWidth="1"/>
    <col min="3528" max="3528" width="1.28515625" style="72" customWidth="1"/>
    <col min="3529" max="3529" width="8" style="72" customWidth="1"/>
    <col min="3530" max="3530" width="3.42578125" style="72" customWidth="1"/>
    <col min="3531" max="3531" width="5.42578125" style="72" customWidth="1"/>
    <col min="3532" max="3532" width="17.28515625" style="72" customWidth="1"/>
    <col min="3533" max="3533" width="2.140625" style="72" customWidth="1"/>
    <col min="3534" max="3534" width="27.42578125" style="72" customWidth="1"/>
    <col min="3535" max="3535" width="0.7109375" style="72" customWidth="1"/>
    <col min="3536" max="3536" width="5.42578125" style="72" customWidth="1"/>
    <col min="3537" max="3538" width="2.5703125" style="72" customWidth="1"/>
    <col min="3539" max="3539" width="2.42578125" style="72" customWidth="1"/>
    <col min="3540" max="3540" width="9" style="72" customWidth="1"/>
    <col min="3541" max="3541" width="7.85546875" style="72" customWidth="1"/>
    <col min="3542" max="3542" width="2.140625" style="72" customWidth="1"/>
    <col min="3543" max="3543" width="4.85546875" style="72" customWidth="1"/>
    <col min="3544" max="3544" width="1.7109375" style="72" customWidth="1"/>
    <col min="3545" max="3545" width="1.28515625" style="72" customWidth="1"/>
    <col min="3546" max="3546" width="8" style="72" customWidth="1"/>
    <col min="3547" max="3547" width="3.42578125" style="72" customWidth="1"/>
    <col min="3548" max="3548" width="5.42578125" style="72" customWidth="1"/>
    <col min="3549" max="3549" width="17.28515625" style="72" customWidth="1"/>
    <col min="3550" max="3550" width="3.140625" style="72" customWidth="1"/>
    <col min="3551" max="3551" width="27.42578125" style="72" customWidth="1"/>
    <col min="3552" max="3552" width="0.7109375" style="72" customWidth="1"/>
    <col min="3553" max="3553" width="5.42578125" style="72" customWidth="1"/>
    <col min="3554" max="3555" width="2.5703125" style="72" customWidth="1"/>
    <col min="3556" max="3556" width="2.42578125" style="72" customWidth="1"/>
    <col min="3557" max="3557" width="9" style="72" customWidth="1"/>
    <col min="3558" max="3558" width="7.85546875" style="72" customWidth="1"/>
    <col min="3559" max="3559" width="2.140625" style="72" customWidth="1"/>
    <col min="3560" max="3560" width="4.85546875" style="72" customWidth="1"/>
    <col min="3561" max="3561" width="1.7109375" style="72" customWidth="1"/>
    <col min="3562" max="3562" width="1.28515625" style="72" customWidth="1"/>
    <col min="3563" max="3563" width="8" style="72" customWidth="1"/>
    <col min="3564" max="3564" width="3.42578125" style="72" customWidth="1"/>
    <col min="3565" max="3565" width="5.42578125" style="72" customWidth="1"/>
    <col min="3566" max="3566" width="17.28515625" style="72" customWidth="1"/>
    <col min="3567" max="3567" width="2.28515625" style="72" customWidth="1"/>
    <col min="3568" max="3568" width="27.42578125" style="72" customWidth="1"/>
    <col min="3569" max="3569" width="0.7109375" style="72" customWidth="1"/>
    <col min="3570" max="3570" width="5.42578125" style="72" customWidth="1"/>
    <col min="3571" max="3572" width="2.5703125" style="72" customWidth="1"/>
    <col min="3573" max="3573" width="2.42578125" style="72" customWidth="1"/>
    <col min="3574" max="3574" width="9" style="72" customWidth="1"/>
    <col min="3575" max="3575" width="7.85546875" style="72" customWidth="1"/>
    <col min="3576" max="3576" width="2.140625" style="72" customWidth="1"/>
    <col min="3577" max="3577" width="4.85546875" style="72" customWidth="1"/>
    <col min="3578" max="3578" width="1.7109375" style="72" customWidth="1"/>
    <col min="3579" max="3579" width="1.28515625" style="72" customWidth="1"/>
    <col min="3580" max="3580" width="8" style="72" customWidth="1"/>
    <col min="3581" max="3581" width="3.42578125" style="72" customWidth="1"/>
    <col min="3582" max="3582" width="5.42578125" style="72" customWidth="1"/>
    <col min="3583" max="3583" width="17.28515625" style="72" customWidth="1"/>
    <col min="3584" max="3584" width="3.28515625" style="72" customWidth="1"/>
    <col min="3585" max="3585" width="27.42578125" style="72" customWidth="1"/>
    <col min="3586" max="3586" width="0.7109375" style="72" customWidth="1"/>
    <col min="3587" max="3587" width="5.42578125" style="72" customWidth="1"/>
    <col min="3588" max="3589" width="2.5703125" style="72" customWidth="1"/>
    <col min="3590" max="3590" width="2.42578125" style="72" customWidth="1"/>
    <col min="3591" max="3591" width="9" style="72" customWidth="1"/>
    <col min="3592" max="3592" width="7.85546875" style="72" customWidth="1"/>
    <col min="3593" max="3593" width="2.140625" style="72" customWidth="1"/>
    <col min="3594" max="3594" width="4.85546875" style="72" customWidth="1"/>
    <col min="3595" max="3595" width="1.7109375" style="72" customWidth="1"/>
    <col min="3596" max="3596" width="1.28515625" style="72" customWidth="1"/>
    <col min="3597" max="3597" width="8" style="72" customWidth="1"/>
    <col min="3598" max="3598" width="3.42578125" style="72" customWidth="1"/>
    <col min="3599" max="3599" width="5.42578125" style="72" customWidth="1"/>
    <col min="3600" max="3600" width="17.28515625" style="72" customWidth="1"/>
    <col min="3601" max="3772" width="11.42578125" style="72"/>
    <col min="3773" max="3773" width="27.42578125" style="72" customWidth="1"/>
    <col min="3774" max="3774" width="0.7109375" style="72" customWidth="1"/>
    <col min="3775" max="3775" width="5.42578125" style="72" customWidth="1"/>
    <col min="3776" max="3777" width="2.5703125" style="72" customWidth="1"/>
    <col min="3778" max="3778" width="2.42578125" style="72" customWidth="1"/>
    <col min="3779" max="3779" width="9" style="72" customWidth="1"/>
    <col min="3780" max="3780" width="7.85546875" style="72" customWidth="1"/>
    <col min="3781" max="3781" width="2.140625" style="72" customWidth="1"/>
    <col min="3782" max="3782" width="4.85546875" style="72" customWidth="1"/>
    <col min="3783" max="3783" width="1.7109375" style="72" customWidth="1"/>
    <col min="3784" max="3784" width="1.28515625" style="72" customWidth="1"/>
    <col min="3785" max="3785" width="8" style="72" customWidth="1"/>
    <col min="3786" max="3786" width="3.42578125" style="72" customWidth="1"/>
    <col min="3787" max="3787" width="5.42578125" style="72" customWidth="1"/>
    <col min="3788" max="3788" width="17.28515625" style="72" customWidth="1"/>
    <col min="3789" max="3789" width="2.140625" style="72" customWidth="1"/>
    <col min="3790" max="3790" width="27.42578125" style="72" customWidth="1"/>
    <col min="3791" max="3791" width="0.7109375" style="72" customWidth="1"/>
    <col min="3792" max="3792" width="5.42578125" style="72" customWidth="1"/>
    <col min="3793" max="3794" width="2.5703125" style="72" customWidth="1"/>
    <col min="3795" max="3795" width="2.42578125" style="72" customWidth="1"/>
    <col min="3796" max="3796" width="9" style="72" customWidth="1"/>
    <col min="3797" max="3797" width="7.85546875" style="72" customWidth="1"/>
    <col min="3798" max="3798" width="2.140625" style="72" customWidth="1"/>
    <col min="3799" max="3799" width="4.85546875" style="72" customWidth="1"/>
    <col min="3800" max="3800" width="1.7109375" style="72" customWidth="1"/>
    <col min="3801" max="3801" width="1.28515625" style="72" customWidth="1"/>
    <col min="3802" max="3802" width="8" style="72" customWidth="1"/>
    <col min="3803" max="3803" width="3.42578125" style="72" customWidth="1"/>
    <col min="3804" max="3804" width="5.42578125" style="72" customWidth="1"/>
    <col min="3805" max="3805" width="17.28515625" style="72" customWidth="1"/>
    <col min="3806" max="3806" width="3.140625" style="72" customWidth="1"/>
    <col min="3807" max="3807" width="27.42578125" style="72" customWidth="1"/>
    <col min="3808" max="3808" width="0.7109375" style="72" customWidth="1"/>
    <col min="3809" max="3809" width="5.42578125" style="72" customWidth="1"/>
    <col min="3810" max="3811" width="2.5703125" style="72" customWidth="1"/>
    <col min="3812" max="3812" width="2.42578125" style="72" customWidth="1"/>
    <col min="3813" max="3813" width="9" style="72" customWidth="1"/>
    <col min="3814" max="3814" width="7.85546875" style="72" customWidth="1"/>
    <col min="3815" max="3815" width="2.140625" style="72" customWidth="1"/>
    <col min="3816" max="3816" width="4.85546875" style="72" customWidth="1"/>
    <col min="3817" max="3817" width="1.7109375" style="72" customWidth="1"/>
    <col min="3818" max="3818" width="1.28515625" style="72" customWidth="1"/>
    <col min="3819" max="3819" width="8" style="72" customWidth="1"/>
    <col min="3820" max="3820" width="3.42578125" style="72" customWidth="1"/>
    <col min="3821" max="3821" width="5.42578125" style="72" customWidth="1"/>
    <col min="3822" max="3822" width="17.28515625" style="72" customWidth="1"/>
    <col min="3823" max="3823" width="2.28515625" style="72" customWidth="1"/>
    <col min="3824" max="3824" width="27.42578125" style="72" customWidth="1"/>
    <col min="3825" max="3825" width="0.7109375" style="72" customWidth="1"/>
    <col min="3826" max="3826" width="5.42578125" style="72" customWidth="1"/>
    <col min="3827" max="3828" width="2.5703125" style="72" customWidth="1"/>
    <col min="3829" max="3829" width="2.42578125" style="72" customWidth="1"/>
    <col min="3830" max="3830" width="9" style="72" customWidth="1"/>
    <col min="3831" max="3831" width="7.85546875" style="72" customWidth="1"/>
    <col min="3832" max="3832" width="2.140625" style="72" customWidth="1"/>
    <col min="3833" max="3833" width="4.85546875" style="72" customWidth="1"/>
    <col min="3834" max="3834" width="1.7109375" style="72" customWidth="1"/>
    <col min="3835" max="3835" width="1.28515625" style="72" customWidth="1"/>
    <col min="3836" max="3836" width="8" style="72" customWidth="1"/>
    <col min="3837" max="3837" width="3.42578125" style="72" customWidth="1"/>
    <col min="3838" max="3838" width="5.42578125" style="72" customWidth="1"/>
    <col min="3839" max="3839" width="17.28515625" style="72" customWidth="1"/>
    <col min="3840" max="3840" width="3.28515625" style="72" customWidth="1"/>
    <col min="3841" max="3841" width="27.42578125" style="72" customWidth="1"/>
    <col min="3842" max="3842" width="0.7109375" style="72" customWidth="1"/>
    <col min="3843" max="3843" width="5.42578125" style="72" customWidth="1"/>
    <col min="3844" max="3845" width="2.5703125" style="72" customWidth="1"/>
    <col min="3846" max="3846" width="2.42578125" style="72" customWidth="1"/>
    <col min="3847" max="3847" width="9" style="72" customWidth="1"/>
    <col min="3848" max="3848" width="7.85546875" style="72" customWidth="1"/>
    <col min="3849" max="3849" width="2.140625" style="72" customWidth="1"/>
    <col min="3850" max="3850" width="4.85546875" style="72" customWidth="1"/>
    <col min="3851" max="3851" width="1.7109375" style="72" customWidth="1"/>
    <col min="3852" max="3852" width="1.28515625" style="72" customWidth="1"/>
    <col min="3853" max="3853" width="8" style="72" customWidth="1"/>
    <col min="3854" max="3854" width="3.42578125" style="72" customWidth="1"/>
    <col min="3855" max="3855" width="5.42578125" style="72" customWidth="1"/>
    <col min="3856" max="3856" width="17.28515625" style="72" customWidth="1"/>
    <col min="3857" max="4028" width="11.42578125" style="72"/>
    <col min="4029" max="4029" width="27.42578125" style="72" customWidth="1"/>
    <col min="4030" max="4030" width="0.7109375" style="72" customWidth="1"/>
    <col min="4031" max="4031" width="5.42578125" style="72" customWidth="1"/>
    <col min="4032" max="4033" width="2.5703125" style="72" customWidth="1"/>
    <col min="4034" max="4034" width="2.42578125" style="72" customWidth="1"/>
    <col min="4035" max="4035" width="9" style="72" customWidth="1"/>
    <col min="4036" max="4036" width="7.85546875" style="72" customWidth="1"/>
    <col min="4037" max="4037" width="2.140625" style="72" customWidth="1"/>
    <col min="4038" max="4038" width="4.85546875" style="72" customWidth="1"/>
    <col min="4039" max="4039" width="1.7109375" style="72" customWidth="1"/>
    <col min="4040" max="4040" width="1.28515625" style="72" customWidth="1"/>
    <col min="4041" max="4041" width="8" style="72" customWidth="1"/>
    <col min="4042" max="4042" width="3.42578125" style="72" customWidth="1"/>
    <col min="4043" max="4043" width="5.42578125" style="72" customWidth="1"/>
    <col min="4044" max="4044" width="17.28515625" style="72" customWidth="1"/>
    <col min="4045" max="4045" width="2.140625" style="72" customWidth="1"/>
    <col min="4046" max="4046" width="27.42578125" style="72" customWidth="1"/>
    <col min="4047" max="4047" width="0.7109375" style="72" customWidth="1"/>
    <col min="4048" max="4048" width="5.42578125" style="72" customWidth="1"/>
    <col min="4049" max="4050" width="2.5703125" style="72" customWidth="1"/>
    <col min="4051" max="4051" width="2.42578125" style="72" customWidth="1"/>
    <col min="4052" max="4052" width="9" style="72" customWidth="1"/>
    <col min="4053" max="4053" width="7.85546875" style="72" customWidth="1"/>
    <col min="4054" max="4054" width="2.140625" style="72" customWidth="1"/>
    <col min="4055" max="4055" width="4.85546875" style="72" customWidth="1"/>
    <col min="4056" max="4056" width="1.7109375" style="72" customWidth="1"/>
    <col min="4057" max="4057" width="1.28515625" style="72" customWidth="1"/>
    <col min="4058" max="4058" width="8" style="72" customWidth="1"/>
    <col min="4059" max="4059" width="3.42578125" style="72" customWidth="1"/>
    <col min="4060" max="4060" width="5.42578125" style="72" customWidth="1"/>
    <col min="4061" max="4061" width="17.28515625" style="72" customWidth="1"/>
    <col min="4062" max="4062" width="3.140625" style="72" customWidth="1"/>
    <col min="4063" max="4063" width="27.42578125" style="72" customWidth="1"/>
    <col min="4064" max="4064" width="0.7109375" style="72" customWidth="1"/>
    <col min="4065" max="4065" width="5.42578125" style="72" customWidth="1"/>
    <col min="4066" max="4067" width="2.5703125" style="72" customWidth="1"/>
    <col min="4068" max="4068" width="2.42578125" style="72" customWidth="1"/>
    <col min="4069" max="4069" width="9" style="72" customWidth="1"/>
    <col min="4070" max="4070" width="7.85546875" style="72" customWidth="1"/>
    <col min="4071" max="4071" width="2.140625" style="72" customWidth="1"/>
    <col min="4072" max="4072" width="4.85546875" style="72" customWidth="1"/>
    <col min="4073" max="4073" width="1.7109375" style="72" customWidth="1"/>
    <col min="4074" max="4074" width="1.28515625" style="72" customWidth="1"/>
    <col min="4075" max="4075" width="8" style="72" customWidth="1"/>
    <col min="4076" max="4076" width="3.42578125" style="72" customWidth="1"/>
    <col min="4077" max="4077" width="5.42578125" style="72" customWidth="1"/>
    <col min="4078" max="4078" width="17.28515625" style="72" customWidth="1"/>
    <col min="4079" max="4079" width="2.28515625" style="72" customWidth="1"/>
    <col min="4080" max="4080" width="27.42578125" style="72" customWidth="1"/>
    <col min="4081" max="4081" width="0.7109375" style="72" customWidth="1"/>
    <col min="4082" max="4082" width="5.42578125" style="72" customWidth="1"/>
    <col min="4083" max="4084" width="2.5703125" style="72" customWidth="1"/>
    <col min="4085" max="4085" width="2.42578125" style="72" customWidth="1"/>
    <col min="4086" max="4086" width="9" style="72" customWidth="1"/>
    <col min="4087" max="4087" width="7.85546875" style="72" customWidth="1"/>
    <col min="4088" max="4088" width="2.140625" style="72" customWidth="1"/>
    <col min="4089" max="4089" width="4.85546875" style="72" customWidth="1"/>
    <col min="4090" max="4090" width="1.7109375" style="72" customWidth="1"/>
    <col min="4091" max="4091" width="1.28515625" style="72" customWidth="1"/>
    <col min="4092" max="4092" width="8" style="72" customWidth="1"/>
    <col min="4093" max="4093" width="3.42578125" style="72" customWidth="1"/>
    <col min="4094" max="4094" width="5.42578125" style="72" customWidth="1"/>
    <col min="4095" max="4095" width="17.28515625" style="72" customWidth="1"/>
    <col min="4096" max="4096" width="3.28515625" style="72" customWidth="1"/>
    <col min="4097" max="4097" width="27.42578125" style="72" customWidth="1"/>
    <col min="4098" max="4098" width="0.7109375" style="72" customWidth="1"/>
    <col min="4099" max="4099" width="5.42578125" style="72" customWidth="1"/>
    <col min="4100" max="4101" width="2.5703125" style="72" customWidth="1"/>
    <col min="4102" max="4102" width="2.42578125" style="72" customWidth="1"/>
    <col min="4103" max="4103" width="9" style="72" customWidth="1"/>
    <col min="4104" max="4104" width="7.85546875" style="72" customWidth="1"/>
    <col min="4105" max="4105" width="2.140625" style="72" customWidth="1"/>
    <col min="4106" max="4106" width="4.85546875" style="72" customWidth="1"/>
    <col min="4107" max="4107" width="1.7109375" style="72" customWidth="1"/>
    <col min="4108" max="4108" width="1.28515625" style="72" customWidth="1"/>
    <col min="4109" max="4109" width="8" style="72" customWidth="1"/>
    <col min="4110" max="4110" width="3.42578125" style="72" customWidth="1"/>
    <col min="4111" max="4111" width="5.42578125" style="72" customWidth="1"/>
    <col min="4112" max="4112" width="17.28515625" style="72" customWidth="1"/>
    <col min="4113" max="4284" width="11.42578125" style="72"/>
    <col min="4285" max="4285" width="27.42578125" style="72" customWidth="1"/>
    <col min="4286" max="4286" width="0.7109375" style="72" customWidth="1"/>
    <col min="4287" max="4287" width="5.42578125" style="72" customWidth="1"/>
    <col min="4288" max="4289" width="2.5703125" style="72" customWidth="1"/>
    <col min="4290" max="4290" width="2.42578125" style="72" customWidth="1"/>
    <col min="4291" max="4291" width="9" style="72" customWidth="1"/>
    <col min="4292" max="4292" width="7.85546875" style="72" customWidth="1"/>
    <col min="4293" max="4293" width="2.140625" style="72" customWidth="1"/>
    <col min="4294" max="4294" width="4.85546875" style="72" customWidth="1"/>
    <col min="4295" max="4295" width="1.7109375" style="72" customWidth="1"/>
    <col min="4296" max="4296" width="1.28515625" style="72" customWidth="1"/>
    <col min="4297" max="4297" width="8" style="72" customWidth="1"/>
    <col min="4298" max="4298" width="3.42578125" style="72" customWidth="1"/>
    <col min="4299" max="4299" width="5.42578125" style="72" customWidth="1"/>
    <col min="4300" max="4300" width="17.28515625" style="72" customWidth="1"/>
    <col min="4301" max="4301" width="2.140625" style="72" customWidth="1"/>
    <col min="4302" max="4302" width="27.42578125" style="72" customWidth="1"/>
    <col min="4303" max="4303" width="0.7109375" style="72" customWidth="1"/>
    <col min="4304" max="4304" width="5.42578125" style="72" customWidth="1"/>
    <col min="4305" max="4306" width="2.5703125" style="72" customWidth="1"/>
    <col min="4307" max="4307" width="2.42578125" style="72" customWidth="1"/>
    <col min="4308" max="4308" width="9" style="72" customWidth="1"/>
    <col min="4309" max="4309" width="7.85546875" style="72" customWidth="1"/>
    <col min="4310" max="4310" width="2.140625" style="72" customWidth="1"/>
    <col min="4311" max="4311" width="4.85546875" style="72" customWidth="1"/>
    <col min="4312" max="4312" width="1.7109375" style="72" customWidth="1"/>
    <col min="4313" max="4313" width="1.28515625" style="72" customWidth="1"/>
    <col min="4314" max="4314" width="8" style="72" customWidth="1"/>
    <col min="4315" max="4315" width="3.42578125" style="72" customWidth="1"/>
    <col min="4316" max="4316" width="5.42578125" style="72" customWidth="1"/>
    <col min="4317" max="4317" width="17.28515625" style="72" customWidth="1"/>
    <col min="4318" max="4318" width="3.140625" style="72" customWidth="1"/>
    <col min="4319" max="4319" width="27.42578125" style="72" customWidth="1"/>
    <col min="4320" max="4320" width="0.7109375" style="72" customWidth="1"/>
    <col min="4321" max="4321" width="5.42578125" style="72" customWidth="1"/>
    <col min="4322" max="4323" width="2.5703125" style="72" customWidth="1"/>
    <col min="4324" max="4324" width="2.42578125" style="72" customWidth="1"/>
    <col min="4325" max="4325" width="9" style="72" customWidth="1"/>
    <col min="4326" max="4326" width="7.85546875" style="72" customWidth="1"/>
    <col min="4327" max="4327" width="2.140625" style="72" customWidth="1"/>
    <col min="4328" max="4328" width="4.85546875" style="72" customWidth="1"/>
    <col min="4329" max="4329" width="1.7109375" style="72" customWidth="1"/>
    <col min="4330" max="4330" width="1.28515625" style="72" customWidth="1"/>
    <col min="4331" max="4331" width="8" style="72" customWidth="1"/>
    <col min="4332" max="4332" width="3.42578125" style="72" customWidth="1"/>
    <col min="4333" max="4333" width="5.42578125" style="72" customWidth="1"/>
    <col min="4334" max="4334" width="17.28515625" style="72" customWidth="1"/>
    <col min="4335" max="4335" width="2.28515625" style="72" customWidth="1"/>
    <col min="4336" max="4336" width="27.42578125" style="72" customWidth="1"/>
    <col min="4337" max="4337" width="0.7109375" style="72" customWidth="1"/>
    <col min="4338" max="4338" width="5.42578125" style="72" customWidth="1"/>
    <col min="4339" max="4340" width="2.5703125" style="72" customWidth="1"/>
    <col min="4341" max="4341" width="2.42578125" style="72" customWidth="1"/>
    <col min="4342" max="4342" width="9" style="72" customWidth="1"/>
    <col min="4343" max="4343" width="7.85546875" style="72" customWidth="1"/>
    <col min="4344" max="4344" width="2.140625" style="72" customWidth="1"/>
    <col min="4345" max="4345" width="4.85546875" style="72" customWidth="1"/>
    <col min="4346" max="4346" width="1.7109375" style="72" customWidth="1"/>
    <col min="4347" max="4347" width="1.28515625" style="72" customWidth="1"/>
    <col min="4348" max="4348" width="8" style="72" customWidth="1"/>
    <col min="4349" max="4349" width="3.42578125" style="72" customWidth="1"/>
    <col min="4350" max="4350" width="5.42578125" style="72" customWidth="1"/>
    <col min="4351" max="4351" width="17.28515625" style="72" customWidth="1"/>
    <col min="4352" max="4352" width="3.28515625" style="72" customWidth="1"/>
    <col min="4353" max="4353" width="27.42578125" style="72" customWidth="1"/>
    <col min="4354" max="4354" width="0.7109375" style="72" customWidth="1"/>
    <col min="4355" max="4355" width="5.42578125" style="72" customWidth="1"/>
    <col min="4356" max="4357" width="2.5703125" style="72" customWidth="1"/>
    <col min="4358" max="4358" width="2.42578125" style="72" customWidth="1"/>
    <col min="4359" max="4359" width="9" style="72" customWidth="1"/>
    <col min="4360" max="4360" width="7.85546875" style="72" customWidth="1"/>
    <col min="4361" max="4361" width="2.140625" style="72" customWidth="1"/>
    <col min="4362" max="4362" width="4.85546875" style="72" customWidth="1"/>
    <col min="4363" max="4363" width="1.7109375" style="72" customWidth="1"/>
    <col min="4364" max="4364" width="1.28515625" style="72" customWidth="1"/>
    <col min="4365" max="4365" width="8" style="72" customWidth="1"/>
    <col min="4366" max="4366" width="3.42578125" style="72" customWidth="1"/>
    <col min="4367" max="4367" width="5.42578125" style="72" customWidth="1"/>
    <col min="4368" max="4368" width="17.28515625" style="72" customWidth="1"/>
    <col min="4369" max="4540" width="11.42578125" style="72"/>
    <col min="4541" max="4541" width="27.42578125" style="72" customWidth="1"/>
    <col min="4542" max="4542" width="0.7109375" style="72" customWidth="1"/>
    <col min="4543" max="4543" width="5.42578125" style="72" customWidth="1"/>
    <col min="4544" max="4545" width="2.5703125" style="72" customWidth="1"/>
    <col min="4546" max="4546" width="2.42578125" style="72" customWidth="1"/>
    <col min="4547" max="4547" width="9" style="72" customWidth="1"/>
    <col min="4548" max="4548" width="7.85546875" style="72" customWidth="1"/>
    <col min="4549" max="4549" width="2.140625" style="72" customWidth="1"/>
    <col min="4550" max="4550" width="4.85546875" style="72" customWidth="1"/>
    <col min="4551" max="4551" width="1.7109375" style="72" customWidth="1"/>
    <col min="4552" max="4552" width="1.28515625" style="72" customWidth="1"/>
    <col min="4553" max="4553" width="8" style="72" customWidth="1"/>
    <col min="4554" max="4554" width="3.42578125" style="72" customWidth="1"/>
    <col min="4555" max="4555" width="5.42578125" style="72" customWidth="1"/>
    <col min="4556" max="4556" width="17.28515625" style="72" customWidth="1"/>
    <col min="4557" max="4557" width="2.140625" style="72" customWidth="1"/>
    <col min="4558" max="4558" width="27.42578125" style="72" customWidth="1"/>
    <col min="4559" max="4559" width="0.7109375" style="72" customWidth="1"/>
    <col min="4560" max="4560" width="5.42578125" style="72" customWidth="1"/>
    <col min="4561" max="4562" width="2.5703125" style="72" customWidth="1"/>
    <col min="4563" max="4563" width="2.42578125" style="72" customWidth="1"/>
    <col min="4564" max="4564" width="9" style="72" customWidth="1"/>
    <col min="4565" max="4565" width="7.85546875" style="72" customWidth="1"/>
    <col min="4566" max="4566" width="2.140625" style="72" customWidth="1"/>
    <col min="4567" max="4567" width="4.85546875" style="72" customWidth="1"/>
    <col min="4568" max="4568" width="1.7109375" style="72" customWidth="1"/>
    <col min="4569" max="4569" width="1.28515625" style="72" customWidth="1"/>
    <col min="4570" max="4570" width="8" style="72" customWidth="1"/>
    <col min="4571" max="4571" width="3.42578125" style="72" customWidth="1"/>
    <col min="4572" max="4572" width="5.42578125" style="72" customWidth="1"/>
    <col min="4573" max="4573" width="17.28515625" style="72" customWidth="1"/>
    <col min="4574" max="4574" width="3.140625" style="72" customWidth="1"/>
    <col min="4575" max="4575" width="27.42578125" style="72" customWidth="1"/>
    <col min="4576" max="4576" width="0.7109375" style="72" customWidth="1"/>
    <col min="4577" max="4577" width="5.42578125" style="72" customWidth="1"/>
    <col min="4578" max="4579" width="2.5703125" style="72" customWidth="1"/>
    <col min="4580" max="4580" width="2.42578125" style="72" customWidth="1"/>
    <col min="4581" max="4581" width="9" style="72" customWidth="1"/>
    <col min="4582" max="4582" width="7.85546875" style="72" customWidth="1"/>
    <col min="4583" max="4583" width="2.140625" style="72" customWidth="1"/>
    <col min="4584" max="4584" width="4.85546875" style="72" customWidth="1"/>
    <col min="4585" max="4585" width="1.7109375" style="72" customWidth="1"/>
    <col min="4586" max="4586" width="1.28515625" style="72" customWidth="1"/>
    <col min="4587" max="4587" width="8" style="72" customWidth="1"/>
    <col min="4588" max="4588" width="3.42578125" style="72" customWidth="1"/>
    <col min="4589" max="4589" width="5.42578125" style="72" customWidth="1"/>
    <col min="4590" max="4590" width="17.28515625" style="72" customWidth="1"/>
    <col min="4591" max="4591" width="2.28515625" style="72" customWidth="1"/>
    <col min="4592" max="4592" width="27.42578125" style="72" customWidth="1"/>
    <col min="4593" max="4593" width="0.7109375" style="72" customWidth="1"/>
    <col min="4594" max="4594" width="5.42578125" style="72" customWidth="1"/>
    <col min="4595" max="4596" width="2.5703125" style="72" customWidth="1"/>
    <col min="4597" max="4597" width="2.42578125" style="72" customWidth="1"/>
    <col min="4598" max="4598" width="9" style="72" customWidth="1"/>
    <col min="4599" max="4599" width="7.85546875" style="72" customWidth="1"/>
    <col min="4600" max="4600" width="2.140625" style="72" customWidth="1"/>
    <col min="4601" max="4601" width="4.85546875" style="72" customWidth="1"/>
    <col min="4602" max="4602" width="1.7109375" style="72" customWidth="1"/>
    <col min="4603" max="4603" width="1.28515625" style="72" customWidth="1"/>
    <col min="4604" max="4604" width="8" style="72" customWidth="1"/>
    <col min="4605" max="4605" width="3.42578125" style="72" customWidth="1"/>
    <col min="4606" max="4606" width="5.42578125" style="72" customWidth="1"/>
    <col min="4607" max="4607" width="17.28515625" style="72" customWidth="1"/>
    <col min="4608" max="4608" width="3.28515625" style="72" customWidth="1"/>
    <col min="4609" max="4609" width="27.42578125" style="72" customWidth="1"/>
    <col min="4610" max="4610" width="0.7109375" style="72" customWidth="1"/>
    <col min="4611" max="4611" width="5.42578125" style="72" customWidth="1"/>
    <col min="4612" max="4613" width="2.5703125" style="72" customWidth="1"/>
    <col min="4614" max="4614" width="2.42578125" style="72" customWidth="1"/>
    <col min="4615" max="4615" width="9" style="72" customWidth="1"/>
    <col min="4616" max="4616" width="7.85546875" style="72" customWidth="1"/>
    <col min="4617" max="4617" width="2.140625" style="72" customWidth="1"/>
    <col min="4618" max="4618" width="4.85546875" style="72" customWidth="1"/>
    <col min="4619" max="4619" width="1.7109375" style="72" customWidth="1"/>
    <col min="4620" max="4620" width="1.28515625" style="72" customWidth="1"/>
    <col min="4621" max="4621" width="8" style="72" customWidth="1"/>
    <col min="4622" max="4622" width="3.42578125" style="72" customWidth="1"/>
    <col min="4623" max="4623" width="5.42578125" style="72" customWidth="1"/>
    <col min="4624" max="4624" width="17.28515625" style="72" customWidth="1"/>
    <col min="4625" max="4796" width="11.42578125" style="72"/>
    <col min="4797" max="4797" width="27.42578125" style="72" customWidth="1"/>
    <col min="4798" max="4798" width="0.7109375" style="72" customWidth="1"/>
    <col min="4799" max="4799" width="5.42578125" style="72" customWidth="1"/>
    <col min="4800" max="4801" width="2.5703125" style="72" customWidth="1"/>
    <col min="4802" max="4802" width="2.42578125" style="72" customWidth="1"/>
    <col min="4803" max="4803" width="9" style="72" customWidth="1"/>
    <col min="4804" max="4804" width="7.85546875" style="72" customWidth="1"/>
    <col min="4805" max="4805" width="2.140625" style="72" customWidth="1"/>
    <col min="4806" max="4806" width="4.85546875" style="72" customWidth="1"/>
    <col min="4807" max="4807" width="1.7109375" style="72" customWidth="1"/>
    <col min="4808" max="4808" width="1.28515625" style="72" customWidth="1"/>
    <col min="4809" max="4809" width="8" style="72" customWidth="1"/>
    <col min="4810" max="4810" width="3.42578125" style="72" customWidth="1"/>
    <col min="4811" max="4811" width="5.42578125" style="72" customWidth="1"/>
    <col min="4812" max="4812" width="17.28515625" style="72" customWidth="1"/>
    <col min="4813" max="4813" width="2.140625" style="72" customWidth="1"/>
    <col min="4814" max="4814" width="27.42578125" style="72" customWidth="1"/>
    <col min="4815" max="4815" width="0.7109375" style="72" customWidth="1"/>
    <col min="4816" max="4816" width="5.42578125" style="72" customWidth="1"/>
    <col min="4817" max="4818" width="2.5703125" style="72" customWidth="1"/>
    <col min="4819" max="4819" width="2.42578125" style="72" customWidth="1"/>
    <col min="4820" max="4820" width="9" style="72" customWidth="1"/>
    <col min="4821" max="4821" width="7.85546875" style="72" customWidth="1"/>
    <col min="4822" max="4822" width="2.140625" style="72" customWidth="1"/>
    <col min="4823" max="4823" width="4.85546875" style="72" customWidth="1"/>
    <col min="4824" max="4824" width="1.7109375" style="72" customWidth="1"/>
    <col min="4825" max="4825" width="1.28515625" style="72" customWidth="1"/>
    <col min="4826" max="4826" width="8" style="72" customWidth="1"/>
    <col min="4827" max="4827" width="3.42578125" style="72" customWidth="1"/>
    <col min="4828" max="4828" width="5.42578125" style="72" customWidth="1"/>
    <col min="4829" max="4829" width="17.28515625" style="72" customWidth="1"/>
    <col min="4830" max="4830" width="3.140625" style="72" customWidth="1"/>
    <col min="4831" max="4831" width="27.42578125" style="72" customWidth="1"/>
    <col min="4832" max="4832" width="0.7109375" style="72" customWidth="1"/>
    <col min="4833" max="4833" width="5.42578125" style="72" customWidth="1"/>
    <col min="4834" max="4835" width="2.5703125" style="72" customWidth="1"/>
    <col min="4836" max="4836" width="2.42578125" style="72" customWidth="1"/>
    <col min="4837" max="4837" width="9" style="72" customWidth="1"/>
    <col min="4838" max="4838" width="7.85546875" style="72" customWidth="1"/>
    <col min="4839" max="4839" width="2.140625" style="72" customWidth="1"/>
    <col min="4840" max="4840" width="4.85546875" style="72" customWidth="1"/>
    <col min="4841" max="4841" width="1.7109375" style="72" customWidth="1"/>
    <col min="4842" max="4842" width="1.28515625" style="72" customWidth="1"/>
    <col min="4843" max="4843" width="8" style="72" customWidth="1"/>
    <col min="4844" max="4844" width="3.42578125" style="72" customWidth="1"/>
    <col min="4845" max="4845" width="5.42578125" style="72" customWidth="1"/>
    <col min="4846" max="4846" width="17.28515625" style="72" customWidth="1"/>
    <col min="4847" max="4847" width="2.28515625" style="72" customWidth="1"/>
    <col min="4848" max="4848" width="27.42578125" style="72" customWidth="1"/>
    <col min="4849" max="4849" width="0.7109375" style="72" customWidth="1"/>
    <col min="4850" max="4850" width="5.42578125" style="72" customWidth="1"/>
    <col min="4851" max="4852" width="2.5703125" style="72" customWidth="1"/>
    <col min="4853" max="4853" width="2.42578125" style="72" customWidth="1"/>
    <col min="4854" max="4854" width="9" style="72" customWidth="1"/>
    <col min="4855" max="4855" width="7.85546875" style="72" customWidth="1"/>
    <col min="4856" max="4856" width="2.140625" style="72" customWidth="1"/>
    <col min="4857" max="4857" width="4.85546875" style="72" customWidth="1"/>
    <col min="4858" max="4858" width="1.7109375" style="72" customWidth="1"/>
    <col min="4859" max="4859" width="1.28515625" style="72" customWidth="1"/>
    <col min="4860" max="4860" width="8" style="72" customWidth="1"/>
    <col min="4861" max="4861" width="3.42578125" style="72" customWidth="1"/>
    <col min="4862" max="4862" width="5.42578125" style="72" customWidth="1"/>
    <col min="4863" max="4863" width="17.28515625" style="72" customWidth="1"/>
    <col min="4864" max="4864" width="3.28515625" style="72" customWidth="1"/>
    <col min="4865" max="4865" width="27.42578125" style="72" customWidth="1"/>
    <col min="4866" max="4866" width="0.7109375" style="72" customWidth="1"/>
    <col min="4867" max="4867" width="5.42578125" style="72" customWidth="1"/>
    <col min="4868" max="4869" width="2.5703125" style="72" customWidth="1"/>
    <col min="4870" max="4870" width="2.42578125" style="72" customWidth="1"/>
    <col min="4871" max="4871" width="9" style="72" customWidth="1"/>
    <col min="4872" max="4872" width="7.85546875" style="72" customWidth="1"/>
    <col min="4873" max="4873" width="2.140625" style="72" customWidth="1"/>
    <col min="4874" max="4874" width="4.85546875" style="72" customWidth="1"/>
    <col min="4875" max="4875" width="1.7109375" style="72" customWidth="1"/>
    <col min="4876" max="4876" width="1.28515625" style="72" customWidth="1"/>
    <col min="4877" max="4877" width="8" style="72" customWidth="1"/>
    <col min="4878" max="4878" width="3.42578125" style="72" customWidth="1"/>
    <col min="4879" max="4879" width="5.42578125" style="72" customWidth="1"/>
    <col min="4880" max="4880" width="17.28515625" style="72" customWidth="1"/>
    <col min="4881" max="5052" width="11.42578125" style="72"/>
    <col min="5053" max="5053" width="27.42578125" style="72" customWidth="1"/>
    <col min="5054" max="5054" width="0.7109375" style="72" customWidth="1"/>
    <col min="5055" max="5055" width="5.42578125" style="72" customWidth="1"/>
    <col min="5056" max="5057" width="2.5703125" style="72" customWidth="1"/>
    <col min="5058" max="5058" width="2.42578125" style="72" customWidth="1"/>
    <col min="5059" max="5059" width="9" style="72" customWidth="1"/>
    <col min="5060" max="5060" width="7.85546875" style="72" customWidth="1"/>
    <col min="5061" max="5061" width="2.140625" style="72" customWidth="1"/>
    <col min="5062" max="5062" width="4.85546875" style="72" customWidth="1"/>
    <col min="5063" max="5063" width="1.7109375" style="72" customWidth="1"/>
    <col min="5064" max="5064" width="1.28515625" style="72" customWidth="1"/>
    <col min="5065" max="5065" width="8" style="72" customWidth="1"/>
    <col min="5066" max="5066" width="3.42578125" style="72" customWidth="1"/>
    <col min="5067" max="5067" width="5.42578125" style="72" customWidth="1"/>
    <col min="5068" max="5068" width="17.28515625" style="72" customWidth="1"/>
    <col min="5069" max="5069" width="2.140625" style="72" customWidth="1"/>
    <col min="5070" max="5070" width="27.42578125" style="72" customWidth="1"/>
    <col min="5071" max="5071" width="0.7109375" style="72" customWidth="1"/>
    <col min="5072" max="5072" width="5.42578125" style="72" customWidth="1"/>
    <col min="5073" max="5074" width="2.5703125" style="72" customWidth="1"/>
    <col min="5075" max="5075" width="2.42578125" style="72" customWidth="1"/>
    <col min="5076" max="5076" width="9" style="72" customWidth="1"/>
    <col min="5077" max="5077" width="7.85546875" style="72" customWidth="1"/>
    <col min="5078" max="5078" width="2.140625" style="72" customWidth="1"/>
    <col min="5079" max="5079" width="4.85546875" style="72" customWidth="1"/>
    <col min="5080" max="5080" width="1.7109375" style="72" customWidth="1"/>
    <col min="5081" max="5081" width="1.28515625" style="72" customWidth="1"/>
    <col min="5082" max="5082" width="8" style="72" customWidth="1"/>
    <col min="5083" max="5083" width="3.42578125" style="72" customWidth="1"/>
    <col min="5084" max="5084" width="5.42578125" style="72" customWidth="1"/>
    <col min="5085" max="5085" width="17.28515625" style="72" customWidth="1"/>
    <col min="5086" max="5086" width="3.140625" style="72" customWidth="1"/>
    <col min="5087" max="5087" width="27.42578125" style="72" customWidth="1"/>
    <col min="5088" max="5088" width="0.7109375" style="72" customWidth="1"/>
    <col min="5089" max="5089" width="5.42578125" style="72" customWidth="1"/>
    <col min="5090" max="5091" width="2.5703125" style="72" customWidth="1"/>
    <col min="5092" max="5092" width="2.42578125" style="72" customWidth="1"/>
    <col min="5093" max="5093" width="9" style="72" customWidth="1"/>
    <col min="5094" max="5094" width="7.85546875" style="72" customWidth="1"/>
    <col min="5095" max="5095" width="2.140625" style="72" customWidth="1"/>
    <col min="5096" max="5096" width="4.85546875" style="72" customWidth="1"/>
    <col min="5097" max="5097" width="1.7109375" style="72" customWidth="1"/>
    <col min="5098" max="5098" width="1.28515625" style="72" customWidth="1"/>
    <col min="5099" max="5099" width="8" style="72" customWidth="1"/>
    <col min="5100" max="5100" width="3.42578125" style="72" customWidth="1"/>
    <col min="5101" max="5101" width="5.42578125" style="72" customWidth="1"/>
    <col min="5102" max="5102" width="17.28515625" style="72" customWidth="1"/>
    <col min="5103" max="5103" width="2.28515625" style="72" customWidth="1"/>
    <col min="5104" max="5104" width="27.42578125" style="72" customWidth="1"/>
    <col min="5105" max="5105" width="0.7109375" style="72" customWidth="1"/>
    <col min="5106" max="5106" width="5.42578125" style="72" customWidth="1"/>
    <col min="5107" max="5108" width="2.5703125" style="72" customWidth="1"/>
    <col min="5109" max="5109" width="2.42578125" style="72" customWidth="1"/>
    <col min="5110" max="5110" width="9" style="72" customWidth="1"/>
    <col min="5111" max="5111" width="7.85546875" style="72" customWidth="1"/>
    <col min="5112" max="5112" width="2.140625" style="72" customWidth="1"/>
    <col min="5113" max="5113" width="4.85546875" style="72" customWidth="1"/>
    <col min="5114" max="5114" width="1.7109375" style="72" customWidth="1"/>
    <col min="5115" max="5115" width="1.28515625" style="72" customWidth="1"/>
    <col min="5116" max="5116" width="8" style="72" customWidth="1"/>
    <col min="5117" max="5117" width="3.42578125" style="72" customWidth="1"/>
    <col min="5118" max="5118" width="5.42578125" style="72" customWidth="1"/>
    <col min="5119" max="5119" width="17.28515625" style="72" customWidth="1"/>
    <col min="5120" max="5120" width="3.28515625" style="72" customWidth="1"/>
    <col min="5121" max="5121" width="27.42578125" style="72" customWidth="1"/>
    <col min="5122" max="5122" width="0.7109375" style="72" customWidth="1"/>
    <col min="5123" max="5123" width="5.42578125" style="72" customWidth="1"/>
    <col min="5124" max="5125" width="2.5703125" style="72" customWidth="1"/>
    <col min="5126" max="5126" width="2.42578125" style="72" customWidth="1"/>
    <col min="5127" max="5127" width="9" style="72" customWidth="1"/>
    <col min="5128" max="5128" width="7.85546875" style="72" customWidth="1"/>
    <col min="5129" max="5129" width="2.140625" style="72" customWidth="1"/>
    <col min="5130" max="5130" width="4.85546875" style="72" customWidth="1"/>
    <col min="5131" max="5131" width="1.7109375" style="72" customWidth="1"/>
    <col min="5132" max="5132" width="1.28515625" style="72" customWidth="1"/>
    <col min="5133" max="5133" width="8" style="72" customWidth="1"/>
    <col min="5134" max="5134" width="3.42578125" style="72" customWidth="1"/>
    <col min="5135" max="5135" width="5.42578125" style="72" customWidth="1"/>
    <col min="5136" max="5136" width="17.28515625" style="72" customWidth="1"/>
    <col min="5137" max="5308" width="11.42578125" style="72"/>
    <col min="5309" max="5309" width="27.42578125" style="72" customWidth="1"/>
    <col min="5310" max="5310" width="0.7109375" style="72" customWidth="1"/>
    <col min="5311" max="5311" width="5.42578125" style="72" customWidth="1"/>
    <col min="5312" max="5313" width="2.5703125" style="72" customWidth="1"/>
    <col min="5314" max="5314" width="2.42578125" style="72" customWidth="1"/>
    <col min="5315" max="5315" width="9" style="72" customWidth="1"/>
    <col min="5316" max="5316" width="7.85546875" style="72" customWidth="1"/>
    <col min="5317" max="5317" width="2.140625" style="72" customWidth="1"/>
    <col min="5318" max="5318" width="4.85546875" style="72" customWidth="1"/>
    <col min="5319" max="5319" width="1.7109375" style="72" customWidth="1"/>
    <col min="5320" max="5320" width="1.28515625" style="72" customWidth="1"/>
    <col min="5321" max="5321" width="8" style="72" customWidth="1"/>
    <col min="5322" max="5322" width="3.42578125" style="72" customWidth="1"/>
    <col min="5323" max="5323" width="5.42578125" style="72" customWidth="1"/>
    <col min="5324" max="5324" width="17.28515625" style="72" customWidth="1"/>
    <col min="5325" max="5325" width="2.140625" style="72" customWidth="1"/>
    <col min="5326" max="5326" width="27.42578125" style="72" customWidth="1"/>
    <col min="5327" max="5327" width="0.7109375" style="72" customWidth="1"/>
    <col min="5328" max="5328" width="5.42578125" style="72" customWidth="1"/>
    <col min="5329" max="5330" width="2.5703125" style="72" customWidth="1"/>
    <col min="5331" max="5331" width="2.42578125" style="72" customWidth="1"/>
    <col min="5332" max="5332" width="9" style="72" customWidth="1"/>
    <col min="5333" max="5333" width="7.85546875" style="72" customWidth="1"/>
    <col min="5334" max="5334" width="2.140625" style="72" customWidth="1"/>
    <col min="5335" max="5335" width="4.85546875" style="72" customWidth="1"/>
    <col min="5336" max="5336" width="1.7109375" style="72" customWidth="1"/>
    <col min="5337" max="5337" width="1.28515625" style="72" customWidth="1"/>
    <col min="5338" max="5338" width="8" style="72" customWidth="1"/>
    <col min="5339" max="5339" width="3.42578125" style="72" customWidth="1"/>
    <col min="5340" max="5340" width="5.42578125" style="72" customWidth="1"/>
    <col min="5341" max="5341" width="17.28515625" style="72" customWidth="1"/>
    <col min="5342" max="5342" width="3.140625" style="72" customWidth="1"/>
    <col min="5343" max="5343" width="27.42578125" style="72" customWidth="1"/>
    <col min="5344" max="5344" width="0.7109375" style="72" customWidth="1"/>
    <col min="5345" max="5345" width="5.42578125" style="72" customWidth="1"/>
    <col min="5346" max="5347" width="2.5703125" style="72" customWidth="1"/>
    <col min="5348" max="5348" width="2.42578125" style="72" customWidth="1"/>
    <col min="5349" max="5349" width="9" style="72" customWidth="1"/>
    <col min="5350" max="5350" width="7.85546875" style="72" customWidth="1"/>
    <col min="5351" max="5351" width="2.140625" style="72" customWidth="1"/>
    <col min="5352" max="5352" width="4.85546875" style="72" customWidth="1"/>
    <col min="5353" max="5353" width="1.7109375" style="72" customWidth="1"/>
    <col min="5354" max="5354" width="1.28515625" style="72" customWidth="1"/>
    <col min="5355" max="5355" width="8" style="72" customWidth="1"/>
    <col min="5356" max="5356" width="3.42578125" style="72" customWidth="1"/>
    <col min="5357" max="5357" width="5.42578125" style="72" customWidth="1"/>
    <col min="5358" max="5358" width="17.28515625" style="72" customWidth="1"/>
    <col min="5359" max="5359" width="2.28515625" style="72" customWidth="1"/>
    <col min="5360" max="5360" width="27.42578125" style="72" customWidth="1"/>
    <col min="5361" max="5361" width="0.7109375" style="72" customWidth="1"/>
    <col min="5362" max="5362" width="5.42578125" style="72" customWidth="1"/>
    <col min="5363" max="5364" width="2.5703125" style="72" customWidth="1"/>
    <col min="5365" max="5365" width="2.42578125" style="72" customWidth="1"/>
    <col min="5366" max="5366" width="9" style="72" customWidth="1"/>
    <col min="5367" max="5367" width="7.85546875" style="72" customWidth="1"/>
    <col min="5368" max="5368" width="2.140625" style="72" customWidth="1"/>
    <col min="5369" max="5369" width="4.85546875" style="72" customWidth="1"/>
    <col min="5370" max="5370" width="1.7109375" style="72" customWidth="1"/>
    <col min="5371" max="5371" width="1.28515625" style="72" customWidth="1"/>
    <col min="5372" max="5372" width="8" style="72" customWidth="1"/>
    <col min="5373" max="5373" width="3.42578125" style="72" customWidth="1"/>
    <col min="5374" max="5374" width="5.42578125" style="72" customWidth="1"/>
    <col min="5375" max="5375" width="17.28515625" style="72" customWidth="1"/>
    <col min="5376" max="5376" width="3.28515625" style="72" customWidth="1"/>
    <col min="5377" max="5377" width="27.42578125" style="72" customWidth="1"/>
    <col min="5378" max="5378" width="0.7109375" style="72" customWidth="1"/>
    <col min="5379" max="5379" width="5.42578125" style="72" customWidth="1"/>
    <col min="5380" max="5381" width="2.5703125" style="72" customWidth="1"/>
    <col min="5382" max="5382" width="2.42578125" style="72" customWidth="1"/>
    <col min="5383" max="5383" width="9" style="72" customWidth="1"/>
    <col min="5384" max="5384" width="7.85546875" style="72" customWidth="1"/>
    <col min="5385" max="5385" width="2.140625" style="72" customWidth="1"/>
    <col min="5386" max="5386" width="4.85546875" style="72" customWidth="1"/>
    <col min="5387" max="5387" width="1.7109375" style="72" customWidth="1"/>
    <col min="5388" max="5388" width="1.28515625" style="72" customWidth="1"/>
    <col min="5389" max="5389" width="8" style="72" customWidth="1"/>
    <col min="5390" max="5390" width="3.42578125" style="72" customWidth="1"/>
    <col min="5391" max="5391" width="5.42578125" style="72" customWidth="1"/>
    <col min="5392" max="5392" width="17.28515625" style="72" customWidth="1"/>
    <col min="5393" max="5564" width="11.42578125" style="72"/>
    <col min="5565" max="5565" width="27.42578125" style="72" customWidth="1"/>
    <col min="5566" max="5566" width="0.7109375" style="72" customWidth="1"/>
    <col min="5567" max="5567" width="5.42578125" style="72" customWidth="1"/>
    <col min="5568" max="5569" width="2.5703125" style="72" customWidth="1"/>
    <col min="5570" max="5570" width="2.42578125" style="72" customWidth="1"/>
    <col min="5571" max="5571" width="9" style="72" customWidth="1"/>
    <col min="5572" max="5572" width="7.85546875" style="72" customWidth="1"/>
    <col min="5573" max="5573" width="2.140625" style="72" customWidth="1"/>
    <col min="5574" max="5574" width="4.85546875" style="72" customWidth="1"/>
    <col min="5575" max="5575" width="1.7109375" style="72" customWidth="1"/>
    <col min="5576" max="5576" width="1.28515625" style="72" customWidth="1"/>
    <col min="5577" max="5577" width="8" style="72" customWidth="1"/>
    <col min="5578" max="5578" width="3.42578125" style="72" customWidth="1"/>
    <col min="5579" max="5579" width="5.42578125" style="72" customWidth="1"/>
    <col min="5580" max="5580" width="17.28515625" style="72" customWidth="1"/>
    <col min="5581" max="5581" width="2.140625" style="72" customWidth="1"/>
    <col min="5582" max="5582" width="27.42578125" style="72" customWidth="1"/>
    <col min="5583" max="5583" width="0.7109375" style="72" customWidth="1"/>
    <col min="5584" max="5584" width="5.42578125" style="72" customWidth="1"/>
    <col min="5585" max="5586" width="2.5703125" style="72" customWidth="1"/>
    <col min="5587" max="5587" width="2.42578125" style="72" customWidth="1"/>
    <col min="5588" max="5588" width="9" style="72" customWidth="1"/>
    <col min="5589" max="5589" width="7.85546875" style="72" customWidth="1"/>
    <col min="5590" max="5590" width="2.140625" style="72" customWidth="1"/>
    <col min="5591" max="5591" width="4.85546875" style="72" customWidth="1"/>
    <col min="5592" max="5592" width="1.7109375" style="72" customWidth="1"/>
    <col min="5593" max="5593" width="1.28515625" style="72" customWidth="1"/>
    <col min="5594" max="5594" width="8" style="72" customWidth="1"/>
    <col min="5595" max="5595" width="3.42578125" style="72" customWidth="1"/>
    <col min="5596" max="5596" width="5.42578125" style="72" customWidth="1"/>
    <col min="5597" max="5597" width="17.28515625" style="72" customWidth="1"/>
    <col min="5598" max="5598" width="3.140625" style="72" customWidth="1"/>
    <col min="5599" max="5599" width="27.42578125" style="72" customWidth="1"/>
    <col min="5600" max="5600" width="0.7109375" style="72" customWidth="1"/>
    <col min="5601" max="5601" width="5.42578125" style="72" customWidth="1"/>
    <col min="5602" max="5603" width="2.5703125" style="72" customWidth="1"/>
    <col min="5604" max="5604" width="2.42578125" style="72" customWidth="1"/>
    <col min="5605" max="5605" width="9" style="72" customWidth="1"/>
    <col min="5606" max="5606" width="7.85546875" style="72" customWidth="1"/>
    <col min="5607" max="5607" width="2.140625" style="72" customWidth="1"/>
    <col min="5608" max="5608" width="4.85546875" style="72" customWidth="1"/>
    <col min="5609" max="5609" width="1.7109375" style="72" customWidth="1"/>
    <col min="5610" max="5610" width="1.28515625" style="72" customWidth="1"/>
    <col min="5611" max="5611" width="8" style="72" customWidth="1"/>
    <col min="5612" max="5612" width="3.42578125" style="72" customWidth="1"/>
    <col min="5613" max="5613" width="5.42578125" style="72" customWidth="1"/>
    <col min="5614" max="5614" width="17.28515625" style="72" customWidth="1"/>
    <col min="5615" max="5615" width="2.28515625" style="72" customWidth="1"/>
    <col min="5616" max="5616" width="27.42578125" style="72" customWidth="1"/>
    <col min="5617" max="5617" width="0.7109375" style="72" customWidth="1"/>
    <col min="5618" max="5618" width="5.42578125" style="72" customWidth="1"/>
    <col min="5619" max="5620" width="2.5703125" style="72" customWidth="1"/>
    <col min="5621" max="5621" width="2.42578125" style="72" customWidth="1"/>
    <col min="5622" max="5622" width="9" style="72" customWidth="1"/>
    <col min="5623" max="5623" width="7.85546875" style="72" customWidth="1"/>
    <col min="5624" max="5624" width="2.140625" style="72" customWidth="1"/>
    <col min="5625" max="5625" width="4.85546875" style="72" customWidth="1"/>
    <col min="5626" max="5626" width="1.7109375" style="72" customWidth="1"/>
    <col min="5627" max="5627" width="1.28515625" style="72" customWidth="1"/>
    <col min="5628" max="5628" width="8" style="72" customWidth="1"/>
    <col min="5629" max="5629" width="3.42578125" style="72" customWidth="1"/>
    <col min="5630" max="5630" width="5.42578125" style="72" customWidth="1"/>
    <col min="5631" max="5631" width="17.28515625" style="72" customWidth="1"/>
    <col min="5632" max="5632" width="3.28515625" style="72" customWidth="1"/>
    <col min="5633" max="5633" width="27.42578125" style="72" customWidth="1"/>
    <col min="5634" max="5634" width="0.7109375" style="72" customWidth="1"/>
    <col min="5635" max="5635" width="5.42578125" style="72" customWidth="1"/>
    <col min="5636" max="5637" width="2.5703125" style="72" customWidth="1"/>
    <col min="5638" max="5638" width="2.42578125" style="72" customWidth="1"/>
    <col min="5639" max="5639" width="9" style="72" customWidth="1"/>
    <col min="5640" max="5640" width="7.85546875" style="72" customWidth="1"/>
    <col min="5641" max="5641" width="2.140625" style="72" customWidth="1"/>
    <col min="5642" max="5642" width="4.85546875" style="72" customWidth="1"/>
    <col min="5643" max="5643" width="1.7109375" style="72" customWidth="1"/>
    <col min="5644" max="5644" width="1.28515625" style="72" customWidth="1"/>
    <col min="5645" max="5645" width="8" style="72" customWidth="1"/>
    <col min="5646" max="5646" width="3.42578125" style="72" customWidth="1"/>
    <col min="5647" max="5647" width="5.42578125" style="72" customWidth="1"/>
    <col min="5648" max="5648" width="17.28515625" style="72" customWidth="1"/>
    <col min="5649" max="5820" width="11.42578125" style="72"/>
    <col min="5821" max="5821" width="27.42578125" style="72" customWidth="1"/>
    <col min="5822" max="5822" width="0.7109375" style="72" customWidth="1"/>
    <col min="5823" max="5823" width="5.42578125" style="72" customWidth="1"/>
    <col min="5824" max="5825" width="2.5703125" style="72" customWidth="1"/>
    <col min="5826" max="5826" width="2.42578125" style="72" customWidth="1"/>
    <col min="5827" max="5827" width="9" style="72" customWidth="1"/>
    <col min="5828" max="5828" width="7.85546875" style="72" customWidth="1"/>
    <col min="5829" max="5829" width="2.140625" style="72" customWidth="1"/>
    <col min="5830" max="5830" width="4.85546875" style="72" customWidth="1"/>
    <col min="5831" max="5831" width="1.7109375" style="72" customWidth="1"/>
    <col min="5832" max="5832" width="1.28515625" style="72" customWidth="1"/>
    <col min="5833" max="5833" width="8" style="72" customWidth="1"/>
    <col min="5834" max="5834" width="3.42578125" style="72" customWidth="1"/>
    <col min="5835" max="5835" width="5.42578125" style="72" customWidth="1"/>
    <col min="5836" max="5836" width="17.28515625" style="72" customWidth="1"/>
    <col min="5837" max="5837" width="2.140625" style="72" customWidth="1"/>
    <col min="5838" max="5838" width="27.42578125" style="72" customWidth="1"/>
    <col min="5839" max="5839" width="0.7109375" style="72" customWidth="1"/>
    <col min="5840" max="5840" width="5.42578125" style="72" customWidth="1"/>
    <col min="5841" max="5842" width="2.5703125" style="72" customWidth="1"/>
    <col min="5843" max="5843" width="2.42578125" style="72" customWidth="1"/>
    <col min="5844" max="5844" width="9" style="72" customWidth="1"/>
    <col min="5845" max="5845" width="7.85546875" style="72" customWidth="1"/>
    <col min="5846" max="5846" width="2.140625" style="72" customWidth="1"/>
    <col min="5847" max="5847" width="4.85546875" style="72" customWidth="1"/>
    <col min="5848" max="5848" width="1.7109375" style="72" customWidth="1"/>
    <col min="5849" max="5849" width="1.28515625" style="72" customWidth="1"/>
    <col min="5850" max="5850" width="8" style="72" customWidth="1"/>
    <col min="5851" max="5851" width="3.42578125" style="72" customWidth="1"/>
    <col min="5852" max="5852" width="5.42578125" style="72" customWidth="1"/>
    <col min="5853" max="5853" width="17.28515625" style="72" customWidth="1"/>
    <col min="5854" max="5854" width="3.140625" style="72" customWidth="1"/>
    <col min="5855" max="5855" width="27.42578125" style="72" customWidth="1"/>
    <col min="5856" max="5856" width="0.7109375" style="72" customWidth="1"/>
    <col min="5857" max="5857" width="5.42578125" style="72" customWidth="1"/>
    <col min="5858" max="5859" width="2.5703125" style="72" customWidth="1"/>
    <col min="5860" max="5860" width="2.42578125" style="72" customWidth="1"/>
    <col min="5861" max="5861" width="9" style="72" customWidth="1"/>
    <col min="5862" max="5862" width="7.85546875" style="72" customWidth="1"/>
    <col min="5863" max="5863" width="2.140625" style="72" customWidth="1"/>
    <col min="5864" max="5864" width="4.85546875" style="72" customWidth="1"/>
    <col min="5865" max="5865" width="1.7109375" style="72" customWidth="1"/>
    <col min="5866" max="5866" width="1.28515625" style="72" customWidth="1"/>
    <col min="5867" max="5867" width="8" style="72" customWidth="1"/>
    <col min="5868" max="5868" width="3.42578125" style="72" customWidth="1"/>
    <col min="5869" max="5869" width="5.42578125" style="72" customWidth="1"/>
    <col min="5870" max="5870" width="17.28515625" style="72" customWidth="1"/>
    <col min="5871" max="5871" width="2.28515625" style="72" customWidth="1"/>
    <col min="5872" max="5872" width="27.42578125" style="72" customWidth="1"/>
    <col min="5873" max="5873" width="0.7109375" style="72" customWidth="1"/>
    <col min="5874" max="5874" width="5.42578125" style="72" customWidth="1"/>
    <col min="5875" max="5876" width="2.5703125" style="72" customWidth="1"/>
    <col min="5877" max="5877" width="2.42578125" style="72" customWidth="1"/>
    <col min="5878" max="5878" width="9" style="72" customWidth="1"/>
    <col min="5879" max="5879" width="7.85546875" style="72" customWidth="1"/>
    <col min="5880" max="5880" width="2.140625" style="72" customWidth="1"/>
    <col min="5881" max="5881" width="4.85546875" style="72" customWidth="1"/>
    <col min="5882" max="5882" width="1.7109375" style="72" customWidth="1"/>
    <col min="5883" max="5883" width="1.28515625" style="72" customWidth="1"/>
    <col min="5884" max="5884" width="8" style="72" customWidth="1"/>
    <col min="5885" max="5885" width="3.42578125" style="72" customWidth="1"/>
    <col min="5886" max="5886" width="5.42578125" style="72" customWidth="1"/>
    <col min="5887" max="5887" width="17.28515625" style="72" customWidth="1"/>
    <col min="5888" max="5888" width="3.28515625" style="72" customWidth="1"/>
    <col min="5889" max="5889" width="27.42578125" style="72" customWidth="1"/>
    <col min="5890" max="5890" width="0.7109375" style="72" customWidth="1"/>
    <col min="5891" max="5891" width="5.42578125" style="72" customWidth="1"/>
    <col min="5892" max="5893" width="2.5703125" style="72" customWidth="1"/>
    <col min="5894" max="5894" width="2.42578125" style="72" customWidth="1"/>
    <col min="5895" max="5895" width="9" style="72" customWidth="1"/>
    <col min="5896" max="5896" width="7.85546875" style="72" customWidth="1"/>
    <col min="5897" max="5897" width="2.140625" style="72" customWidth="1"/>
    <col min="5898" max="5898" width="4.85546875" style="72" customWidth="1"/>
    <col min="5899" max="5899" width="1.7109375" style="72" customWidth="1"/>
    <col min="5900" max="5900" width="1.28515625" style="72" customWidth="1"/>
    <col min="5901" max="5901" width="8" style="72" customWidth="1"/>
    <col min="5902" max="5902" width="3.42578125" style="72" customWidth="1"/>
    <col min="5903" max="5903" width="5.42578125" style="72" customWidth="1"/>
    <col min="5904" max="5904" width="17.28515625" style="72" customWidth="1"/>
    <col min="5905" max="6076" width="11.42578125" style="72"/>
    <col min="6077" max="6077" width="27.42578125" style="72" customWidth="1"/>
    <col min="6078" max="6078" width="0.7109375" style="72" customWidth="1"/>
    <col min="6079" max="6079" width="5.42578125" style="72" customWidth="1"/>
    <col min="6080" max="6081" width="2.5703125" style="72" customWidth="1"/>
    <col min="6082" max="6082" width="2.42578125" style="72" customWidth="1"/>
    <col min="6083" max="6083" width="9" style="72" customWidth="1"/>
    <col min="6084" max="6084" width="7.85546875" style="72" customWidth="1"/>
    <col min="6085" max="6085" width="2.140625" style="72" customWidth="1"/>
    <col min="6086" max="6086" width="4.85546875" style="72" customWidth="1"/>
    <col min="6087" max="6087" width="1.7109375" style="72" customWidth="1"/>
    <col min="6088" max="6088" width="1.28515625" style="72" customWidth="1"/>
    <col min="6089" max="6089" width="8" style="72" customWidth="1"/>
    <col min="6090" max="6090" width="3.42578125" style="72" customWidth="1"/>
    <col min="6091" max="6091" width="5.42578125" style="72" customWidth="1"/>
    <col min="6092" max="6092" width="17.28515625" style="72" customWidth="1"/>
    <col min="6093" max="6093" width="2.140625" style="72" customWidth="1"/>
    <col min="6094" max="6094" width="27.42578125" style="72" customWidth="1"/>
    <col min="6095" max="6095" width="0.7109375" style="72" customWidth="1"/>
    <col min="6096" max="6096" width="5.42578125" style="72" customWidth="1"/>
    <col min="6097" max="6098" width="2.5703125" style="72" customWidth="1"/>
    <col min="6099" max="6099" width="2.42578125" style="72" customWidth="1"/>
    <col min="6100" max="6100" width="9" style="72" customWidth="1"/>
    <col min="6101" max="6101" width="7.85546875" style="72" customWidth="1"/>
    <col min="6102" max="6102" width="2.140625" style="72" customWidth="1"/>
    <col min="6103" max="6103" width="4.85546875" style="72" customWidth="1"/>
    <col min="6104" max="6104" width="1.7109375" style="72" customWidth="1"/>
    <col min="6105" max="6105" width="1.28515625" style="72" customWidth="1"/>
    <col min="6106" max="6106" width="8" style="72" customWidth="1"/>
    <col min="6107" max="6107" width="3.42578125" style="72" customWidth="1"/>
    <col min="6108" max="6108" width="5.42578125" style="72" customWidth="1"/>
    <col min="6109" max="6109" width="17.28515625" style="72" customWidth="1"/>
    <col min="6110" max="6110" width="3.140625" style="72" customWidth="1"/>
    <col min="6111" max="6111" width="27.42578125" style="72" customWidth="1"/>
    <col min="6112" max="6112" width="0.7109375" style="72" customWidth="1"/>
    <col min="6113" max="6113" width="5.42578125" style="72" customWidth="1"/>
    <col min="6114" max="6115" width="2.5703125" style="72" customWidth="1"/>
    <col min="6116" max="6116" width="2.42578125" style="72" customWidth="1"/>
    <col min="6117" max="6117" width="9" style="72" customWidth="1"/>
    <col min="6118" max="6118" width="7.85546875" style="72" customWidth="1"/>
    <col min="6119" max="6119" width="2.140625" style="72" customWidth="1"/>
    <col min="6120" max="6120" width="4.85546875" style="72" customWidth="1"/>
    <col min="6121" max="6121" width="1.7109375" style="72" customWidth="1"/>
    <col min="6122" max="6122" width="1.28515625" style="72" customWidth="1"/>
    <col min="6123" max="6123" width="8" style="72" customWidth="1"/>
    <col min="6124" max="6124" width="3.42578125" style="72" customWidth="1"/>
    <col min="6125" max="6125" width="5.42578125" style="72" customWidth="1"/>
    <col min="6126" max="6126" width="17.28515625" style="72" customWidth="1"/>
    <col min="6127" max="6127" width="2.28515625" style="72" customWidth="1"/>
    <col min="6128" max="6128" width="27.42578125" style="72" customWidth="1"/>
    <col min="6129" max="6129" width="0.7109375" style="72" customWidth="1"/>
    <col min="6130" max="6130" width="5.42578125" style="72" customWidth="1"/>
    <col min="6131" max="6132" width="2.5703125" style="72" customWidth="1"/>
    <col min="6133" max="6133" width="2.42578125" style="72" customWidth="1"/>
    <col min="6134" max="6134" width="9" style="72" customWidth="1"/>
    <col min="6135" max="6135" width="7.85546875" style="72" customWidth="1"/>
    <col min="6136" max="6136" width="2.140625" style="72" customWidth="1"/>
    <col min="6137" max="6137" width="4.85546875" style="72" customWidth="1"/>
    <col min="6138" max="6138" width="1.7109375" style="72" customWidth="1"/>
    <col min="6139" max="6139" width="1.28515625" style="72" customWidth="1"/>
    <col min="6140" max="6140" width="8" style="72" customWidth="1"/>
    <col min="6141" max="6141" width="3.42578125" style="72" customWidth="1"/>
    <col min="6142" max="6142" width="5.42578125" style="72" customWidth="1"/>
    <col min="6143" max="6143" width="17.28515625" style="72" customWidth="1"/>
    <col min="6144" max="6144" width="3.28515625" style="72" customWidth="1"/>
    <col min="6145" max="6145" width="27.42578125" style="72" customWidth="1"/>
    <col min="6146" max="6146" width="0.7109375" style="72" customWidth="1"/>
    <col min="6147" max="6147" width="5.42578125" style="72" customWidth="1"/>
    <col min="6148" max="6149" width="2.5703125" style="72" customWidth="1"/>
    <col min="6150" max="6150" width="2.42578125" style="72" customWidth="1"/>
    <col min="6151" max="6151" width="9" style="72" customWidth="1"/>
    <col min="6152" max="6152" width="7.85546875" style="72" customWidth="1"/>
    <col min="6153" max="6153" width="2.140625" style="72" customWidth="1"/>
    <col min="6154" max="6154" width="4.85546875" style="72" customWidth="1"/>
    <col min="6155" max="6155" width="1.7109375" style="72" customWidth="1"/>
    <col min="6156" max="6156" width="1.28515625" style="72" customWidth="1"/>
    <col min="6157" max="6157" width="8" style="72" customWidth="1"/>
    <col min="6158" max="6158" width="3.42578125" style="72" customWidth="1"/>
    <col min="6159" max="6159" width="5.42578125" style="72" customWidth="1"/>
    <col min="6160" max="6160" width="17.28515625" style="72" customWidth="1"/>
    <col min="6161" max="6332" width="11.42578125" style="72"/>
    <col min="6333" max="6333" width="27.42578125" style="72" customWidth="1"/>
    <col min="6334" max="6334" width="0.7109375" style="72" customWidth="1"/>
    <col min="6335" max="6335" width="5.42578125" style="72" customWidth="1"/>
    <col min="6336" max="6337" width="2.5703125" style="72" customWidth="1"/>
    <col min="6338" max="6338" width="2.42578125" style="72" customWidth="1"/>
    <col min="6339" max="6339" width="9" style="72" customWidth="1"/>
    <col min="6340" max="6340" width="7.85546875" style="72" customWidth="1"/>
    <col min="6341" max="6341" width="2.140625" style="72" customWidth="1"/>
    <col min="6342" max="6342" width="4.85546875" style="72" customWidth="1"/>
    <col min="6343" max="6343" width="1.7109375" style="72" customWidth="1"/>
    <col min="6344" max="6344" width="1.28515625" style="72" customWidth="1"/>
    <col min="6345" max="6345" width="8" style="72" customWidth="1"/>
    <col min="6346" max="6346" width="3.42578125" style="72" customWidth="1"/>
    <col min="6347" max="6347" width="5.42578125" style="72" customWidth="1"/>
    <col min="6348" max="6348" width="17.28515625" style="72" customWidth="1"/>
    <col min="6349" max="6349" width="2.140625" style="72" customWidth="1"/>
    <col min="6350" max="6350" width="27.42578125" style="72" customWidth="1"/>
    <col min="6351" max="6351" width="0.7109375" style="72" customWidth="1"/>
    <col min="6352" max="6352" width="5.42578125" style="72" customWidth="1"/>
    <col min="6353" max="6354" width="2.5703125" style="72" customWidth="1"/>
    <col min="6355" max="6355" width="2.42578125" style="72" customWidth="1"/>
    <col min="6356" max="6356" width="9" style="72" customWidth="1"/>
    <col min="6357" max="6357" width="7.85546875" style="72" customWidth="1"/>
    <col min="6358" max="6358" width="2.140625" style="72" customWidth="1"/>
    <col min="6359" max="6359" width="4.85546875" style="72" customWidth="1"/>
    <col min="6360" max="6360" width="1.7109375" style="72" customWidth="1"/>
    <col min="6361" max="6361" width="1.28515625" style="72" customWidth="1"/>
    <col min="6362" max="6362" width="8" style="72" customWidth="1"/>
    <col min="6363" max="6363" width="3.42578125" style="72" customWidth="1"/>
    <col min="6364" max="6364" width="5.42578125" style="72" customWidth="1"/>
    <col min="6365" max="6365" width="17.28515625" style="72" customWidth="1"/>
    <col min="6366" max="6366" width="3.140625" style="72" customWidth="1"/>
    <col min="6367" max="6367" width="27.42578125" style="72" customWidth="1"/>
    <col min="6368" max="6368" width="0.7109375" style="72" customWidth="1"/>
    <col min="6369" max="6369" width="5.42578125" style="72" customWidth="1"/>
    <col min="6370" max="6371" width="2.5703125" style="72" customWidth="1"/>
    <col min="6372" max="6372" width="2.42578125" style="72" customWidth="1"/>
    <col min="6373" max="6373" width="9" style="72" customWidth="1"/>
    <col min="6374" max="6374" width="7.85546875" style="72" customWidth="1"/>
    <col min="6375" max="6375" width="2.140625" style="72" customWidth="1"/>
    <col min="6376" max="6376" width="4.85546875" style="72" customWidth="1"/>
    <col min="6377" max="6377" width="1.7109375" style="72" customWidth="1"/>
    <col min="6378" max="6378" width="1.28515625" style="72" customWidth="1"/>
    <col min="6379" max="6379" width="8" style="72" customWidth="1"/>
    <col min="6380" max="6380" width="3.42578125" style="72" customWidth="1"/>
    <col min="6381" max="6381" width="5.42578125" style="72" customWidth="1"/>
    <col min="6382" max="6382" width="17.28515625" style="72" customWidth="1"/>
    <col min="6383" max="6383" width="2.28515625" style="72" customWidth="1"/>
    <col min="6384" max="6384" width="27.42578125" style="72" customWidth="1"/>
    <col min="6385" max="6385" width="0.7109375" style="72" customWidth="1"/>
    <col min="6386" max="6386" width="5.42578125" style="72" customWidth="1"/>
    <col min="6387" max="6388" width="2.5703125" style="72" customWidth="1"/>
    <col min="6389" max="6389" width="2.42578125" style="72" customWidth="1"/>
    <col min="6390" max="6390" width="9" style="72" customWidth="1"/>
    <col min="6391" max="6391" width="7.85546875" style="72" customWidth="1"/>
    <col min="6392" max="6392" width="2.140625" style="72" customWidth="1"/>
    <col min="6393" max="6393" width="4.85546875" style="72" customWidth="1"/>
    <col min="6394" max="6394" width="1.7109375" style="72" customWidth="1"/>
    <col min="6395" max="6395" width="1.28515625" style="72" customWidth="1"/>
    <col min="6396" max="6396" width="8" style="72" customWidth="1"/>
    <col min="6397" max="6397" width="3.42578125" style="72" customWidth="1"/>
    <col min="6398" max="6398" width="5.42578125" style="72" customWidth="1"/>
    <col min="6399" max="6399" width="17.28515625" style="72" customWidth="1"/>
    <col min="6400" max="6400" width="3.28515625" style="72" customWidth="1"/>
    <col min="6401" max="6401" width="27.42578125" style="72" customWidth="1"/>
    <col min="6402" max="6402" width="0.7109375" style="72" customWidth="1"/>
    <col min="6403" max="6403" width="5.42578125" style="72" customWidth="1"/>
    <col min="6404" max="6405" width="2.5703125" style="72" customWidth="1"/>
    <col min="6406" max="6406" width="2.42578125" style="72" customWidth="1"/>
    <col min="6407" max="6407" width="9" style="72" customWidth="1"/>
    <col min="6408" max="6408" width="7.85546875" style="72" customWidth="1"/>
    <col min="6409" max="6409" width="2.140625" style="72" customWidth="1"/>
    <col min="6410" max="6410" width="4.85546875" style="72" customWidth="1"/>
    <col min="6411" max="6411" width="1.7109375" style="72" customWidth="1"/>
    <col min="6412" max="6412" width="1.28515625" style="72" customWidth="1"/>
    <col min="6413" max="6413" width="8" style="72" customWidth="1"/>
    <col min="6414" max="6414" width="3.42578125" style="72" customWidth="1"/>
    <col min="6415" max="6415" width="5.42578125" style="72" customWidth="1"/>
    <col min="6416" max="6416" width="17.28515625" style="72" customWidth="1"/>
    <col min="6417" max="6588" width="11.42578125" style="72"/>
    <col min="6589" max="6589" width="27.42578125" style="72" customWidth="1"/>
    <col min="6590" max="6590" width="0.7109375" style="72" customWidth="1"/>
    <col min="6591" max="6591" width="5.42578125" style="72" customWidth="1"/>
    <col min="6592" max="6593" width="2.5703125" style="72" customWidth="1"/>
    <col min="6594" max="6594" width="2.42578125" style="72" customWidth="1"/>
    <col min="6595" max="6595" width="9" style="72" customWidth="1"/>
    <col min="6596" max="6596" width="7.85546875" style="72" customWidth="1"/>
    <col min="6597" max="6597" width="2.140625" style="72" customWidth="1"/>
    <col min="6598" max="6598" width="4.85546875" style="72" customWidth="1"/>
    <col min="6599" max="6599" width="1.7109375" style="72" customWidth="1"/>
    <col min="6600" max="6600" width="1.28515625" style="72" customWidth="1"/>
    <col min="6601" max="6601" width="8" style="72" customWidth="1"/>
    <col min="6602" max="6602" width="3.42578125" style="72" customWidth="1"/>
    <col min="6603" max="6603" width="5.42578125" style="72" customWidth="1"/>
    <col min="6604" max="6604" width="17.28515625" style="72" customWidth="1"/>
    <col min="6605" max="6605" width="2.140625" style="72" customWidth="1"/>
    <col min="6606" max="6606" width="27.42578125" style="72" customWidth="1"/>
    <col min="6607" max="6607" width="0.7109375" style="72" customWidth="1"/>
    <col min="6608" max="6608" width="5.42578125" style="72" customWidth="1"/>
    <col min="6609" max="6610" width="2.5703125" style="72" customWidth="1"/>
    <col min="6611" max="6611" width="2.42578125" style="72" customWidth="1"/>
    <col min="6612" max="6612" width="9" style="72" customWidth="1"/>
    <col min="6613" max="6613" width="7.85546875" style="72" customWidth="1"/>
    <col min="6614" max="6614" width="2.140625" style="72" customWidth="1"/>
    <col min="6615" max="6615" width="4.85546875" style="72" customWidth="1"/>
    <col min="6616" max="6616" width="1.7109375" style="72" customWidth="1"/>
    <col min="6617" max="6617" width="1.28515625" style="72" customWidth="1"/>
    <col min="6618" max="6618" width="8" style="72" customWidth="1"/>
    <col min="6619" max="6619" width="3.42578125" style="72" customWidth="1"/>
    <col min="6620" max="6620" width="5.42578125" style="72" customWidth="1"/>
    <col min="6621" max="6621" width="17.28515625" style="72" customWidth="1"/>
    <col min="6622" max="6622" width="3.140625" style="72" customWidth="1"/>
    <col min="6623" max="6623" width="27.42578125" style="72" customWidth="1"/>
    <col min="6624" max="6624" width="0.7109375" style="72" customWidth="1"/>
    <col min="6625" max="6625" width="5.42578125" style="72" customWidth="1"/>
    <col min="6626" max="6627" width="2.5703125" style="72" customWidth="1"/>
    <col min="6628" max="6628" width="2.42578125" style="72" customWidth="1"/>
    <col min="6629" max="6629" width="9" style="72" customWidth="1"/>
    <col min="6630" max="6630" width="7.85546875" style="72" customWidth="1"/>
    <col min="6631" max="6631" width="2.140625" style="72" customWidth="1"/>
    <col min="6632" max="6632" width="4.85546875" style="72" customWidth="1"/>
    <col min="6633" max="6633" width="1.7109375" style="72" customWidth="1"/>
    <col min="6634" max="6634" width="1.28515625" style="72" customWidth="1"/>
    <col min="6635" max="6635" width="8" style="72" customWidth="1"/>
    <col min="6636" max="6636" width="3.42578125" style="72" customWidth="1"/>
    <col min="6637" max="6637" width="5.42578125" style="72" customWidth="1"/>
    <col min="6638" max="6638" width="17.28515625" style="72" customWidth="1"/>
    <col min="6639" max="6639" width="2.28515625" style="72" customWidth="1"/>
    <col min="6640" max="6640" width="27.42578125" style="72" customWidth="1"/>
    <col min="6641" max="6641" width="0.7109375" style="72" customWidth="1"/>
    <col min="6642" max="6642" width="5.42578125" style="72" customWidth="1"/>
    <col min="6643" max="6644" width="2.5703125" style="72" customWidth="1"/>
    <col min="6645" max="6645" width="2.42578125" style="72" customWidth="1"/>
    <col min="6646" max="6646" width="9" style="72" customWidth="1"/>
    <col min="6647" max="6647" width="7.85546875" style="72" customWidth="1"/>
    <col min="6648" max="6648" width="2.140625" style="72" customWidth="1"/>
    <col min="6649" max="6649" width="4.85546875" style="72" customWidth="1"/>
    <col min="6650" max="6650" width="1.7109375" style="72" customWidth="1"/>
    <col min="6651" max="6651" width="1.28515625" style="72" customWidth="1"/>
    <col min="6652" max="6652" width="8" style="72" customWidth="1"/>
    <col min="6653" max="6653" width="3.42578125" style="72" customWidth="1"/>
    <col min="6654" max="6654" width="5.42578125" style="72" customWidth="1"/>
    <col min="6655" max="6655" width="17.28515625" style="72" customWidth="1"/>
    <col min="6656" max="6656" width="3.28515625" style="72" customWidth="1"/>
    <col min="6657" max="6657" width="27.42578125" style="72" customWidth="1"/>
    <col min="6658" max="6658" width="0.7109375" style="72" customWidth="1"/>
    <col min="6659" max="6659" width="5.42578125" style="72" customWidth="1"/>
    <col min="6660" max="6661" width="2.5703125" style="72" customWidth="1"/>
    <col min="6662" max="6662" width="2.42578125" style="72" customWidth="1"/>
    <col min="6663" max="6663" width="9" style="72" customWidth="1"/>
    <col min="6664" max="6664" width="7.85546875" style="72" customWidth="1"/>
    <col min="6665" max="6665" width="2.140625" style="72" customWidth="1"/>
    <col min="6666" max="6666" width="4.85546875" style="72" customWidth="1"/>
    <col min="6667" max="6667" width="1.7109375" style="72" customWidth="1"/>
    <col min="6668" max="6668" width="1.28515625" style="72" customWidth="1"/>
    <col min="6669" max="6669" width="8" style="72" customWidth="1"/>
    <col min="6670" max="6670" width="3.42578125" style="72" customWidth="1"/>
    <col min="6671" max="6671" width="5.42578125" style="72" customWidth="1"/>
    <col min="6672" max="6672" width="17.28515625" style="72" customWidth="1"/>
    <col min="6673" max="6844" width="11.42578125" style="72"/>
    <col min="6845" max="6845" width="27.42578125" style="72" customWidth="1"/>
    <col min="6846" max="6846" width="0.7109375" style="72" customWidth="1"/>
    <col min="6847" max="6847" width="5.42578125" style="72" customWidth="1"/>
    <col min="6848" max="6849" width="2.5703125" style="72" customWidth="1"/>
    <col min="6850" max="6850" width="2.42578125" style="72" customWidth="1"/>
    <col min="6851" max="6851" width="9" style="72" customWidth="1"/>
    <col min="6852" max="6852" width="7.85546875" style="72" customWidth="1"/>
    <col min="6853" max="6853" width="2.140625" style="72" customWidth="1"/>
    <col min="6854" max="6854" width="4.85546875" style="72" customWidth="1"/>
    <col min="6855" max="6855" width="1.7109375" style="72" customWidth="1"/>
    <col min="6856" max="6856" width="1.28515625" style="72" customWidth="1"/>
    <col min="6857" max="6857" width="8" style="72" customWidth="1"/>
    <col min="6858" max="6858" width="3.42578125" style="72" customWidth="1"/>
    <col min="6859" max="6859" width="5.42578125" style="72" customWidth="1"/>
    <col min="6860" max="6860" width="17.28515625" style="72" customWidth="1"/>
    <col min="6861" max="6861" width="2.140625" style="72" customWidth="1"/>
    <col min="6862" max="6862" width="27.42578125" style="72" customWidth="1"/>
    <col min="6863" max="6863" width="0.7109375" style="72" customWidth="1"/>
    <col min="6864" max="6864" width="5.42578125" style="72" customWidth="1"/>
    <col min="6865" max="6866" width="2.5703125" style="72" customWidth="1"/>
    <col min="6867" max="6867" width="2.42578125" style="72" customWidth="1"/>
    <col min="6868" max="6868" width="9" style="72" customWidth="1"/>
    <col min="6869" max="6869" width="7.85546875" style="72" customWidth="1"/>
    <col min="6870" max="6870" width="2.140625" style="72" customWidth="1"/>
    <col min="6871" max="6871" width="4.85546875" style="72" customWidth="1"/>
    <col min="6872" max="6872" width="1.7109375" style="72" customWidth="1"/>
    <col min="6873" max="6873" width="1.28515625" style="72" customWidth="1"/>
    <col min="6874" max="6874" width="8" style="72" customWidth="1"/>
    <col min="6875" max="6875" width="3.42578125" style="72" customWidth="1"/>
    <col min="6876" max="6876" width="5.42578125" style="72" customWidth="1"/>
    <col min="6877" max="6877" width="17.28515625" style="72" customWidth="1"/>
    <col min="6878" max="6878" width="3.140625" style="72" customWidth="1"/>
    <col min="6879" max="6879" width="27.42578125" style="72" customWidth="1"/>
    <col min="6880" max="6880" width="0.7109375" style="72" customWidth="1"/>
    <col min="6881" max="6881" width="5.42578125" style="72" customWidth="1"/>
    <col min="6882" max="6883" width="2.5703125" style="72" customWidth="1"/>
    <col min="6884" max="6884" width="2.42578125" style="72" customWidth="1"/>
    <col min="6885" max="6885" width="9" style="72" customWidth="1"/>
    <col min="6886" max="6886" width="7.85546875" style="72" customWidth="1"/>
    <col min="6887" max="6887" width="2.140625" style="72" customWidth="1"/>
    <col min="6888" max="6888" width="4.85546875" style="72" customWidth="1"/>
    <col min="6889" max="6889" width="1.7109375" style="72" customWidth="1"/>
    <col min="6890" max="6890" width="1.28515625" style="72" customWidth="1"/>
    <col min="6891" max="6891" width="8" style="72" customWidth="1"/>
    <col min="6892" max="6892" width="3.42578125" style="72" customWidth="1"/>
    <col min="6893" max="6893" width="5.42578125" style="72" customWidth="1"/>
    <col min="6894" max="6894" width="17.28515625" style="72" customWidth="1"/>
    <col min="6895" max="6895" width="2.28515625" style="72" customWidth="1"/>
    <col min="6896" max="6896" width="27.42578125" style="72" customWidth="1"/>
    <col min="6897" max="6897" width="0.7109375" style="72" customWidth="1"/>
    <col min="6898" max="6898" width="5.42578125" style="72" customWidth="1"/>
    <col min="6899" max="6900" width="2.5703125" style="72" customWidth="1"/>
    <col min="6901" max="6901" width="2.42578125" style="72" customWidth="1"/>
    <col min="6902" max="6902" width="9" style="72" customWidth="1"/>
    <col min="6903" max="6903" width="7.85546875" style="72" customWidth="1"/>
    <col min="6904" max="6904" width="2.140625" style="72" customWidth="1"/>
    <col min="6905" max="6905" width="4.85546875" style="72" customWidth="1"/>
    <col min="6906" max="6906" width="1.7109375" style="72" customWidth="1"/>
    <col min="6907" max="6907" width="1.28515625" style="72" customWidth="1"/>
    <col min="6908" max="6908" width="8" style="72" customWidth="1"/>
    <col min="6909" max="6909" width="3.42578125" style="72" customWidth="1"/>
    <col min="6910" max="6910" width="5.42578125" style="72" customWidth="1"/>
    <col min="6911" max="6911" width="17.28515625" style="72" customWidth="1"/>
    <col min="6912" max="6912" width="3.28515625" style="72" customWidth="1"/>
    <col min="6913" max="6913" width="27.42578125" style="72" customWidth="1"/>
    <col min="6914" max="6914" width="0.7109375" style="72" customWidth="1"/>
    <col min="6915" max="6915" width="5.42578125" style="72" customWidth="1"/>
    <col min="6916" max="6917" width="2.5703125" style="72" customWidth="1"/>
    <col min="6918" max="6918" width="2.42578125" style="72" customWidth="1"/>
    <col min="6919" max="6919" width="9" style="72" customWidth="1"/>
    <col min="6920" max="6920" width="7.85546875" style="72" customWidth="1"/>
    <col min="6921" max="6921" width="2.140625" style="72" customWidth="1"/>
    <col min="6922" max="6922" width="4.85546875" style="72" customWidth="1"/>
    <col min="6923" max="6923" width="1.7109375" style="72" customWidth="1"/>
    <col min="6924" max="6924" width="1.28515625" style="72" customWidth="1"/>
    <col min="6925" max="6925" width="8" style="72" customWidth="1"/>
    <col min="6926" max="6926" width="3.42578125" style="72" customWidth="1"/>
    <col min="6927" max="6927" width="5.42578125" style="72" customWidth="1"/>
    <col min="6928" max="6928" width="17.28515625" style="72" customWidth="1"/>
    <col min="6929" max="7100" width="11.42578125" style="72"/>
    <col min="7101" max="7101" width="27.42578125" style="72" customWidth="1"/>
    <col min="7102" max="7102" width="0.7109375" style="72" customWidth="1"/>
    <col min="7103" max="7103" width="5.42578125" style="72" customWidth="1"/>
    <col min="7104" max="7105" width="2.5703125" style="72" customWidth="1"/>
    <col min="7106" max="7106" width="2.42578125" style="72" customWidth="1"/>
    <col min="7107" max="7107" width="9" style="72" customWidth="1"/>
    <col min="7108" max="7108" width="7.85546875" style="72" customWidth="1"/>
    <col min="7109" max="7109" width="2.140625" style="72" customWidth="1"/>
    <col min="7110" max="7110" width="4.85546875" style="72" customWidth="1"/>
    <col min="7111" max="7111" width="1.7109375" style="72" customWidth="1"/>
    <col min="7112" max="7112" width="1.28515625" style="72" customWidth="1"/>
    <col min="7113" max="7113" width="8" style="72" customWidth="1"/>
    <col min="7114" max="7114" width="3.42578125" style="72" customWidth="1"/>
    <col min="7115" max="7115" width="5.42578125" style="72" customWidth="1"/>
    <col min="7116" max="7116" width="17.28515625" style="72" customWidth="1"/>
    <col min="7117" max="7117" width="2.140625" style="72" customWidth="1"/>
    <col min="7118" max="7118" width="27.42578125" style="72" customWidth="1"/>
    <col min="7119" max="7119" width="0.7109375" style="72" customWidth="1"/>
    <col min="7120" max="7120" width="5.42578125" style="72" customWidth="1"/>
    <col min="7121" max="7122" width="2.5703125" style="72" customWidth="1"/>
    <col min="7123" max="7123" width="2.42578125" style="72" customWidth="1"/>
    <col min="7124" max="7124" width="9" style="72" customWidth="1"/>
    <col min="7125" max="7125" width="7.85546875" style="72" customWidth="1"/>
    <col min="7126" max="7126" width="2.140625" style="72" customWidth="1"/>
    <col min="7127" max="7127" width="4.85546875" style="72" customWidth="1"/>
    <col min="7128" max="7128" width="1.7109375" style="72" customWidth="1"/>
    <col min="7129" max="7129" width="1.28515625" style="72" customWidth="1"/>
    <col min="7130" max="7130" width="8" style="72" customWidth="1"/>
    <col min="7131" max="7131" width="3.42578125" style="72" customWidth="1"/>
    <col min="7132" max="7132" width="5.42578125" style="72" customWidth="1"/>
    <col min="7133" max="7133" width="17.28515625" style="72" customWidth="1"/>
    <col min="7134" max="7134" width="3.140625" style="72" customWidth="1"/>
    <col min="7135" max="7135" width="27.42578125" style="72" customWidth="1"/>
    <col min="7136" max="7136" width="0.7109375" style="72" customWidth="1"/>
    <col min="7137" max="7137" width="5.42578125" style="72" customWidth="1"/>
    <col min="7138" max="7139" width="2.5703125" style="72" customWidth="1"/>
    <col min="7140" max="7140" width="2.42578125" style="72" customWidth="1"/>
    <col min="7141" max="7141" width="9" style="72" customWidth="1"/>
    <col min="7142" max="7142" width="7.85546875" style="72" customWidth="1"/>
    <col min="7143" max="7143" width="2.140625" style="72" customWidth="1"/>
    <col min="7144" max="7144" width="4.85546875" style="72" customWidth="1"/>
    <col min="7145" max="7145" width="1.7109375" style="72" customWidth="1"/>
    <col min="7146" max="7146" width="1.28515625" style="72" customWidth="1"/>
    <col min="7147" max="7147" width="8" style="72" customWidth="1"/>
    <col min="7148" max="7148" width="3.42578125" style="72" customWidth="1"/>
    <col min="7149" max="7149" width="5.42578125" style="72" customWidth="1"/>
    <col min="7150" max="7150" width="17.28515625" style="72" customWidth="1"/>
    <col min="7151" max="7151" width="2.28515625" style="72" customWidth="1"/>
    <col min="7152" max="7152" width="27.42578125" style="72" customWidth="1"/>
    <col min="7153" max="7153" width="0.7109375" style="72" customWidth="1"/>
    <col min="7154" max="7154" width="5.42578125" style="72" customWidth="1"/>
    <col min="7155" max="7156" width="2.5703125" style="72" customWidth="1"/>
    <col min="7157" max="7157" width="2.42578125" style="72" customWidth="1"/>
    <col min="7158" max="7158" width="9" style="72" customWidth="1"/>
    <col min="7159" max="7159" width="7.85546875" style="72" customWidth="1"/>
    <col min="7160" max="7160" width="2.140625" style="72" customWidth="1"/>
    <col min="7161" max="7161" width="4.85546875" style="72" customWidth="1"/>
    <col min="7162" max="7162" width="1.7109375" style="72" customWidth="1"/>
    <col min="7163" max="7163" width="1.28515625" style="72" customWidth="1"/>
    <col min="7164" max="7164" width="8" style="72" customWidth="1"/>
    <col min="7165" max="7165" width="3.42578125" style="72" customWidth="1"/>
    <col min="7166" max="7166" width="5.42578125" style="72" customWidth="1"/>
    <col min="7167" max="7167" width="17.28515625" style="72" customWidth="1"/>
    <col min="7168" max="7168" width="3.28515625" style="72" customWidth="1"/>
    <col min="7169" max="7169" width="27.42578125" style="72" customWidth="1"/>
    <col min="7170" max="7170" width="0.7109375" style="72" customWidth="1"/>
    <col min="7171" max="7171" width="5.42578125" style="72" customWidth="1"/>
    <col min="7172" max="7173" width="2.5703125" style="72" customWidth="1"/>
    <col min="7174" max="7174" width="2.42578125" style="72" customWidth="1"/>
    <col min="7175" max="7175" width="9" style="72" customWidth="1"/>
    <col min="7176" max="7176" width="7.85546875" style="72" customWidth="1"/>
    <col min="7177" max="7177" width="2.140625" style="72" customWidth="1"/>
    <col min="7178" max="7178" width="4.85546875" style="72" customWidth="1"/>
    <col min="7179" max="7179" width="1.7109375" style="72" customWidth="1"/>
    <col min="7180" max="7180" width="1.28515625" style="72" customWidth="1"/>
    <col min="7181" max="7181" width="8" style="72" customWidth="1"/>
    <col min="7182" max="7182" width="3.42578125" style="72" customWidth="1"/>
    <col min="7183" max="7183" width="5.42578125" style="72" customWidth="1"/>
    <col min="7184" max="7184" width="17.28515625" style="72" customWidth="1"/>
    <col min="7185" max="7356" width="11.42578125" style="72"/>
    <col min="7357" max="7357" width="27.42578125" style="72" customWidth="1"/>
    <col min="7358" max="7358" width="0.7109375" style="72" customWidth="1"/>
    <col min="7359" max="7359" width="5.42578125" style="72" customWidth="1"/>
    <col min="7360" max="7361" width="2.5703125" style="72" customWidth="1"/>
    <col min="7362" max="7362" width="2.42578125" style="72" customWidth="1"/>
    <col min="7363" max="7363" width="9" style="72" customWidth="1"/>
    <col min="7364" max="7364" width="7.85546875" style="72" customWidth="1"/>
    <col min="7365" max="7365" width="2.140625" style="72" customWidth="1"/>
    <col min="7366" max="7366" width="4.85546875" style="72" customWidth="1"/>
    <col min="7367" max="7367" width="1.7109375" style="72" customWidth="1"/>
    <col min="7368" max="7368" width="1.28515625" style="72" customWidth="1"/>
    <col min="7369" max="7369" width="8" style="72" customWidth="1"/>
    <col min="7370" max="7370" width="3.42578125" style="72" customWidth="1"/>
    <col min="7371" max="7371" width="5.42578125" style="72" customWidth="1"/>
    <col min="7372" max="7372" width="17.28515625" style="72" customWidth="1"/>
    <col min="7373" max="7373" width="2.140625" style="72" customWidth="1"/>
    <col min="7374" max="7374" width="27.42578125" style="72" customWidth="1"/>
    <col min="7375" max="7375" width="0.7109375" style="72" customWidth="1"/>
    <col min="7376" max="7376" width="5.42578125" style="72" customWidth="1"/>
    <col min="7377" max="7378" width="2.5703125" style="72" customWidth="1"/>
    <col min="7379" max="7379" width="2.42578125" style="72" customWidth="1"/>
    <col min="7380" max="7380" width="9" style="72" customWidth="1"/>
    <col min="7381" max="7381" width="7.85546875" style="72" customWidth="1"/>
    <col min="7382" max="7382" width="2.140625" style="72" customWidth="1"/>
    <col min="7383" max="7383" width="4.85546875" style="72" customWidth="1"/>
    <col min="7384" max="7384" width="1.7109375" style="72" customWidth="1"/>
    <col min="7385" max="7385" width="1.28515625" style="72" customWidth="1"/>
    <col min="7386" max="7386" width="8" style="72" customWidth="1"/>
    <col min="7387" max="7387" width="3.42578125" style="72" customWidth="1"/>
    <col min="7388" max="7388" width="5.42578125" style="72" customWidth="1"/>
    <col min="7389" max="7389" width="17.28515625" style="72" customWidth="1"/>
    <col min="7390" max="7390" width="3.140625" style="72" customWidth="1"/>
    <col min="7391" max="7391" width="27.42578125" style="72" customWidth="1"/>
    <col min="7392" max="7392" width="0.7109375" style="72" customWidth="1"/>
    <col min="7393" max="7393" width="5.42578125" style="72" customWidth="1"/>
    <col min="7394" max="7395" width="2.5703125" style="72" customWidth="1"/>
    <col min="7396" max="7396" width="2.42578125" style="72" customWidth="1"/>
    <col min="7397" max="7397" width="9" style="72" customWidth="1"/>
    <col min="7398" max="7398" width="7.85546875" style="72" customWidth="1"/>
    <col min="7399" max="7399" width="2.140625" style="72" customWidth="1"/>
    <col min="7400" max="7400" width="4.85546875" style="72" customWidth="1"/>
    <col min="7401" max="7401" width="1.7109375" style="72" customWidth="1"/>
    <col min="7402" max="7402" width="1.28515625" style="72" customWidth="1"/>
    <col min="7403" max="7403" width="8" style="72" customWidth="1"/>
    <col min="7404" max="7404" width="3.42578125" style="72" customWidth="1"/>
    <col min="7405" max="7405" width="5.42578125" style="72" customWidth="1"/>
    <col min="7406" max="7406" width="17.28515625" style="72" customWidth="1"/>
    <col min="7407" max="7407" width="2.28515625" style="72" customWidth="1"/>
    <col min="7408" max="7408" width="27.42578125" style="72" customWidth="1"/>
    <col min="7409" max="7409" width="0.7109375" style="72" customWidth="1"/>
    <col min="7410" max="7410" width="5.42578125" style="72" customWidth="1"/>
    <col min="7411" max="7412" width="2.5703125" style="72" customWidth="1"/>
    <col min="7413" max="7413" width="2.42578125" style="72" customWidth="1"/>
    <col min="7414" max="7414" width="9" style="72" customWidth="1"/>
    <col min="7415" max="7415" width="7.85546875" style="72" customWidth="1"/>
    <col min="7416" max="7416" width="2.140625" style="72" customWidth="1"/>
    <col min="7417" max="7417" width="4.85546875" style="72" customWidth="1"/>
    <col min="7418" max="7418" width="1.7109375" style="72" customWidth="1"/>
    <col min="7419" max="7419" width="1.28515625" style="72" customWidth="1"/>
    <col min="7420" max="7420" width="8" style="72" customWidth="1"/>
    <col min="7421" max="7421" width="3.42578125" style="72" customWidth="1"/>
    <col min="7422" max="7422" width="5.42578125" style="72" customWidth="1"/>
    <col min="7423" max="7423" width="17.28515625" style="72" customWidth="1"/>
    <col min="7424" max="7424" width="3.28515625" style="72" customWidth="1"/>
    <col min="7425" max="7425" width="27.42578125" style="72" customWidth="1"/>
    <col min="7426" max="7426" width="0.7109375" style="72" customWidth="1"/>
    <col min="7427" max="7427" width="5.42578125" style="72" customWidth="1"/>
    <col min="7428" max="7429" width="2.5703125" style="72" customWidth="1"/>
    <col min="7430" max="7430" width="2.42578125" style="72" customWidth="1"/>
    <col min="7431" max="7431" width="9" style="72" customWidth="1"/>
    <col min="7432" max="7432" width="7.85546875" style="72" customWidth="1"/>
    <col min="7433" max="7433" width="2.140625" style="72" customWidth="1"/>
    <col min="7434" max="7434" width="4.85546875" style="72" customWidth="1"/>
    <col min="7435" max="7435" width="1.7109375" style="72" customWidth="1"/>
    <col min="7436" max="7436" width="1.28515625" style="72" customWidth="1"/>
    <col min="7437" max="7437" width="8" style="72" customWidth="1"/>
    <col min="7438" max="7438" width="3.42578125" style="72" customWidth="1"/>
    <col min="7439" max="7439" width="5.42578125" style="72" customWidth="1"/>
    <col min="7440" max="7440" width="17.28515625" style="72" customWidth="1"/>
    <col min="7441" max="7612" width="11.42578125" style="72"/>
    <col min="7613" max="7613" width="27.42578125" style="72" customWidth="1"/>
    <col min="7614" max="7614" width="0.7109375" style="72" customWidth="1"/>
    <col min="7615" max="7615" width="5.42578125" style="72" customWidth="1"/>
    <col min="7616" max="7617" width="2.5703125" style="72" customWidth="1"/>
    <col min="7618" max="7618" width="2.42578125" style="72" customWidth="1"/>
    <col min="7619" max="7619" width="9" style="72" customWidth="1"/>
    <col min="7620" max="7620" width="7.85546875" style="72" customWidth="1"/>
    <col min="7621" max="7621" width="2.140625" style="72" customWidth="1"/>
    <col min="7622" max="7622" width="4.85546875" style="72" customWidth="1"/>
    <col min="7623" max="7623" width="1.7109375" style="72" customWidth="1"/>
    <col min="7624" max="7624" width="1.28515625" style="72" customWidth="1"/>
    <col min="7625" max="7625" width="8" style="72" customWidth="1"/>
    <col min="7626" max="7626" width="3.42578125" style="72" customWidth="1"/>
    <col min="7627" max="7627" width="5.42578125" style="72" customWidth="1"/>
    <col min="7628" max="7628" width="17.28515625" style="72" customWidth="1"/>
    <col min="7629" max="7629" width="2.140625" style="72" customWidth="1"/>
    <col min="7630" max="7630" width="27.42578125" style="72" customWidth="1"/>
    <col min="7631" max="7631" width="0.7109375" style="72" customWidth="1"/>
    <col min="7632" max="7632" width="5.42578125" style="72" customWidth="1"/>
    <col min="7633" max="7634" width="2.5703125" style="72" customWidth="1"/>
    <col min="7635" max="7635" width="2.42578125" style="72" customWidth="1"/>
    <col min="7636" max="7636" width="9" style="72" customWidth="1"/>
    <col min="7637" max="7637" width="7.85546875" style="72" customWidth="1"/>
    <col min="7638" max="7638" width="2.140625" style="72" customWidth="1"/>
    <col min="7639" max="7639" width="4.85546875" style="72" customWidth="1"/>
    <col min="7640" max="7640" width="1.7109375" style="72" customWidth="1"/>
    <col min="7641" max="7641" width="1.28515625" style="72" customWidth="1"/>
    <col min="7642" max="7642" width="8" style="72" customWidth="1"/>
    <col min="7643" max="7643" width="3.42578125" style="72" customWidth="1"/>
    <col min="7644" max="7644" width="5.42578125" style="72" customWidth="1"/>
    <col min="7645" max="7645" width="17.28515625" style="72" customWidth="1"/>
    <col min="7646" max="7646" width="3.140625" style="72" customWidth="1"/>
    <col min="7647" max="7647" width="27.42578125" style="72" customWidth="1"/>
    <col min="7648" max="7648" width="0.7109375" style="72" customWidth="1"/>
    <col min="7649" max="7649" width="5.42578125" style="72" customWidth="1"/>
    <col min="7650" max="7651" width="2.5703125" style="72" customWidth="1"/>
    <col min="7652" max="7652" width="2.42578125" style="72" customWidth="1"/>
    <col min="7653" max="7653" width="9" style="72" customWidth="1"/>
    <col min="7654" max="7654" width="7.85546875" style="72" customWidth="1"/>
    <col min="7655" max="7655" width="2.140625" style="72" customWidth="1"/>
    <col min="7656" max="7656" width="4.85546875" style="72" customWidth="1"/>
    <col min="7657" max="7657" width="1.7109375" style="72" customWidth="1"/>
    <col min="7658" max="7658" width="1.28515625" style="72" customWidth="1"/>
    <col min="7659" max="7659" width="8" style="72" customWidth="1"/>
    <col min="7660" max="7660" width="3.42578125" style="72" customWidth="1"/>
    <col min="7661" max="7661" width="5.42578125" style="72" customWidth="1"/>
    <col min="7662" max="7662" width="17.28515625" style="72" customWidth="1"/>
    <col min="7663" max="7663" width="2.28515625" style="72" customWidth="1"/>
    <col min="7664" max="7664" width="27.42578125" style="72" customWidth="1"/>
    <col min="7665" max="7665" width="0.7109375" style="72" customWidth="1"/>
    <col min="7666" max="7666" width="5.42578125" style="72" customWidth="1"/>
    <col min="7667" max="7668" width="2.5703125" style="72" customWidth="1"/>
    <col min="7669" max="7669" width="2.42578125" style="72" customWidth="1"/>
    <col min="7670" max="7670" width="9" style="72" customWidth="1"/>
    <col min="7671" max="7671" width="7.85546875" style="72" customWidth="1"/>
    <col min="7672" max="7672" width="2.140625" style="72" customWidth="1"/>
    <col min="7673" max="7673" width="4.85546875" style="72" customWidth="1"/>
    <col min="7674" max="7674" width="1.7109375" style="72" customWidth="1"/>
    <col min="7675" max="7675" width="1.28515625" style="72" customWidth="1"/>
    <col min="7676" max="7676" width="8" style="72" customWidth="1"/>
    <col min="7677" max="7677" width="3.42578125" style="72" customWidth="1"/>
    <col min="7678" max="7678" width="5.42578125" style="72" customWidth="1"/>
    <col min="7679" max="7679" width="17.28515625" style="72" customWidth="1"/>
    <col min="7680" max="7680" width="3.28515625" style="72" customWidth="1"/>
    <col min="7681" max="7681" width="27.42578125" style="72" customWidth="1"/>
    <col min="7682" max="7682" width="0.7109375" style="72" customWidth="1"/>
    <col min="7683" max="7683" width="5.42578125" style="72" customWidth="1"/>
    <col min="7684" max="7685" width="2.5703125" style="72" customWidth="1"/>
    <col min="7686" max="7686" width="2.42578125" style="72" customWidth="1"/>
    <col min="7687" max="7687" width="9" style="72" customWidth="1"/>
    <col min="7688" max="7688" width="7.85546875" style="72" customWidth="1"/>
    <col min="7689" max="7689" width="2.140625" style="72" customWidth="1"/>
    <col min="7690" max="7690" width="4.85546875" style="72" customWidth="1"/>
    <col min="7691" max="7691" width="1.7109375" style="72" customWidth="1"/>
    <col min="7692" max="7692" width="1.28515625" style="72" customWidth="1"/>
    <col min="7693" max="7693" width="8" style="72" customWidth="1"/>
    <col min="7694" max="7694" width="3.42578125" style="72" customWidth="1"/>
    <col min="7695" max="7695" width="5.42578125" style="72" customWidth="1"/>
    <col min="7696" max="7696" width="17.28515625" style="72" customWidth="1"/>
    <col min="7697" max="7868" width="11.42578125" style="72"/>
    <col min="7869" max="7869" width="27.42578125" style="72" customWidth="1"/>
    <col min="7870" max="7870" width="0.7109375" style="72" customWidth="1"/>
    <col min="7871" max="7871" width="5.42578125" style="72" customWidth="1"/>
    <col min="7872" max="7873" width="2.5703125" style="72" customWidth="1"/>
    <col min="7874" max="7874" width="2.42578125" style="72" customWidth="1"/>
    <col min="7875" max="7875" width="9" style="72" customWidth="1"/>
    <col min="7876" max="7876" width="7.85546875" style="72" customWidth="1"/>
    <col min="7877" max="7877" width="2.140625" style="72" customWidth="1"/>
    <col min="7878" max="7878" width="4.85546875" style="72" customWidth="1"/>
    <col min="7879" max="7879" width="1.7109375" style="72" customWidth="1"/>
    <col min="7880" max="7880" width="1.28515625" style="72" customWidth="1"/>
    <col min="7881" max="7881" width="8" style="72" customWidth="1"/>
    <col min="7882" max="7882" width="3.42578125" style="72" customWidth="1"/>
    <col min="7883" max="7883" width="5.42578125" style="72" customWidth="1"/>
    <col min="7884" max="7884" width="17.28515625" style="72" customWidth="1"/>
    <col min="7885" max="7885" width="2.140625" style="72" customWidth="1"/>
    <col min="7886" max="7886" width="27.42578125" style="72" customWidth="1"/>
    <col min="7887" max="7887" width="0.7109375" style="72" customWidth="1"/>
    <col min="7888" max="7888" width="5.42578125" style="72" customWidth="1"/>
    <col min="7889" max="7890" width="2.5703125" style="72" customWidth="1"/>
    <col min="7891" max="7891" width="2.42578125" style="72" customWidth="1"/>
    <col min="7892" max="7892" width="9" style="72" customWidth="1"/>
    <col min="7893" max="7893" width="7.85546875" style="72" customWidth="1"/>
    <col min="7894" max="7894" width="2.140625" style="72" customWidth="1"/>
    <col min="7895" max="7895" width="4.85546875" style="72" customWidth="1"/>
    <col min="7896" max="7896" width="1.7109375" style="72" customWidth="1"/>
    <col min="7897" max="7897" width="1.28515625" style="72" customWidth="1"/>
    <col min="7898" max="7898" width="8" style="72" customWidth="1"/>
    <col min="7899" max="7899" width="3.42578125" style="72" customWidth="1"/>
    <col min="7900" max="7900" width="5.42578125" style="72" customWidth="1"/>
    <col min="7901" max="7901" width="17.28515625" style="72" customWidth="1"/>
    <col min="7902" max="7902" width="3.140625" style="72" customWidth="1"/>
    <col min="7903" max="7903" width="27.42578125" style="72" customWidth="1"/>
    <col min="7904" max="7904" width="0.7109375" style="72" customWidth="1"/>
    <col min="7905" max="7905" width="5.42578125" style="72" customWidth="1"/>
    <col min="7906" max="7907" width="2.5703125" style="72" customWidth="1"/>
    <col min="7908" max="7908" width="2.42578125" style="72" customWidth="1"/>
    <col min="7909" max="7909" width="9" style="72" customWidth="1"/>
    <col min="7910" max="7910" width="7.85546875" style="72" customWidth="1"/>
    <col min="7911" max="7911" width="2.140625" style="72" customWidth="1"/>
    <col min="7912" max="7912" width="4.85546875" style="72" customWidth="1"/>
    <col min="7913" max="7913" width="1.7109375" style="72" customWidth="1"/>
    <col min="7914" max="7914" width="1.28515625" style="72" customWidth="1"/>
    <col min="7915" max="7915" width="8" style="72" customWidth="1"/>
    <col min="7916" max="7916" width="3.42578125" style="72" customWidth="1"/>
    <col min="7917" max="7917" width="5.42578125" style="72" customWidth="1"/>
    <col min="7918" max="7918" width="17.28515625" style="72" customWidth="1"/>
    <col min="7919" max="7919" width="2.28515625" style="72" customWidth="1"/>
    <col min="7920" max="7920" width="27.42578125" style="72" customWidth="1"/>
    <col min="7921" max="7921" width="0.7109375" style="72" customWidth="1"/>
    <col min="7922" max="7922" width="5.42578125" style="72" customWidth="1"/>
    <col min="7923" max="7924" width="2.5703125" style="72" customWidth="1"/>
    <col min="7925" max="7925" width="2.42578125" style="72" customWidth="1"/>
    <col min="7926" max="7926" width="9" style="72" customWidth="1"/>
    <col min="7927" max="7927" width="7.85546875" style="72" customWidth="1"/>
    <col min="7928" max="7928" width="2.140625" style="72" customWidth="1"/>
    <col min="7929" max="7929" width="4.85546875" style="72" customWidth="1"/>
    <col min="7930" max="7930" width="1.7109375" style="72" customWidth="1"/>
    <col min="7931" max="7931" width="1.28515625" style="72" customWidth="1"/>
    <col min="7932" max="7932" width="8" style="72" customWidth="1"/>
    <col min="7933" max="7933" width="3.42578125" style="72" customWidth="1"/>
    <col min="7934" max="7934" width="5.42578125" style="72" customWidth="1"/>
    <col min="7935" max="7935" width="17.28515625" style="72" customWidth="1"/>
    <col min="7936" max="7936" width="3.28515625" style="72" customWidth="1"/>
    <col min="7937" max="7937" width="27.42578125" style="72" customWidth="1"/>
    <col min="7938" max="7938" width="0.7109375" style="72" customWidth="1"/>
    <col min="7939" max="7939" width="5.42578125" style="72" customWidth="1"/>
    <col min="7940" max="7941" width="2.5703125" style="72" customWidth="1"/>
    <col min="7942" max="7942" width="2.42578125" style="72" customWidth="1"/>
    <col min="7943" max="7943" width="9" style="72" customWidth="1"/>
    <col min="7944" max="7944" width="7.85546875" style="72" customWidth="1"/>
    <col min="7945" max="7945" width="2.140625" style="72" customWidth="1"/>
    <col min="7946" max="7946" width="4.85546875" style="72" customWidth="1"/>
    <col min="7947" max="7947" width="1.7109375" style="72" customWidth="1"/>
    <col min="7948" max="7948" width="1.28515625" style="72" customWidth="1"/>
    <col min="7949" max="7949" width="8" style="72" customWidth="1"/>
    <col min="7950" max="7950" width="3.42578125" style="72" customWidth="1"/>
    <col min="7951" max="7951" width="5.42578125" style="72" customWidth="1"/>
    <col min="7952" max="7952" width="17.28515625" style="72" customWidth="1"/>
    <col min="7953" max="8124" width="11.42578125" style="72"/>
    <col min="8125" max="8125" width="27.42578125" style="72" customWidth="1"/>
    <col min="8126" max="8126" width="0.7109375" style="72" customWidth="1"/>
    <col min="8127" max="8127" width="5.42578125" style="72" customWidth="1"/>
    <col min="8128" max="8129" width="2.5703125" style="72" customWidth="1"/>
    <col min="8130" max="8130" width="2.42578125" style="72" customWidth="1"/>
    <col min="8131" max="8131" width="9" style="72" customWidth="1"/>
    <col min="8132" max="8132" width="7.85546875" style="72" customWidth="1"/>
    <col min="8133" max="8133" width="2.140625" style="72" customWidth="1"/>
    <col min="8134" max="8134" width="4.85546875" style="72" customWidth="1"/>
    <col min="8135" max="8135" width="1.7109375" style="72" customWidth="1"/>
    <col min="8136" max="8136" width="1.28515625" style="72" customWidth="1"/>
    <col min="8137" max="8137" width="8" style="72" customWidth="1"/>
    <col min="8138" max="8138" width="3.42578125" style="72" customWidth="1"/>
    <col min="8139" max="8139" width="5.42578125" style="72" customWidth="1"/>
    <col min="8140" max="8140" width="17.28515625" style="72" customWidth="1"/>
    <col min="8141" max="8141" width="2.140625" style="72" customWidth="1"/>
    <col min="8142" max="8142" width="27.42578125" style="72" customWidth="1"/>
    <col min="8143" max="8143" width="0.7109375" style="72" customWidth="1"/>
    <col min="8144" max="8144" width="5.42578125" style="72" customWidth="1"/>
    <col min="8145" max="8146" width="2.5703125" style="72" customWidth="1"/>
    <col min="8147" max="8147" width="2.42578125" style="72" customWidth="1"/>
    <col min="8148" max="8148" width="9" style="72" customWidth="1"/>
    <col min="8149" max="8149" width="7.85546875" style="72" customWidth="1"/>
    <col min="8150" max="8150" width="2.140625" style="72" customWidth="1"/>
    <col min="8151" max="8151" width="4.85546875" style="72" customWidth="1"/>
    <col min="8152" max="8152" width="1.7109375" style="72" customWidth="1"/>
    <col min="8153" max="8153" width="1.28515625" style="72" customWidth="1"/>
    <col min="8154" max="8154" width="8" style="72" customWidth="1"/>
    <col min="8155" max="8155" width="3.42578125" style="72" customWidth="1"/>
    <col min="8156" max="8156" width="5.42578125" style="72" customWidth="1"/>
    <col min="8157" max="8157" width="17.28515625" style="72" customWidth="1"/>
    <col min="8158" max="8158" width="3.140625" style="72" customWidth="1"/>
    <col min="8159" max="8159" width="27.42578125" style="72" customWidth="1"/>
    <col min="8160" max="8160" width="0.7109375" style="72" customWidth="1"/>
    <col min="8161" max="8161" width="5.42578125" style="72" customWidth="1"/>
    <col min="8162" max="8163" width="2.5703125" style="72" customWidth="1"/>
    <col min="8164" max="8164" width="2.42578125" style="72" customWidth="1"/>
    <col min="8165" max="8165" width="9" style="72" customWidth="1"/>
    <col min="8166" max="8166" width="7.85546875" style="72" customWidth="1"/>
    <col min="8167" max="8167" width="2.140625" style="72" customWidth="1"/>
    <col min="8168" max="8168" width="4.85546875" style="72" customWidth="1"/>
    <col min="8169" max="8169" width="1.7109375" style="72" customWidth="1"/>
    <col min="8170" max="8170" width="1.28515625" style="72" customWidth="1"/>
    <col min="8171" max="8171" width="8" style="72" customWidth="1"/>
    <col min="8172" max="8172" width="3.42578125" style="72" customWidth="1"/>
    <col min="8173" max="8173" width="5.42578125" style="72" customWidth="1"/>
    <col min="8174" max="8174" width="17.28515625" style="72" customWidth="1"/>
    <col min="8175" max="8175" width="2.28515625" style="72" customWidth="1"/>
    <col min="8176" max="8176" width="27.42578125" style="72" customWidth="1"/>
    <col min="8177" max="8177" width="0.7109375" style="72" customWidth="1"/>
    <col min="8178" max="8178" width="5.42578125" style="72" customWidth="1"/>
    <col min="8179" max="8180" width="2.5703125" style="72" customWidth="1"/>
    <col min="8181" max="8181" width="2.42578125" style="72" customWidth="1"/>
    <col min="8182" max="8182" width="9" style="72" customWidth="1"/>
    <col min="8183" max="8183" width="7.85546875" style="72" customWidth="1"/>
    <col min="8184" max="8184" width="2.140625" style="72" customWidth="1"/>
    <col min="8185" max="8185" width="4.85546875" style="72" customWidth="1"/>
    <col min="8186" max="8186" width="1.7109375" style="72" customWidth="1"/>
    <col min="8187" max="8187" width="1.28515625" style="72" customWidth="1"/>
    <col min="8188" max="8188" width="8" style="72" customWidth="1"/>
    <col min="8189" max="8189" width="3.42578125" style="72" customWidth="1"/>
    <col min="8190" max="8190" width="5.42578125" style="72" customWidth="1"/>
    <col min="8191" max="8191" width="17.28515625" style="72" customWidth="1"/>
    <col min="8192" max="8192" width="3.28515625" style="72" customWidth="1"/>
    <col min="8193" max="8193" width="27.42578125" style="72" customWidth="1"/>
    <col min="8194" max="8194" width="0.7109375" style="72" customWidth="1"/>
    <col min="8195" max="8195" width="5.42578125" style="72" customWidth="1"/>
    <col min="8196" max="8197" width="2.5703125" style="72" customWidth="1"/>
    <col min="8198" max="8198" width="2.42578125" style="72" customWidth="1"/>
    <col min="8199" max="8199" width="9" style="72" customWidth="1"/>
    <col min="8200" max="8200" width="7.85546875" style="72" customWidth="1"/>
    <col min="8201" max="8201" width="2.140625" style="72" customWidth="1"/>
    <col min="8202" max="8202" width="4.85546875" style="72" customWidth="1"/>
    <col min="8203" max="8203" width="1.7109375" style="72" customWidth="1"/>
    <col min="8204" max="8204" width="1.28515625" style="72" customWidth="1"/>
    <col min="8205" max="8205" width="8" style="72" customWidth="1"/>
    <col min="8206" max="8206" width="3.42578125" style="72" customWidth="1"/>
    <col min="8207" max="8207" width="5.42578125" style="72" customWidth="1"/>
    <col min="8208" max="8208" width="17.28515625" style="72" customWidth="1"/>
    <col min="8209" max="8380" width="11.42578125" style="72"/>
    <col min="8381" max="8381" width="27.42578125" style="72" customWidth="1"/>
    <col min="8382" max="8382" width="0.7109375" style="72" customWidth="1"/>
    <col min="8383" max="8383" width="5.42578125" style="72" customWidth="1"/>
    <col min="8384" max="8385" width="2.5703125" style="72" customWidth="1"/>
    <col min="8386" max="8386" width="2.42578125" style="72" customWidth="1"/>
    <col min="8387" max="8387" width="9" style="72" customWidth="1"/>
    <col min="8388" max="8388" width="7.85546875" style="72" customWidth="1"/>
    <col min="8389" max="8389" width="2.140625" style="72" customWidth="1"/>
    <col min="8390" max="8390" width="4.85546875" style="72" customWidth="1"/>
    <col min="8391" max="8391" width="1.7109375" style="72" customWidth="1"/>
    <col min="8392" max="8392" width="1.28515625" style="72" customWidth="1"/>
    <col min="8393" max="8393" width="8" style="72" customWidth="1"/>
    <col min="8394" max="8394" width="3.42578125" style="72" customWidth="1"/>
    <col min="8395" max="8395" width="5.42578125" style="72" customWidth="1"/>
    <col min="8396" max="8396" width="17.28515625" style="72" customWidth="1"/>
    <col min="8397" max="8397" width="2.140625" style="72" customWidth="1"/>
    <col min="8398" max="8398" width="27.42578125" style="72" customWidth="1"/>
    <col min="8399" max="8399" width="0.7109375" style="72" customWidth="1"/>
    <col min="8400" max="8400" width="5.42578125" style="72" customWidth="1"/>
    <col min="8401" max="8402" width="2.5703125" style="72" customWidth="1"/>
    <col min="8403" max="8403" width="2.42578125" style="72" customWidth="1"/>
    <col min="8404" max="8404" width="9" style="72" customWidth="1"/>
    <col min="8405" max="8405" width="7.85546875" style="72" customWidth="1"/>
    <col min="8406" max="8406" width="2.140625" style="72" customWidth="1"/>
    <col min="8407" max="8407" width="4.85546875" style="72" customWidth="1"/>
    <col min="8408" max="8408" width="1.7109375" style="72" customWidth="1"/>
    <col min="8409" max="8409" width="1.28515625" style="72" customWidth="1"/>
    <col min="8410" max="8410" width="8" style="72" customWidth="1"/>
    <col min="8411" max="8411" width="3.42578125" style="72" customWidth="1"/>
    <col min="8412" max="8412" width="5.42578125" style="72" customWidth="1"/>
    <col min="8413" max="8413" width="17.28515625" style="72" customWidth="1"/>
    <col min="8414" max="8414" width="3.140625" style="72" customWidth="1"/>
    <col min="8415" max="8415" width="27.42578125" style="72" customWidth="1"/>
    <col min="8416" max="8416" width="0.7109375" style="72" customWidth="1"/>
    <col min="8417" max="8417" width="5.42578125" style="72" customWidth="1"/>
    <col min="8418" max="8419" width="2.5703125" style="72" customWidth="1"/>
    <col min="8420" max="8420" width="2.42578125" style="72" customWidth="1"/>
    <col min="8421" max="8421" width="9" style="72" customWidth="1"/>
    <col min="8422" max="8422" width="7.85546875" style="72" customWidth="1"/>
    <col min="8423" max="8423" width="2.140625" style="72" customWidth="1"/>
    <col min="8424" max="8424" width="4.85546875" style="72" customWidth="1"/>
    <col min="8425" max="8425" width="1.7109375" style="72" customWidth="1"/>
    <col min="8426" max="8426" width="1.28515625" style="72" customWidth="1"/>
    <col min="8427" max="8427" width="8" style="72" customWidth="1"/>
    <col min="8428" max="8428" width="3.42578125" style="72" customWidth="1"/>
    <col min="8429" max="8429" width="5.42578125" style="72" customWidth="1"/>
    <col min="8430" max="8430" width="17.28515625" style="72" customWidth="1"/>
    <col min="8431" max="8431" width="2.28515625" style="72" customWidth="1"/>
    <col min="8432" max="8432" width="27.42578125" style="72" customWidth="1"/>
    <col min="8433" max="8433" width="0.7109375" style="72" customWidth="1"/>
    <col min="8434" max="8434" width="5.42578125" style="72" customWidth="1"/>
    <col min="8435" max="8436" width="2.5703125" style="72" customWidth="1"/>
    <col min="8437" max="8437" width="2.42578125" style="72" customWidth="1"/>
    <col min="8438" max="8438" width="9" style="72" customWidth="1"/>
    <col min="8439" max="8439" width="7.85546875" style="72" customWidth="1"/>
    <col min="8440" max="8440" width="2.140625" style="72" customWidth="1"/>
    <col min="8441" max="8441" width="4.85546875" style="72" customWidth="1"/>
    <col min="8442" max="8442" width="1.7109375" style="72" customWidth="1"/>
    <col min="8443" max="8443" width="1.28515625" style="72" customWidth="1"/>
    <col min="8444" max="8444" width="8" style="72" customWidth="1"/>
    <col min="8445" max="8445" width="3.42578125" style="72" customWidth="1"/>
    <col min="8446" max="8446" width="5.42578125" style="72" customWidth="1"/>
    <col min="8447" max="8447" width="17.28515625" style="72" customWidth="1"/>
    <col min="8448" max="8448" width="3.28515625" style="72" customWidth="1"/>
    <col min="8449" max="8449" width="27.42578125" style="72" customWidth="1"/>
    <col min="8450" max="8450" width="0.7109375" style="72" customWidth="1"/>
    <col min="8451" max="8451" width="5.42578125" style="72" customWidth="1"/>
    <col min="8452" max="8453" width="2.5703125" style="72" customWidth="1"/>
    <col min="8454" max="8454" width="2.42578125" style="72" customWidth="1"/>
    <col min="8455" max="8455" width="9" style="72" customWidth="1"/>
    <col min="8456" max="8456" width="7.85546875" style="72" customWidth="1"/>
    <col min="8457" max="8457" width="2.140625" style="72" customWidth="1"/>
    <col min="8458" max="8458" width="4.85546875" style="72" customWidth="1"/>
    <col min="8459" max="8459" width="1.7109375" style="72" customWidth="1"/>
    <col min="8460" max="8460" width="1.28515625" style="72" customWidth="1"/>
    <col min="8461" max="8461" width="8" style="72" customWidth="1"/>
    <col min="8462" max="8462" width="3.42578125" style="72" customWidth="1"/>
    <col min="8463" max="8463" width="5.42578125" style="72" customWidth="1"/>
    <col min="8464" max="8464" width="17.28515625" style="72" customWidth="1"/>
    <col min="8465" max="8636" width="11.42578125" style="72"/>
    <col min="8637" max="8637" width="27.42578125" style="72" customWidth="1"/>
    <col min="8638" max="8638" width="0.7109375" style="72" customWidth="1"/>
    <col min="8639" max="8639" width="5.42578125" style="72" customWidth="1"/>
    <col min="8640" max="8641" width="2.5703125" style="72" customWidth="1"/>
    <col min="8642" max="8642" width="2.42578125" style="72" customWidth="1"/>
    <col min="8643" max="8643" width="9" style="72" customWidth="1"/>
    <col min="8644" max="8644" width="7.85546875" style="72" customWidth="1"/>
    <col min="8645" max="8645" width="2.140625" style="72" customWidth="1"/>
    <col min="8646" max="8646" width="4.85546875" style="72" customWidth="1"/>
    <col min="8647" max="8647" width="1.7109375" style="72" customWidth="1"/>
    <col min="8648" max="8648" width="1.28515625" style="72" customWidth="1"/>
    <col min="8649" max="8649" width="8" style="72" customWidth="1"/>
    <col min="8650" max="8650" width="3.42578125" style="72" customWidth="1"/>
    <col min="8651" max="8651" width="5.42578125" style="72" customWidth="1"/>
    <col min="8652" max="8652" width="17.28515625" style="72" customWidth="1"/>
    <col min="8653" max="8653" width="2.140625" style="72" customWidth="1"/>
    <col min="8654" max="8654" width="27.42578125" style="72" customWidth="1"/>
    <col min="8655" max="8655" width="0.7109375" style="72" customWidth="1"/>
    <col min="8656" max="8656" width="5.42578125" style="72" customWidth="1"/>
    <col min="8657" max="8658" width="2.5703125" style="72" customWidth="1"/>
    <col min="8659" max="8659" width="2.42578125" style="72" customWidth="1"/>
    <col min="8660" max="8660" width="9" style="72" customWidth="1"/>
    <col min="8661" max="8661" width="7.85546875" style="72" customWidth="1"/>
    <col min="8662" max="8662" width="2.140625" style="72" customWidth="1"/>
    <col min="8663" max="8663" width="4.85546875" style="72" customWidth="1"/>
    <col min="8664" max="8664" width="1.7109375" style="72" customWidth="1"/>
    <col min="8665" max="8665" width="1.28515625" style="72" customWidth="1"/>
    <col min="8666" max="8666" width="8" style="72" customWidth="1"/>
    <col min="8667" max="8667" width="3.42578125" style="72" customWidth="1"/>
    <col min="8668" max="8668" width="5.42578125" style="72" customWidth="1"/>
    <col min="8669" max="8669" width="17.28515625" style="72" customWidth="1"/>
    <col min="8670" max="8670" width="3.140625" style="72" customWidth="1"/>
    <col min="8671" max="8671" width="27.42578125" style="72" customWidth="1"/>
    <col min="8672" max="8672" width="0.7109375" style="72" customWidth="1"/>
    <col min="8673" max="8673" width="5.42578125" style="72" customWidth="1"/>
    <col min="8674" max="8675" width="2.5703125" style="72" customWidth="1"/>
    <col min="8676" max="8676" width="2.42578125" style="72" customWidth="1"/>
    <col min="8677" max="8677" width="9" style="72" customWidth="1"/>
    <col min="8678" max="8678" width="7.85546875" style="72" customWidth="1"/>
    <col min="8679" max="8679" width="2.140625" style="72" customWidth="1"/>
    <col min="8680" max="8680" width="4.85546875" style="72" customWidth="1"/>
    <col min="8681" max="8681" width="1.7109375" style="72" customWidth="1"/>
    <col min="8682" max="8682" width="1.28515625" style="72" customWidth="1"/>
    <col min="8683" max="8683" width="8" style="72" customWidth="1"/>
    <col min="8684" max="8684" width="3.42578125" style="72" customWidth="1"/>
    <col min="8685" max="8685" width="5.42578125" style="72" customWidth="1"/>
    <col min="8686" max="8686" width="17.28515625" style="72" customWidth="1"/>
    <col min="8687" max="8687" width="2.28515625" style="72" customWidth="1"/>
    <col min="8688" max="8688" width="27.42578125" style="72" customWidth="1"/>
    <col min="8689" max="8689" width="0.7109375" style="72" customWidth="1"/>
    <col min="8690" max="8690" width="5.42578125" style="72" customWidth="1"/>
    <col min="8691" max="8692" width="2.5703125" style="72" customWidth="1"/>
    <col min="8693" max="8693" width="2.42578125" style="72" customWidth="1"/>
    <col min="8694" max="8694" width="9" style="72" customWidth="1"/>
    <col min="8695" max="8695" width="7.85546875" style="72" customWidth="1"/>
    <col min="8696" max="8696" width="2.140625" style="72" customWidth="1"/>
    <col min="8697" max="8697" width="4.85546875" style="72" customWidth="1"/>
    <col min="8698" max="8698" width="1.7109375" style="72" customWidth="1"/>
    <col min="8699" max="8699" width="1.28515625" style="72" customWidth="1"/>
    <col min="8700" max="8700" width="8" style="72" customWidth="1"/>
    <col min="8701" max="8701" width="3.42578125" style="72" customWidth="1"/>
    <col min="8702" max="8702" width="5.42578125" style="72" customWidth="1"/>
    <col min="8703" max="8703" width="17.28515625" style="72" customWidth="1"/>
    <col min="8704" max="8704" width="3.28515625" style="72" customWidth="1"/>
    <col min="8705" max="8705" width="27.42578125" style="72" customWidth="1"/>
    <col min="8706" max="8706" width="0.7109375" style="72" customWidth="1"/>
    <col min="8707" max="8707" width="5.42578125" style="72" customWidth="1"/>
    <col min="8708" max="8709" width="2.5703125" style="72" customWidth="1"/>
    <col min="8710" max="8710" width="2.42578125" style="72" customWidth="1"/>
    <col min="8711" max="8711" width="9" style="72" customWidth="1"/>
    <col min="8712" max="8712" width="7.85546875" style="72" customWidth="1"/>
    <col min="8713" max="8713" width="2.140625" style="72" customWidth="1"/>
    <col min="8714" max="8714" width="4.85546875" style="72" customWidth="1"/>
    <col min="8715" max="8715" width="1.7109375" style="72" customWidth="1"/>
    <col min="8716" max="8716" width="1.28515625" style="72" customWidth="1"/>
    <col min="8717" max="8717" width="8" style="72" customWidth="1"/>
    <col min="8718" max="8718" width="3.42578125" style="72" customWidth="1"/>
    <col min="8719" max="8719" width="5.42578125" style="72" customWidth="1"/>
    <col min="8720" max="8720" width="17.28515625" style="72" customWidth="1"/>
    <col min="8721" max="8892" width="11.42578125" style="72"/>
    <col min="8893" max="8893" width="27.42578125" style="72" customWidth="1"/>
    <col min="8894" max="8894" width="0.7109375" style="72" customWidth="1"/>
    <col min="8895" max="8895" width="5.42578125" style="72" customWidth="1"/>
    <col min="8896" max="8897" width="2.5703125" style="72" customWidth="1"/>
    <col min="8898" max="8898" width="2.42578125" style="72" customWidth="1"/>
    <col min="8899" max="8899" width="9" style="72" customWidth="1"/>
    <col min="8900" max="8900" width="7.85546875" style="72" customWidth="1"/>
    <col min="8901" max="8901" width="2.140625" style="72" customWidth="1"/>
    <col min="8902" max="8902" width="4.85546875" style="72" customWidth="1"/>
    <col min="8903" max="8903" width="1.7109375" style="72" customWidth="1"/>
    <col min="8904" max="8904" width="1.28515625" style="72" customWidth="1"/>
    <col min="8905" max="8905" width="8" style="72" customWidth="1"/>
    <col min="8906" max="8906" width="3.42578125" style="72" customWidth="1"/>
    <col min="8907" max="8907" width="5.42578125" style="72" customWidth="1"/>
    <col min="8908" max="8908" width="17.28515625" style="72" customWidth="1"/>
    <col min="8909" max="8909" width="2.140625" style="72" customWidth="1"/>
    <col min="8910" max="8910" width="27.42578125" style="72" customWidth="1"/>
    <col min="8911" max="8911" width="0.7109375" style="72" customWidth="1"/>
    <col min="8912" max="8912" width="5.42578125" style="72" customWidth="1"/>
    <col min="8913" max="8914" width="2.5703125" style="72" customWidth="1"/>
    <col min="8915" max="8915" width="2.42578125" style="72" customWidth="1"/>
    <col min="8916" max="8916" width="9" style="72" customWidth="1"/>
    <col min="8917" max="8917" width="7.85546875" style="72" customWidth="1"/>
    <col min="8918" max="8918" width="2.140625" style="72" customWidth="1"/>
    <col min="8919" max="8919" width="4.85546875" style="72" customWidth="1"/>
    <col min="8920" max="8920" width="1.7109375" style="72" customWidth="1"/>
    <col min="8921" max="8921" width="1.28515625" style="72" customWidth="1"/>
    <col min="8922" max="8922" width="8" style="72" customWidth="1"/>
    <col min="8923" max="8923" width="3.42578125" style="72" customWidth="1"/>
    <col min="8924" max="8924" width="5.42578125" style="72" customWidth="1"/>
    <col min="8925" max="8925" width="17.28515625" style="72" customWidth="1"/>
    <col min="8926" max="8926" width="3.140625" style="72" customWidth="1"/>
    <col min="8927" max="8927" width="27.42578125" style="72" customWidth="1"/>
    <col min="8928" max="8928" width="0.7109375" style="72" customWidth="1"/>
    <col min="8929" max="8929" width="5.42578125" style="72" customWidth="1"/>
    <col min="8930" max="8931" width="2.5703125" style="72" customWidth="1"/>
    <col min="8932" max="8932" width="2.42578125" style="72" customWidth="1"/>
    <col min="8933" max="8933" width="9" style="72" customWidth="1"/>
    <col min="8934" max="8934" width="7.85546875" style="72" customWidth="1"/>
    <col min="8935" max="8935" width="2.140625" style="72" customWidth="1"/>
    <col min="8936" max="8936" width="4.85546875" style="72" customWidth="1"/>
    <col min="8937" max="8937" width="1.7109375" style="72" customWidth="1"/>
    <col min="8938" max="8938" width="1.28515625" style="72" customWidth="1"/>
    <col min="8939" max="8939" width="8" style="72" customWidth="1"/>
    <col min="8940" max="8940" width="3.42578125" style="72" customWidth="1"/>
    <col min="8941" max="8941" width="5.42578125" style="72" customWidth="1"/>
    <col min="8942" max="8942" width="17.28515625" style="72" customWidth="1"/>
    <col min="8943" max="8943" width="2.28515625" style="72" customWidth="1"/>
    <col min="8944" max="8944" width="27.42578125" style="72" customWidth="1"/>
    <col min="8945" max="8945" width="0.7109375" style="72" customWidth="1"/>
    <col min="8946" max="8946" width="5.42578125" style="72" customWidth="1"/>
    <col min="8947" max="8948" width="2.5703125" style="72" customWidth="1"/>
    <col min="8949" max="8949" width="2.42578125" style="72" customWidth="1"/>
    <col min="8950" max="8950" width="9" style="72" customWidth="1"/>
    <col min="8951" max="8951" width="7.85546875" style="72" customWidth="1"/>
    <col min="8952" max="8952" width="2.140625" style="72" customWidth="1"/>
    <col min="8953" max="8953" width="4.85546875" style="72" customWidth="1"/>
    <col min="8954" max="8954" width="1.7109375" style="72" customWidth="1"/>
    <col min="8955" max="8955" width="1.28515625" style="72" customWidth="1"/>
    <col min="8956" max="8956" width="8" style="72" customWidth="1"/>
    <col min="8957" max="8957" width="3.42578125" style="72" customWidth="1"/>
    <col min="8958" max="8958" width="5.42578125" style="72" customWidth="1"/>
    <col min="8959" max="8959" width="17.28515625" style="72" customWidth="1"/>
    <col min="8960" max="8960" width="3.28515625" style="72" customWidth="1"/>
    <col min="8961" max="8961" width="27.42578125" style="72" customWidth="1"/>
    <col min="8962" max="8962" width="0.7109375" style="72" customWidth="1"/>
    <col min="8963" max="8963" width="5.42578125" style="72" customWidth="1"/>
    <col min="8964" max="8965" width="2.5703125" style="72" customWidth="1"/>
    <col min="8966" max="8966" width="2.42578125" style="72" customWidth="1"/>
    <col min="8967" max="8967" width="9" style="72" customWidth="1"/>
    <col min="8968" max="8968" width="7.85546875" style="72" customWidth="1"/>
    <col min="8969" max="8969" width="2.140625" style="72" customWidth="1"/>
    <col min="8970" max="8970" width="4.85546875" style="72" customWidth="1"/>
    <col min="8971" max="8971" width="1.7109375" style="72" customWidth="1"/>
    <col min="8972" max="8972" width="1.28515625" style="72" customWidth="1"/>
    <col min="8973" max="8973" width="8" style="72" customWidth="1"/>
    <col min="8974" max="8974" width="3.42578125" style="72" customWidth="1"/>
    <col min="8975" max="8975" width="5.42578125" style="72" customWidth="1"/>
    <col min="8976" max="8976" width="17.28515625" style="72" customWidth="1"/>
    <col min="8977" max="9148" width="11.42578125" style="72"/>
    <col min="9149" max="9149" width="27.42578125" style="72" customWidth="1"/>
    <col min="9150" max="9150" width="0.7109375" style="72" customWidth="1"/>
    <col min="9151" max="9151" width="5.42578125" style="72" customWidth="1"/>
    <col min="9152" max="9153" width="2.5703125" style="72" customWidth="1"/>
    <col min="9154" max="9154" width="2.42578125" style="72" customWidth="1"/>
    <col min="9155" max="9155" width="9" style="72" customWidth="1"/>
    <col min="9156" max="9156" width="7.85546875" style="72" customWidth="1"/>
    <col min="9157" max="9157" width="2.140625" style="72" customWidth="1"/>
    <col min="9158" max="9158" width="4.85546875" style="72" customWidth="1"/>
    <col min="9159" max="9159" width="1.7109375" style="72" customWidth="1"/>
    <col min="9160" max="9160" width="1.28515625" style="72" customWidth="1"/>
    <col min="9161" max="9161" width="8" style="72" customWidth="1"/>
    <col min="9162" max="9162" width="3.42578125" style="72" customWidth="1"/>
    <col min="9163" max="9163" width="5.42578125" style="72" customWidth="1"/>
    <col min="9164" max="9164" width="17.28515625" style="72" customWidth="1"/>
    <col min="9165" max="9165" width="2.140625" style="72" customWidth="1"/>
    <col min="9166" max="9166" width="27.42578125" style="72" customWidth="1"/>
    <col min="9167" max="9167" width="0.7109375" style="72" customWidth="1"/>
    <col min="9168" max="9168" width="5.42578125" style="72" customWidth="1"/>
    <col min="9169" max="9170" width="2.5703125" style="72" customWidth="1"/>
    <col min="9171" max="9171" width="2.42578125" style="72" customWidth="1"/>
    <col min="9172" max="9172" width="9" style="72" customWidth="1"/>
    <col min="9173" max="9173" width="7.85546875" style="72" customWidth="1"/>
    <col min="9174" max="9174" width="2.140625" style="72" customWidth="1"/>
    <col min="9175" max="9175" width="4.85546875" style="72" customWidth="1"/>
    <col min="9176" max="9176" width="1.7109375" style="72" customWidth="1"/>
    <col min="9177" max="9177" width="1.28515625" style="72" customWidth="1"/>
    <col min="9178" max="9178" width="8" style="72" customWidth="1"/>
    <col min="9179" max="9179" width="3.42578125" style="72" customWidth="1"/>
    <col min="9180" max="9180" width="5.42578125" style="72" customWidth="1"/>
    <col min="9181" max="9181" width="17.28515625" style="72" customWidth="1"/>
    <col min="9182" max="9182" width="3.140625" style="72" customWidth="1"/>
    <col min="9183" max="9183" width="27.42578125" style="72" customWidth="1"/>
    <col min="9184" max="9184" width="0.7109375" style="72" customWidth="1"/>
    <col min="9185" max="9185" width="5.42578125" style="72" customWidth="1"/>
    <col min="9186" max="9187" width="2.5703125" style="72" customWidth="1"/>
    <col min="9188" max="9188" width="2.42578125" style="72" customWidth="1"/>
    <col min="9189" max="9189" width="9" style="72" customWidth="1"/>
    <col min="9190" max="9190" width="7.85546875" style="72" customWidth="1"/>
    <col min="9191" max="9191" width="2.140625" style="72" customWidth="1"/>
    <col min="9192" max="9192" width="4.85546875" style="72" customWidth="1"/>
    <col min="9193" max="9193" width="1.7109375" style="72" customWidth="1"/>
    <col min="9194" max="9194" width="1.28515625" style="72" customWidth="1"/>
    <col min="9195" max="9195" width="8" style="72" customWidth="1"/>
    <col min="9196" max="9196" width="3.42578125" style="72" customWidth="1"/>
    <col min="9197" max="9197" width="5.42578125" style="72" customWidth="1"/>
    <col min="9198" max="9198" width="17.28515625" style="72" customWidth="1"/>
    <col min="9199" max="9199" width="2.28515625" style="72" customWidth="1"/>
    <col min="9200" max="9200" width="27.42578125" style="72" customWidth="1"/>
    <col min="9201" max="9201" width="0.7109375" style="72" customWidth="1"/>
    <col min="9202" max="9202" width="5.42578125" style="72" customWidth="1"/>
    <col min="9203" max="9204" width="2.5703125" style="72" customWidth="1"/>
    <col min="9205" max="9205" width="2.42578125" style="72" customWidth="1"/>
    <col min="9206" max="9206" width="9" style="72" customWidth="1"/>
    <col min="9207" max="9207" width="7.85546875" style="72" customWidth="1"/>
    <col min="9208" max="9208" width="2.140625" style="72" customWidth="1"/>
    <col min="9209" max="9209" width="4.85546875" style="72" customWidth="1"/>
    <col min="9210" max="9210" width="1.7109375" style="72" customWidth="1"/>
    <col min="9211" max="9211" width="1.28515625" style="72" customWidth="1"/>
    <col min="9212" max="9212" width="8" style="72" customWidth="1"/>
    <col min="9213" max="9213" width="3.42578125" style="72" customWidth="1"/>
    <col min="9214" max="9214" width="5.42578125" style="72" customWidth="1"/>
    <col min="9215" max="9215" width="17.28515625" style="72" customWidth="1"/>
    <col min="9216" max="9216" width="3.28515625" style="72" customWidth="1"/>
    <col min="9217" max="9217" width="27.42578125" style="72" customWidth="1"/>
    <col min="9218" max="9218" width="0.7109375" style="72" customWidth="1"/>
    <col min="9219" max="9219" width="5.42578125" style="72" customWidth="1"/>
    <col min="9220" max="9221" width="2.5703125" style="72" customWidth="1"/>
    <col min="9222" max="9222" width="2.42578125" style="72" customWidth="1"/>
    <col min="9223" max="9223" width="9" style="72" customWidth="1"/>
    <col min="9224" max="9224" width="7.85546875" style="72" customWidth="1"/>
    <col min="9225" max="9225" width="2.140625" style="72" customWidth="1"/>
    <col min="9226" max="9226" width="4.85546875" style="72" customWidth="1"/>
    <col min="9227" max="9227" width="1.7109375" style="72" customWidth="1"/>
    <col min="9228" max="9228" width="1.28515625" style="72" customWidth="1"/>
    <col min="9229" max="9229" width="8" style="72" customWidth="1"/>
    <col min="9230" max="9230" width="3.42578125" style="72" customWidth="1"/>
    <col min="9231" max="9231" width="5.42578125" style="72" customWidth="1"/>
    <col min="9232" max="9232" width="17.28515625" style="72" customWidth="1"/>
    <col min="9233" max="9404" width="11.42578125" style="72"/>
    <col min="9405" max="9405" width="27.42578125" style="72" customWidth="1"/>
    <col min="9406" max="9406" width="0.7109375" style="72" customWidth="1"/>
    <col min="9407" max="9407" width="5.42578125" style="72" customWidth="1"/>
    <col min="9408" max="9409" width="2.5703125" style="72" customWidth="1"/>
    <col min="9410" max="9410" width="2.42578125" style="72" customWidth="1"/>
    <col min="9411" max="9411" width="9" style="72" customWidth="1"/>
    <col min="9412" max="9412" width="7.85546875" style="72" customWidth="1"/>
    <col min="9413" max="9413" width="2.140625" style="72" customWidth="1"/>
    <col min="9414" max="9414" width="4.85546875" style="72" customWidth="1"/>
    <col min="9415" max="9415" width="1.7109375" style="72" customWidth="1"/>
    <col min="9416" max="9416" width="1.28515625" style="72" customWidth="1"/>
    <col min="9417" max="9417" width="8" style="72" customWidth="1"/>
    <col min="9418" max="9418" width="3.42578125" style="72" customWidth="1"/>
    <col min="9419" max="9419" width="5.42578125" style="72" customWidth="1"/>
    <col min="9420" max="9420" width="17.28515625" style="72" customWidth="1"/>
    <col min="9421" max="9421" width="2.140625" style="72" customWidth="1"/>
    <col min="9422" max="9422" width="27.42578125" style="72" customWidth="1"/>
    <col min="9423" max="9423" width="0.7109375" style="72" customWidth="1"/>
    <col min="9424" max="9424" width="5.42578125" style="72" customWidth="1"/>
    <col min="9425" max="9426" width="2.5703125" style="72" customWidth="1"/>
    <col min="9427" max="9427" width="2.42578125" style="72" customWidth="1"/>
    <col min="9428" max="9428" width="9" style="72" customWidth="1"/>
    <col min="9429" max="9429" width="7.85546875" style="72" customWidth="1"/>
    <col min="9430" max="9430" width="2.140625" style="72" customWidth="1"/>
    <col min="9431" max="9431" width="4.85546875" style="72" customWidth="1"/>
    <col min="9432" max="9432" width="1.7109375" style="72" customWidth="1"/>
    <col min="9433" max="9433" width="1.28515625" style="72" customWidth="1"/>
    <col min="9434" max="9434" width="8" style="72" customWidth="1"/>
    <col min="9435" max="9435" width="3.42578125" style="72" customWidth="1"/>
    <col min="9436" max="9436" width="5.42578125" style="72" customWidth="1"/>
    <col min="9437" max="9437" width="17.28515625" style="72" customWidth="1"/>
    <col min="9438" max="9438" width="3.140625" style="72" customWidth="1"/>
    <col min="9439" max="9439" width="27.42578125" style="72" customWidth="1"/>
    <col min="9440" max="9440" width="0.7109375" style="72" customWidth="1"/>
    <col min="9441" max="9441" width="5.42578125" style="72" customWidth="1"/>
    <col min="9442" max="9443" width="2.5703125" style="72" customWidth="1"/>
    <col min="9444" max="9444" width="2.42578125" style="72" customWidth="1"/>
    <col min="9445" max="9445" width="9" style="72" customWidth="1"/>
    <col min="9446" max="9446" width="7.85546875" style="72" customWidth="1"/>
    <col min="9447" max="9447" width="2.140625" style="72" customWidth="1"/>
    <col min="9448" max="9448" width="4.85546875" style="72" customWidth="1"/>
    <col min="9449" max="9449" width="1.7109375" style="72" customWidth="1"/>
    <col min="9450" max="9450" width="1.28515625" style="72" customWidth="1"/>
    <col min="9451" max="9451" width="8" style="72" customWidth="1"/>
    <col min="9452" max="9452" width="3.42578125" style="72" customWidth="1"/>
    <col min="9453" max="9453" width="5.42578125" style="72" customWidth="1"/>
    <col min="9454" max="9454" width="17.28515625" style="72" customWidth="1"/>
    <col min="9455" max="9455" width="2.28515625" style="72" customWidth="1"/>
    <col min="9456" max="9456" width="27.42578125" style="72" customWidth="1"/>
    <col min="9457" max="9457" width="0.7109375" style="72" customWidth="1"/>
    <col min="9458" max="9458" width="5.42578125" style="72" customWidth="1"/>
    <col min="9459" max="9460" width="2.5703125" style="72" customWidth="1"/>
    <col min="9461" max="9461" width="2.42578125" style="72" customWidth="1"/>
    <col min="9462" max="9462" width="9" style="72" customWidth="1"/>
    <col min="9463" max="9463" width="7.85546875" style="72" customWidth="1"/>
    <col min="9464" max="9464" width="2.140625" style="72" customWidth="1"/>
    <col min="9465" max="9465" width="4.85546875" style="72" customWidth="1"/>
    <col min="9466" max="9466" width="1.7109375" style="72" customWidth="1"/>
    <col min="9467" max="9467" width="1.28515625" style="72" customWidth="1"/>
    <col min="9468" max="9468" width="8" style="72" customWidth="1"/>
    <col min="9469" max="9469" width="3.42578125" style="72" customWidth="1"/>
    <col min="9470" max="9470" width="5.42578125" style="72" customWidth="1"/>
    <col min="9471" max="9471" width="17.28515625" style="72" customWidth="1"/>
    <col min="9472" max="9472" width="3.28515625" style="72" customWidth="1"/>
    <col min="9473" max="9473" width="27.42578125" style="72" customWidth="1"/>
    <col min="9474" max="9474" width="0.7109375" style="72" customWidth="1"/>
    <col min="9475" max="9475" width="5.42578125" style="72" customWidth="1"/>
    <col min="9476" max="9477" width="2.5703125" style="72" customWidth="1"/>
    <col min="9478" max="9478" width="2.42578125" style="72" customWidth="1"/>
    <col min="9479" max="9479" width="9" style="72" customWidth="1"/>
    <col min="9480" max="9480" width="7.85546875" style="72" customWidth="1"/>
    <col min="9481" max="9481" width="2.140625" style="72" customWidth="1"/>
    <col min="9482" max="9482" width="4.85546875" style="72" customWidth="1"/>
    <col min="9483" max="9483" width="1.7109375" style="72" customWidth="1"/>
    <col min="9484" max="9484" width="1.28515625" style="72" customWidth="1"/>
    <col min="9485" max="9485" width="8" style="72" customWidth="1"/>
    <col min="9486" max="9486" width="3.42578125" style="72" customWidth="1"/>
    <col min="9487" max="9487" width="5.42578125" style="72" customWidth="1"/>
    <col min="9488" max="9488" width="17.28515625" style="72" customWidth="1"/>
    <col min="9489" max="9660" width="11.42578125" style="72"/>
    <col min="9661" max="9661" width="27.42578125" style="72" customWidth="1"/>
    <col min="9662" max="9662" width="0.7109375" style="72" customWidth="1"/>
    <col min="9663" max="9663" width="5.42578125" style="72" customWidth="1"/>
    <col min="9664" max="9665" width="2.5703125" style="72" customWidth="1"/>
    <col min="9666" max="9666" width="2.42578125" style="72" customWidth="1"/>
    <col min="9667" max="9667" width="9" style="72" customWidth="1"/>
    <col min="9668" max="9668" width="7.85546875" style="72" customWidth="1"/>
    <col min="9669" max="9669" width="2.140625" style="72" customWidth="1"/>
    <col min="9670" max="9670" width="4.85546875" style="72" customWidth="1"/>
    <col min="9671" max="9671" width="1.7109375" style="72" customWidth="1"/>
    <col min="9672" max="9672" width="1.28515625" style="72" customWidth="1"/>
    <col min="9673" max="9673" width="8" style="72" customWidth="1"/>
    <col min="9674" max="9674" width="3.42578125" style="72" customWidth="1"/>
    <col min="9675" max="9675" width="5.42578125" style="72" customWidth="1"/>
    <col min="9676" max="9676" width="17.28515625" style="72" customWidth="1"/>
    <col min="9677" max="9677" width="2.140625" style="72" customWidth="1"/>
    <col min="9678" max="9678" width="27.42578125" style="72" customWidth="1"/>
    <col min="9679" max="9679" width="0.7109375" style="72" customWidth="1"/>
    <col min="9680" max="9680" width="5.42578125" style="72" customWidth="1"/>
    <col min="9681" max="9682" width="2.5703125" style="72" customWidth="1"/>
    <col min="9683" max="9683" width="2.42578125" style="72" customWidth="1"/>
    <col min="9684" max="9684" width="9" style="72" customWidth="1"/>
    <col min="9685" max="9685" width="7.85546875" style="72" customWidth="1"/>
    <col min="9686" max="9686" width="2.140625" style="72" customWidth="1"/>
    <col min="9687" max="9687" width="4.85546875" style="72" customWidth="1"/>
    <col min="9688" max="9688" width="1.7109375" style="72" customWidth="1"/>
    <col min="9689" max="9689" width="1.28515625" style="72" customWidth="1"/>
    <col min="9690" max="9690" width="8" style="72" customWidth="1"/>
    <col min="9691" max="9691" width="3.42578125" style="72" customWidth="1"/>
    <col min="9692" max="9692" width="5.42578125" style="72" customWidth="1"/>
    <col min="9693" max="9693" width="17.28515625" style="72" customWidth="1"/>
    <col min="9694" max="9694" width="3.140625" style="72" customWidth="1"/>
    <col min="9695" max="9695" width="27.42578125" style="72" customWidth="1"/>
    <col min="9696" max="9696" width="0.7109375" style="72" customWidth="1"/>
    <col min="9697" max="9697" width="5.42578125" style="72" customWidth="1"/>
    <col min="9698" max="9699" width="2.5703125" style="72" customWidth="1"/>
    <col min="9700" max="9700" width="2.42578125" style="72" customWidth="1"/>
    <col min="9701" max="9701" width="9" style="72" customWidth="1"/>
    <col min="9702" max="9702" width="7.85546875" style="72" customWidth="1"/>
    <col min="9703" max="9703" width="2.140625" style="72" customWidth="1"/>
    <col min="9704" max="9704" width="4.85546875" style="72" customWidth="1"/>
    <col min="9705" max="9705" width="1.7109375" style="72" customWidth="1"/>
    <col min="9706" max="9706" width="1.28515625" style="72" customWidth="1"/>
    <col min="9707" max="9707" width="8" style="72" customWidth="1"/>
    <col min="9708" max="9708" width="3.42578125" style="72" customWidth="1"/>
    <col min="9709" max="9709" width="5.42578125" style="72" customWidth="1"/>
    <col min="9710" max="9710" width="17.28515625" style="72" customWidth="1"/>
    <col min="9711" max="9711" width="2.28515625" style="72" customWidth="1"/>
    <col min="9712" max="9712" width="27.42578125" style="72" customWidth="1"/>
    <col min="9713" max="9713" width="0.7109375" style="72" customWidth="1"/>
    <col min="9714" max="9714" width="5.42578125" style="72" customWidth="1"/>
    <col min="9715" max="9716" width="2.5703125" style="72" customWidth="1"/>
    <col min="9717" max="9717" width="2.42578125" style="72" customWidth="1"/>
    <col min="9718" max="9718" width="9" style="72" customWidth="1"/>
    <col min="9719" max="9719" width="7.85546875" style="72" customWidth="1"/>
    <col min="9720" max="9720" width="2.140625" style="72" customWidth="1"/>
    <col min="9721" max="9721" width="4.85546875" style="72" customWidth="1"/>
    <col min="9722" max="9722" width="1.7109375" style="72" customWidth="1"/>
    <col min="9723" max="9723" width="1.28515625" style="72" customWidth="1"/>
    <col min="9724" max="9724" width="8" style="72" customWidth="1"/>
    <col min="9725" max="9725" width="3.42578125" style="72" customWidth="1"/>
    <col min="9726" max="9726" width="5.42578125" style="72" customWidth="1"/>
    <col min="9727" max="9727" width="17.28515625" style="72" customWidth="1"/>
    <col min="9728" max="9728" width="3.28515625" style="72" customWidth="1"/>
    <col min="9729" max="9729" width="27.42578125" style="72" customWidth="1"/>
    <col min="9730" max="9730" width="0.7109375" style="72" customWidth="1"/>
    <col min="9731" max="9731" width="5.42578125" style="72" customWidth="1"/>
    <col min="9732" max="9733" width="2.5703125" style="72" customWidth="1"/>
    <col min="9734" max="9734" width="2.42578125" style="72" customWidth="1"/>
    <col min="9735" max="9735" width="9" style="72" customWidth="1"/>
    <col min="9736" max="9736" width="7.85546875" style="72" customWidth="1"/>
    <col min="9737" max="9737" width="2.140625" style="72" customWidth="1"/>
    <col min="9738" max="9738" width="4.85546875" style="72" customWidth="1"/>
    <col min="9739" max="9739" width="1.7109375" style="72" customWidth="1"/>
    <col min="9740" max="9740" width="1.28515625" style="72" customWidth="1"/>
    <col min="9741" max="9741" width="8" style="72" customWidth="1"/>
    <col min="9742" max="9742" width="3.42578125" style="72" customWidth="1"/>
    <col min="9743" max="9743" width="5.42578125" style="72" customWidth="1"/>
    <col min="9744" max="9744" width="17.28515625" style="72" customWidth="1"/>
    <col min="9745" max="9916" width="11.42578125" style="72"/>
    <col min="9917" max="9917" width="27.42578125" style="72" customWidth="1"/>
    <col min="9918" max="9918" width="0.7109375" style="72" customWidth="1"/>
    <col min="9919" max="9919" width="5.42578125" style="72" customWidth="1"/>
    <col min="9920" max="9921" width="2.5703125" style="72" customWidth="1"/>
    <col min="9922" max="9922" width="2.42578125" style="72" customWidth="1"/>
    <col min="9923" max="9923" width="9" style="72" customWidth="1"/>
    <col min="9924" max="9924" width="7.85546875" style="72" customWidth="1"/>
    <col min="9925" max="9925" width="2.140625" style="72" customWidth="1"/>
    <col min="9926" max="9926" width="4.85546875" style="72" customWidth="1"/>
    <col min="9927" max="9927" width="1.7109375" style="72" customWidth="1"/>
    <col min="9928" max="9928" width="1.28515625" style="72" customWidth="1"/>
    <col min="9929" max="9929" width="8" style="72" customWidth="1"/>
    <col min="9930" max="9930" width="3.42578125" style="72" customWidth="1"/>
    <col min="9931" max="9931" width="5.42578125" style="72" customWidth="1"/>
    <col min="9932" max="9932" width="17.28515625" style="72" customWidth="1"/>
    <col min="9933" max="9933" width="2.140625" style="72" customWidth="1"/>
    <col min="9934" max="9934" width="27.42578125" style="72" customWidth="1"/>
    <col min="9935" max="9935" width="0.7109375" style="72" customWidth="1"/>
    <col min="9936" max="9936" width="5.42578125" style="72" customWidth="1"/>
    <col min="9937" max="9938" width="2.5703125" style="72" customWidth="1"/>
    <col min="9939" max="9939" width="2.42578125" style="72" customWidth="1"/>
    <col min="9940" max="9940" width="9" style="72" customWidth="1"/>
    <col min="9941" max="9941" width="7.85546875" style="72" customWidth="1"/>
    <col min="9942" max="9942" width="2.140625" style="72" customWidth="1"/>
    <col min="9943" max="9943" width="4.85546875" style="72" customWidth="1"/>
    <col min="9944" max="9944" width="1.7109375" style="72" customWidth="1"/>
    <col min="9945" max="9945" width="1.28515625" style="72" customWidth="1"/>
    <col min="9946" max="9946" width="8" style="72" customWidth="1"/>
    <col min="9947" max="9947" width="3.42578125" style="72" customWidth="1"/>
    <col min="9948" max="9948" width="5.42578125" style="72" customWidth="1"/>
    <col min="9949" max="9949" width="17.28515625" style="72" customWidth="1"/>
    <col min="9950" max="9950" width="3.140625" style="72" customWidth="1"/>
    <col min="9951" max="9951" width="27.42578125" style="72" customWidth="1"/>
    <col min="9952" max="9952" width="0.7109375" style="72" customWidth="1"/>
    <col min="9953" max="9953" width="5.42578125" style="72" customWidth="1"/>
    <col min="9954" max="9955" width="2.5703125" style="72" customWidth="1"/>
    <col min="9956" max="9956" width="2.42578125" style="72" customWidth="1"/>
    <col min="9957" max="9957" width="9" style="72" customWidth="1"/>
    <col min="9958" max="9958" width="7.85546875" style="72" customWidth="1"/>
    <col min="9959" max="9959" width="2.140625" style="72" customWidth="1"/>
    <col min="9960" max="9960" width="4.85546875" style="72" customWidth="1"/>
    <col min="9961" max="9961" width="1.7109375" style="72" customWidth="1"/>
    <col min="9962" max="9962" width="1.28515625" style="72" customWidth="1"/>
    <col min="9963" max="9963" width="8" style="72" customWidth="1"/>
    <col min="9964" max="9964" width="3.42578125" style="72" customWidth="1"/>
    <col min="9965" max="9965" width="5.42578125" style="72" customWidth="1"/>
    <col min="9966" max="9966" width="17.28515625" style="72" customWidth="1"/>
    <col min="9967" max="9967" width="2.28515625" style="72" customWidth="1"/>
    <col min="9968" max="9968" width="27.42578125" style="72" customWidth="1"/>
    <col min="9969" max="9969" width="0.7109375" style="72" customWidth="1"/>
    <col min="9970" max="9970" width="5.42578125" style="72" customWidth="1"/>
    <col min="9971" max="9972" width="2.5703125" style="72" customWidth="1"/>
    <col min="9973" max="9973" width="2.42578125" style="72" customWidth="1"/>
    <col min="9974" max="9974" width="9" style="72" customWidth="1"/>
    <col min="9975" max="9975" width="7.85546875" style="72" customWidth="1"/>
    <col min="9976" max="9976" width="2.140625" style="72" customWidth="1"/>
    <col min="9977" max="9977" width="4.85546875" style="72" customWidth="1"/>
    <col min="9978" max="9978" width="1.7109375" style="72" customWidth="1"/>
    <col min="9979" max="9979" width="1.28515625" style="72" customWidth="1"/>
    <col min="9980" max="9980" width="8" style="72" customWidth="1"/>
    <col min="9981" max="9981" width="3.42578125" style="72" customWidth="1"/>
    <col min="9982" max="9982" width="5.42578125" style="72" customWidth="1"/>
    <col min="9983" max="9983" width="17.28515625" style="72" customWidth="1"/>
    <col min="9984" max="9984" width="3.28515625" style="72" customWidth="1"/>
    <col min="9985" max="9985" width="27.42578125" style="72" customWidth="1"/>
    <col min="9986" max="9986" width="0.7109375" style="72" customWidth="1"/>
    <col min="9987" max="9987" width="5.42578125" style="72" customWidth="1"/>
    <col min="9988" max="9989" width="2.5703125" style="72" customWidth="1"/>
    <col min="9990" max="9990" width="2.42578125" style="72" customWidth="1"/>
    <col min="9991" max="9991" width="9" style="72" customWidth="1"/>
    <col min="9992" max="9992" width="7.85546875" style="72" customWidth="1"/>
    <col min="9993" max="9993" width="2.140625" style="72" customWidth="1"/>
    <col min="9994" max="9994" width="4.85546875" style="72" customWidth="1"/>
    <col min="9995" max="9995" width="1.7109375" style="72" customWidth="1"/>
    <col min="9996" max="9996" width="1.28515625" style="72" customWidth="1"/>
    <col min="9997" max="9997" width="8" style="72" customWidth="1"/>
    <col min="9998" max="9998" width="3.42578125" style="72" customWidth="1"/>
    <col min="9999" max="9999" width="5.42578125" style="72" customWidth="1"/>
    <col min="10000" max="10000" width="17.28515625" style="72" customWidth="1"/>
    <col min="10001" max="10172" width="11.42578125" style="72"/>
    <col min="10173" max="10173" width="27.42578125" style="72" customWidth="1"/>
    <col min="10174" max="10174" width="0.7109375" style="72" customWidth="1"/>
    <col min="10175" max="10175" width="5.42578125" style="72" customWidth="1"/>
    <col min="10176" max="10177" width="2.5703125" style="72" customWidth="1"/>
    <col min="10178" max="10178" width="2.42578125" style="72" customWidth="1"/>
    <col min="10179" max="10179" width="9" style="72" customWidth="1"/>
    <col min="10180" max="10180" width="7.85546875" style="72" customWidth="1"/>
    <col min="10181" max="10181" width="2.140625" style="72" customWidth="1"/>
    <col min="10182" max="10182" width="4.85546875" style="72" customWidth="1"/>
    <col min="10183" max="10183" width="1.7109375" style="72" customWidth="1"/>
    <col min="10184" max="10184" width="1.28515625" style="72" customWidth="1"/>
    <col min="10185" max="10185" width="8" style="72" customWidth="1"/>
    <col min="10186" max="10186" width="3.42578125" style="72" customWidth="1"/>
    <col min="10187" max="10187" width="5.42578125" style="72" customWidth="1"/>
    <col min="10188" max="10188" width="17.28515625" style="72" customWidth="1"/>
    <col min="10189" max="10189" width="2.140625" style="72" customWidth="1"/>
    <col min="10190" max="10190" width="27.42578125" style="72" customWidth="1"/>
    <col min="10191" max="10191" width="0.7109375" style="72" customWidth="1"/>
    <col min="10192" max="10192" width="5.42578125" style="72" customWidth="1"/>
    <col min="10193" max="10194" width="2.5703125" style="72" customWidth="1"/>
    <col min="10195" max="10195" width="2.42578125" style="72" customWidth="1"/>
    <col min="10196" max="10196" width="9" style="72" customWidth="1"/>
    <col min="10197" max="10197" width="7.85546875" style="72" customWidth="1"/>
    <col min="10198" max="10198" width="2.140625" style="72" customWidth="1"/>
    <col min="10199" max="10199" width="4.85546875" style="72" customWidth="1"/>
    <col min="10200" max="10200" width="1.7109375" style="72" customWidth="1"/>
    <col min="10201" max="10201" width="1.28515625" style="72" customWidth="1"/>
    <col min="10202" max="10202" width="8" style="72" customWidth="1"/>
    <col min="10203" max="10203" width="3.42578125" style="72" customWidth="1"/>
    <col min="10204" max="10204" width="5.42578125" style="72" customWidth="1"/>
    <col min="10205" max="10205" width="17.28515625" style="72" customWidth="1"/>
    <col min="10206" max="10206" width="3.140625" style="72" customWidth="1"/>
    <col min="10207" max="10207" width="27.42578125" style="72" customWidth="1"/>
    <col min="10208" max="10208" width="0.7109375" style="72" customWidth="1"/>
    <col min="10209" max="10209" width="5.42578125" style="72" customWidth="1"/>
    <col min="10210" max="10211" width="2.5703125" style="72" customWidth="1"/>
    <col min="10212" max="10212" width="2.42578125" style="72" customWidth="1"/>
    <col min="10213" max="10213" width="9" style="72" customWidth="1"/>
    <col min="10214" max="10214" width="7.85546875" style="72" customWidth="1"/>
    <col min="10215" max="10215" width="2.140625" style="72" customWidth="1"/>
    <col min="10216" max="10216" width="4.85546875" style="72" customWidth="1"/>
    <col min="10217" max="10217" width="1.7109375" style="72" customWidth="1"/>
    <col min="10218" max="10218" width="1.28515625" style="72" customWidth="1"/>
    <col min="10219" max="10219" width="8" style="72" customWidth="1"/>
    <col min="10220" max="10220" width="3.42578125" style="72" customWidth="1"/>
    <col min="10221" max="10221" width="5.42578125" style="72" customWidth="1"/>
    <col min="10222" max="10222" width="17.28515625" style="72" customWidth="1"/>
    <col min="10223" max="10223" width="2.28515625" style="72" customWidth="1"/>
    <col min="10224" max="10224" width="27.42578125" style="72" customWidth="1"/>
    <col min="10225" max="10225" width="0.7109375" style="72" customWidth="1"/>
    <col min="10226" max="10226" width="5.42578125" style="72" customWidth="1"/>
    <col min="10227" max="10228" width="2.5703125" style="72" customWidth="1"/>
    <col min="10229" max="10229" width="2.42578125" style="72" customWidth="1"/>
    <col min="10230" max="10230" width="9" style="72" customWidth="1"/>
    <col min="10231" max="10231" width="7.85546875" style="72" customWidth="1"/>
    <col min="10232" max="10232" width="2.140625" style="72" customWidth="1"/>
    <col min="10233" max="10233" width="4.85546875" style="72" customWidth="1"/>
    <col min="10234" max="10234" width="1.7109375" style="72" customWidth="1"/>
    <col min="10235" max="10235" width="1.28515625" style="72" customWidth="1"/>
    <col min="10236" max="10236" width="8" style="72" customWidth="1"/>
    <col min="10237" max="10237" width="3.42578125" style="72" customWidth="1"/>
    <col min="10238" max="10238" width="5.42578125" style="72" customWidth="1"/>
    <col min="10239" max="10239" width="17.28515625" style="72" customWidth="1"/>
    <col min="10240" max="10240" width="3.28515625" style="72" customWidth="1"/>
    <col min="10241" max="10241" width="27.42578125" style="72" customWidth="1"/>
    <col min="10242" max="10242" width="0.7109375" style="72" customWidth="1"/>
    <col min="10243" max="10243" width="5.42578125" style="72" customWidth="1"/>
    <col min="10244" max="10245" width="2.5703125" style="72" customWidth="1"/>
    <col min="10246" max="10246" width="2.42578125" style="72" customWidth="1"/>
    <col min="10247" max="10247" width="9" style="72" customWidth="1"/>
    <col min="10248" max="10248" width="7.85546875" style="72" customWidth="1"/>
    <col min="10249" max="10249" width="2.140625" style="72" customWidth="1"/>
    <col min="10250" max="10250" width="4.85546875" style="72" customWidth="1"/>
    <col min="10251" max="10251" width="1.7109375" style="72" customWidth="1"/>
    <col min="10252" max="10252" width="1.28515625" style="72" customWidth="1"/>
    <col min="10253" max="10253" width="8" style="72" customWidth="1"/>
    <col min="10254" max="10254" width="3.42578125" style="72" customWidth="1"/>
    <col min="10255" max="10255" width="5.42578125" style="72" customWidth="1"/>
    <col min="10256" max="10256" width="17.28515625" style="72" customWidth="1"/>
    <col min="10257" max="10428" width="11.42578125" style="72"/>
    <col min="10429" max="10429" width="27.42578125" style="72" customWidth="1"/>
    <col min="10430" max="10430" width="0.7109375" style="72" customWidth="1"/>
    <col min="10431" max="10431" width="5.42578125" style="72" customWidth="1"/>
    <col min="10432" max="10433" width="2.5703125" style="72" customWidth="1"/>
    <col min="10434" max="10434" width="2.42578125" style="72" customWidth="1"/>
    <col min="10435" max="10435" width="9" style="72" customWidth="1"/>
    <col min="10436" max="10436" width="7.85546875" style="72" customWidth="1"/>
    <col min="10437" max="10437" width="2.140625" style="72" customWidth="1"/>
    <col min="10438" max="10438" width="4.85546875" style="72" customWidth="1"/>
    <col min="10439" max="10439" width="1.7109375" style="72" customWidth="1"/>
    <col min="10440" max="10440" width="1.28515625" style="72" customWidth="1"/>
    <col min="10441" max="10441" width="8" style="72" customWidth="1"/>
    <col min="10442" max="10442" width="3.42578125" style="72" customWidth="1"/>
    <col min="10443" max="10443" width="5.42578125" style="72" customWidth="1"/>
    <col min="10444" max="10444" width="17.28515625" style="72" customWidth="1"/>
    <col min="10445" max="10445" width="2.140625" style="72" customWidth="1"/>
    <col min="10446" max="10446" width="27.42578125" style="72" customWidth="1"/>
    <col min="10447" max="10447" width="0.7109375" style="72" customWidth="1"/>
    <col min="10448" max="10448" width="5.42578125" style="72" customWidth="1"/>
    <col min="10449" max="10450" width="2.5703125" style="72" customWidth="1"/>
    <col min="10451" max="10451" width="2.42578125" style="72" customWidth="1"/>
    <col min="10452" max="10452" width="9" style="72" customWidth="1"/>
    <col min="10453" max="10453" width="7.85546875" style="72" customWidth="1"/>
    <col min="10454" max="10454" width="2.140625" style="72" customWidth="1"/>
    <col min="10455" max="10455" width="4.85546875" style="72" customWidth="1"/>
    <col min="10456" max="10456" width="1.7109375" style="72" customWidth="1"/>
    <col min="10457" max="10457" width="1.28515625" style="72" customWidth="1"/>
    <col min="10458" max="10458" width="8" style="72" customWidth="1"/>
    <col min="10459" max="10459" width="3.42578125" style="72" customWidth="1"/>
    <col min="10460" max="10460" width="5.42578125" style="72" customWidth="1"/>
    <col min="10461" max="10461" width="17.28515625" style="72" customWidth="1"/>
    <col min="10462" max="10462" width="3.140625" style="72" customWidth="1"/>
    <col min="10463" max="10463" width="27.42578125" style="72" customWidth="1"/>
    <col min="10464" max="10464" width="0.7109375" style="72" customWidth="1"/>
    <col min="10465" max="10465" width="5.42578125" style="72" customWidth="1"/>
    <col min="10466" max="10467" width="2.5703125" style="72" customWidth="1"/>
    <col min="10468" max="10468" width="2.42578125" style="72" customWidth="1"/>
    <col min="10469" max="10469" width="9" style="72" customWidth="1"/>
    <col min="10470" max="10470" width="7.85546875" style="72" customWidth="1"/>
    <col min="10471" max="10471" width="2.140625" style="72" customWidth="1"/>
    <col min="10472" max="10472" width="4.85546875" style="72" customWidth="1"/>
    <col min="10473" max="10473" width="1.7109375" style="72" customWidth="1"/>
    <col min="10474" max="10474" width="1.28515625" style="72" customWidth="1"/>
    <col min="10475" max="10475" width="8" style="72" customWidth="1"/>
    <col min="10476" max="10476" width="3.42578125" style="72" customWidth="1"/>
    <col min="10477" max="10477" width="5.42578125" style="72" customWidth="1"/>
    <col min="10478" max="10478" width="17.28515625" style="72" customWidth="1"/>
    <col min="10479" max="10479" width="2.28515625" style="72" customWidth="1"/>
    <col min="10480" max="10480" width="27.42578125" style="72" customWidth="1"/>
    <col min="10481" max="10481" width="0.7109375" style="72" customWidth="1"/>
    <col min="10482" max="10482" width="5.42578125" style="72" customWidth="1"/>
    <col min="10483" max="10484" width="2.5703125" style="72" customWidth="1"/>
    <col min="10485" max="10485" width="2.42578125" style="72" customWidth="1"/>
    <col min="10486" max="10486" width="9" style="72" customWidth="1"/>
    <col min="10487" max="10487" width="7.85546875" style="72" customWidth="1"/>
    <col min="10488" max="10488" width="2.140625" style="72" customWidth="1"/>
    <col min="10489" max="10489" width="4.85546875" style="72" customWidth="1"/>
    <col min="10490" max="10490" width="1.7109375" style="72" customWidth="1"/>
    <col min="10491" max="10491" width="1.28515625" style="72" customWidth="1"/>
    <col min="10492" max="10492" width="8" style="72" customWidth="1"/>
    <col min="10493" max="10493" width="3.42578125" style="72" customWidth="1"/>
    <col min="10494" max="10494" width="5.42578125" style="72" customWidth="1"/>
    <col min="10495" max="10495" width="17.28515625" style="72" customWidth="1"/>
    <col min="10496" max="10496" width="3.28515625" style="72" customWidth="1"/>
    <col min="10497" max="10497" width="27.42578125" style="72" customWidth="1"/>
    <col min="10498" max="10498" width="0.7109375" style="72" customWidth="1"/>
    <col min="10499" max="10499" width="5.42578125" style="72" customWidth="1"/>
    <col min="10500" max="10501" width="2.5703125" style="72" customWidth="1"/>
    <col min="10502" max="10502" width="2.42578125" style="72" customWidth="1"/>
    <col min="10503" max="10503" width="9" style="72" customWidth="1"/>
    <col min="10504" max="10504" width="7.85546875" style="72" customWidth="1"/>
    <col min="10505" max="10505" width="2.140625" style="72" customWidth="1"/>
    <col min="10506" max="10506" width="4.85546875" style="72" customWidth="1"/>
    <col min="10507" max="10507" width="1.7109375" style="72" customWidth="1"/>
    <col min="10508" max="10508" width="1.28515625" style="72" customWidth="1"/>
    <col min="10509" max="10509" width="8" style="72" customWidth="1"/>
    <col min="10510" max="10510" width="3.42578125" style="72" customWidth="1"/>
    <col min="10511" max="10511" width="5.42578125" style="72" customWidth="1"/>
    <col min="10512" max="10512" width="17.28515625" style="72" customWidth="1"/>
    <col min="10513" max="10684" width="11.42578125" style="72"/>
    <col min="10685" max="10685" width="27.42578125" style="72" customWidth="1"/>
    <col min="10686" max="10686" width="0.7109375" style="72" customWidth="1"/>
    <col min="10687" max="10687" width="5.42578125" style="72" customWidth="1"/>
    <col min="10688" max="10689" width="2.5703125" style="72" customWidth="1"/>
    <col min="10690" max="10690" width="2.42578125" style="72" customWidth="1"/>
    <col min="10691" max="10691" width="9" style="72" customWidth="1"/>
    <col min="10692" max="10692" width="7.85546875" style="72" customWidth="1"/>
    <col min="10693" max="10693" width="2.140625" style="72" customWidth="1"/>
    <col min="10694" max="10694" width="4.85546875" style="72" customWidth="1"/>
    <col min="10695" max="10695" width="1.7109375" style="72" customWidth="1"/>
    <col min="10696" max="10696" width="1.28515625" style="72" customWidth="1"/>
    <col min="10697" max="10697" width="8" style="72" customWidth="1"/>
    <col min="10698" max="10698" width="3.42578125" style="72" customWidth="1"/>
    <col min="10699" max="10699" width="5.42578125" style="72" customWidth="1"/>
    <col min="10700" max="10700" width="17.28515625" style="72" customWidth="1"/>
    <col min="10701" max="10701" width="2.140625" style="72" customWidth="1"/>
    <col min="10702" max="10702" width="27.42578125" style="72" customWidth="1"/>
    <col min="10703" max="10703" width="0.7109375" style="72" customWidth="1"/>
    <col min="10704" max="10704" width="5.42578125" style="72" customWidth="1"/>
    <col min="10705" max="10706" width="2.5703125" style="72" customWidth="1"/>
    <col min="10707" max="10707" width="2.42578125" style="72" customWidth="1"/>
    <col min="10708" max="10708" width="9" style="72" customWidth="1"/>
    <col min="10709" max="10709" width="7.85546875" style="72" customWidth="1"/>
    <col min="10710" max="10710" width="2.140625" style="72" customWidth="1"/>
    <col min="10711" max="10711" width="4.85546875" style="72" customWidth="1"/>
    <col min="10712" max="10712" width="1.7109375" style="72" customWidth="1"/>
    <col min="10713" max="10713" width="1.28515625" style="72" customWidth="1"/>
    <col min="10714" max="10714" width="8" style="72" customWidth="1"/>
    <col min="10715" max="10715" width="3.42578125" style="72" customWidth="1"/>
    <col min="10716" max="10716" width="5.42578125" style="72" customWidth="1"/>
    <col min="10717" max="10717" width="17.28515625" style="72" customWidth="1"/>
    <col min="10718" max="10718" width="3.140625" style="72" customWidth="1"/>
    <col min="10719" max="10719" width="27.42578125" style="72" customWidth="1"/>
    <col min="10720" max="10720" width="0.7109375" style="72" customWidth="1"/>
    <col min="10721" max="10721" width="5.42578125" style="72" customWidth="1"/>
    <col min="10722" max="10723" width="2.5703125" style="72" customWidth="1"/>
    <col min="10724" max="10724" width="2.42578125" style="72" customWidth="1"/>
    <col min="10725" max="10725" width="9" style="72" customWidth="1"/>
    <col min="10726" max="10726" width="7.85546875" style="72" customWidth="1"/>
    <col min="10727" max="10727" width="2.140625" style="72" customWidth="1"/>
    <col min="10728" max="10728" width="4.85546875" style="72" customWidth="1"/>
    <col min="10729" max="10729" width="1.7109375" style="72" customWidth="1"/>
    <col min="10730" max="10730" width="1.28515625" style="72" customWidth="1"/>
    <col min="10731" max="10731" width="8" style="72" customWidth="1"/>
    <col min="10732" max="10732" width="3.42578125" style="72" customWidth="1"/>
    <col min="10733" max="10733" width="5.42578125" style="72" customWidth="1"/>
    <col min="10734" max="10734" width="17.28515625" style="72" customWidth="1"/>
    <col min="10735" max="10735" width="2.28515625" style="72" customWidth="1"/>
    <col min="10736" max="10736" width="27.42578125" style="72" customWidth="1"/>
    <col min="10737" max="10737" width="0.7109375" style="72" customWidth="1"/>
    <col min="10738" max="10738" width="5.42578125" style="72" customWidth="1"/>
    <col min="10739" max="10740" width="2.5703125" style="72" customWidth="1"/>
    <col min="10741" max="10741" width="2.42578125" style="72" customWidth="1"/>
    <col min="10742" max="10742" width="9" style="72" customWidth="1"/>
    <col min="10743" max="10743" width="7.85546875" style="72" customWidth="1"/>
    <col min="10744" max="10744" width="2.140625" style="72" customWidth="1"/>
    <col min="10745" max="10745" width="4.85546875" style="72" customWidth="1"/>
    <col min="10746" max="10746" width="1.7109375" style="72" customWidth="1"/>
    <col min="10747" max="10747" width="1.28515625" style="72" customWidth="1"/>
    <col min="10748" max="10748" width="8" style="72" customWidth="1"/>
    <col min="10749" max="10749" width="3.42578125" style="72" customWidth="1"/>
    <col min="10750" max="10750" width="5.42578125" style="72" customWidth="1"/>
    <col min="10751" max="10751" width="17.28515625" style="72" customWidth="1"/>
    <col min="10752" max="10752" width="3.28515625" style="72" customWidth="1"/>
    <col min="10753" max="10753" width="27.42578125" style="72" customWidth="1"/>
    <col min="10754" max="10754" width="0.7109375" style="72" customWidth="1"/>
    <col min="10755" max="10755" width="5.42578125" style="72" customWidth="1"/>
    <col min="10756" max="10757" width="2.5703125" style="72" customWidth="1"/>
    <col min="10758" max="10758" width="2.42578125" style="72" customWidth="1"/>
    <col min="10759" max="10759" width="9" style="72" customWidth="1"/>
    <col min="10760" max="10760" width="7.85546875" style="72" customWidth="1"/>
    <col min="10761" max="10761" width="2.140625" style="72" customWidth="1"/>
    <col min="10762" max="10762" width="4.85546875" style="72" customWidth="1"/>
    <col min="10763" max="10763" width="1.7109375" style="72" customWidth="1"/>
    <col min="10764" max="10764" width="1.28515625" style="72" customWidth="1"/>
    <col min="10765" max="10765" width="8" style="72" customWidth="1"/>
    <col min="10766" max="10766" width="3.42578125" style="72" customWidth="1"/>
    <col min="10767" max="10767" width="5.42578125" style="72" customWidth="1"/>
    <col min="10768" max="10768" width="17.28515625" style="72" customWidth="1"/>
    <col min="10769" max="10940" width="11.42578125" style="72"/>
    <col min="10941" max="10941" width="27.42578125" style="72" customWidth="1"/>
    <col min="10942" max="10942" width="0.7109375" style="72" customWidth="1"/>
    <col min="10943" max="10943" width="5.42578125" style="72" customWidth="1"/>
    <col min="10944" max="10945" width="2.5703125" style="72" customWidth="1"/>
    <col min="10946" max="10946" width="2.42578125" style="72" customWidth="1"/>
    <col min="10947" max="10947" width="9" style="72" customWidth="1"/>
    <col min="10948" max="10948" width="7.85546875" style="72" customWidth="1"/>
    <col min="10949" max="10949" width="2.140625" style="72" customWidth="1"/>
    <col min="10950" max="10950" width="4.85546875" style="72" customWidth="1"/>
    <col min="10951" max="10951" width="1.7109375" style="72" customWidth="1"/>
    <col min="10952" max="10952" width="1.28515625" style="72" customWidth="1"/>
    <col min="10953" max="10953" width="8" style="72" customWidth="1"/>
    <col min="10954" max="10954" width="3.42578125" style="72" customWidth="1"/>
    <col min="10955" max="10955" width="5.42578125" style="72" customWidth="1"/>
    <col min="10956" max="10956" width="17.28515625" style="72" customWidth="1"/>
    <col min="10957" max="10957" width="2.140625" style="72" customWidth="1"/>
    <col min="10958" max="10958" width="27.42578125" style="72" customWidth="1"/>
    <col min="10959" max="10959" width="0.7109375" style="72" customWidth="1"/>
    <col min="10960" max="10960" width="5.42578125" style="72" customWidth="1"/>
    <col min="10961" max="10962" width="2.5703125" style="72" customWidth="1"/>
    <col min="10963" max="10963" width="2.42578125" style="72" customWidth="1"/>
    <col min="10964" max="10964" width="9" style="72" customWidth="1"/>
    <col min="10965" max="10965" width="7.85546875" style="72" customWidth="1"/>
    <col min="10966" max="10966" width="2.140625" style="72" customWidth="1"/>
    <col min="10967" max="10967" width="4.85546875" style="72" customWidth="1"/>
    <col min="10968" max="10968" width="1.7109375" style="72" customWidth="1"/>
    <col min="10969" max="10969" width="1.28515625" style="72" customWidth="1"/>
    <col min="10970" max="10970" width="8" style="72" customWidth="1"/>
    <col min="10971" max="10971" width="3.42578125" style="72" customWidth="1"/>
    <col min="10972" max="10972" width="5.42578125" style="72" customWidth="1"/>
    <col min="10973" max="10973" width="17.28515625" style="72" customWidth="1"/>
    <col min="10974" max="10974" width="3.140625" style="72" customWidth="1"/>
    <col min="10975" max="10975" width="27.42578125" style="72" customWidth="1"/>
    <col min="10976" max="10976" width="0.7109375" style="72" customWidth="1"/>
    <col min="10977" max="10977" width="5.42578125" style="72" customWidth="1"/>
    <col min="10978" max="10979" width="2.5703125" style="72" customWidth="1"/>
    <col min="10980" max="10980" width="2.42578125" style="72" customWidth="1"/>
    <col min="10981" max="10981" width="9" style="72" customWidth="1"/>
    <col min="10982" max="10982" width="7.85546875" style="72" customWidth="1"/>
    <col min="10983" max="10983" width="2.140625" style="72" customWidth="1"/>
    <col min="10984" max="10984" width="4.85546875" style="72" customWidth="1"/>
    <col min="10985" max="10985" width="1.7109375" style="72" customWidth="1"/>
    <col min="10986" max="10986" width="1.28515625" style="72" customWidth="1"/>
    <col min="10987" max="10987" width="8" style="72" customWidth="1"/>
    <col min="10988" max="10988" width="3.42578125" style="72" customWidth="1"/>
    <col min="10989" max="10989" width="5.42578125" style="72" customWidth="1"/>
    <col min="10990" max="10990" width="17.28515625" style="72" customWidth="1"/>
    <col min="10991" max="10991" width="2.28515625" style="72" customWidth="1"/>
    <col min="10992" max="10992" width="27.42578125" style="72" customWidth="1"/>
    <col min="10993" max="10993" width="0.7109375" style="72" customWidth="1"/>
    <col min="10994" max="10994" width="5.42578125" style="72" customWidth="1"/>
    <col min="10995" max="10996" width="2.5703125" style="72" customWidth="1"/>
    <col min="10997" max="10997" width="2.42578125" style="72" customWidth="1"/>
    <col min="10998" max="10998" width="9" style="72" customWidth="1"/>
    <col min="10999" max="10999" width="7.85546875" style="72" customWidth="1"/>
    <col min="11000" max="11000" width="2.140625" style="72" customWidth="1"/>
    <col min="11001" max="11001" width="4.85546875" style="72" customWidth="1"/>
    <col min="11002" max="11002" width="1.7109375" style="72" customWidth="1"/>
    <col min="11003" max="11003" width="1.28515625" style="72" customWidth="1"/>
    <col min="11004" max="11004" width="8" style="72" customWidth="1"/>
    <col min="11005" max="11005" width="3.42578125" style="72" customWidth="1"/>
    <col min="11006" max="11006" width="5.42578125" style="72" customWidth="1"/>
    <col min="11007" max="11007" width="17.28515625" style="72" customWidth="1"/>
    <col min="11008" max="11008" width="3.28515625" style="72" customWidth="1"/>
    <col min="11009" max="11009" width="27.42578125" style="72" customWidth="1"/>
    <col min="11010" max="11010" width="0.7109375" style="72" customWidth="1"/>
    <col min="11011" max="11011" width="5.42578125" style="72" customWidth="1"/>
    <col min="11012" max="11013" width="2.5703125" style="72" customWidth="1"/>
    <col min="11014" max="11014" width="2.42578125" style="72" customWidth="1"/>
    <col min="11015" max="11015" width="9" style="72" customWidth="1"/>
    <col min="11016" max="11016" width="7.85546875" style="72" customWidth="1"/>
    <col min="11017" max="11017" width="2.140625" style="72" customWidth="1"/>
    <col min="11018" max="11018" width="4.85546875" style="72" customWidth="1"/>
    <col min="11019" max="11019" width="1.7109375" style="72" customWidth="1"/>
    <col min="11020" max="11020" width="1.28515625" style="72" customWidth="1"/>
    <col min="11021" max="11021" width="8" style="72" customWidth="1"/>
    <col min="11022" max="11022" width="3.42578125" style="72" customWidth="1"/>
    <col min="11023" max="11023" width="5.42578125" style="72" customWidth="1"/>
    <col min="11024" max="11024" width="17.28515625" style="72" customWidth="1"/>
    <col min="11025" max="11196" width="11.42578125" style="72"/>
    <col min="11197" max="11197" width="27.42578125" style="72" customWidth="1"/>
    <col min="11198" max="11198" width="0.7109375" style="72" customWidth="1"/>
    <col min="11199" max="11199" width="5.42578125" style="72" customWidth="1"/>
    <col min="11200" max="11201" width="2.5703125" style="72" customWidth="1"/>
    <col min="11202" max="11202" width="2.42578125" style="72" customWidth="1"/>
    <col min="11203" max="11203" width="9" style="72" customWidth="1"/>
    <col min="11204" max="11204" width="7.85546875" style="72" customWidth="1"/>
    <col min="11205" max="11205" width="2.140625" style="72" customWidth="1"/>
    <col min="11206" max="11206" width="4.85546875" style="72" customWidth="1"/>
    <col min="11207" max="11207" width="1.7109375" style="72" customWidth="1"/>
    <col min="11208" max="11208" width="1.28515625" style="72" customWidth="1"/>
    <col min="11209" max="11209" width="8" style="72" customWidth="1"/>
    <col min="11210" max="11210" width="3.42578125" style="72" customWidth="1"/>
    <col min="11211" max="11211" width="5.42578125" style="72" customWidth="1"/>
    <col min="11212" max="11212" width="17.28515625" style="72" customWidth="1"/>
    <col min="11213" max="11213" width="2.140625" style="72" customWidth="1"/>
    <col min="11214" max="11214" width="27.42578125" style="72" customWidth="1"/>
    <col min="11215" max="11215" width="0.7109375" style="72" customWidth="1"/>
    <col min="11216" max="11216" width="5.42578125" style="72" customWidth="1"/>
    <col min="11217" max="11218" width="2.5703125" style="72" customWidth="1"/>
    <col min="11219" max="11219" width="2.42578125" style="72" customWidth="1"/>
    <col min="11220" max="11220" width="9" style="72" customWidth="1"/>
    <col min="11221" max="11221" width="7.85546875" style="72" customWidth="1"/>
    <col min="11222" max="11222" width="2.140625" style="72" customWidth="1"/>
    <col min="11223" max="11223" width="4.85546875" style="72" customWidth="1"/>
    <col min="11224" max="11224" width="1.7109375" style="72" customWidth="1"/>
    <col min="11225" max="11225" width="1.28515625" style="72" customWidth="1"/>
    <col min="11226" max="11226" width="8" style="72" customWidth="1"/>
    <col min="11227" max="11227" width="3.42578125" style="72" customWidth="1"/>
    <col min="11228" max="11228" width="5.42578125" style="72" customWidth="1"/>
    <col min="11229" max="11229" width="17.28515625" style="72" customWidth="1"/>
    <col min="11230" max="11230" width="3.140625" style="72" customWidth="1"/>
    <col min="11231" max="11231" width="27.42578125" style="72" customWidth="1"/>
    <col min="11232" max="11232" width="0.7109375" style="72" customWidth="1"/>
    <col min="11233" max="11233" width="5.42578125" style="72" customWidth="1"/>
    <col min="11234" max="11235" width="2.5703125" style="72" customWidth="1"/>
    <col min="11236" max="11236" width="2.42578125" style="72" customWidth="1"/>
    <col min="11237" max="11237" width="9" style="72" customWidth="1"/>
    <col min="11238" max="11238" width="7.85546875" style="72" customWidth="1"/>
    <col min="11239" max="11239" width="2.140625" style="72" customWidth="1"/>
    <col min="11240" max="11240" width="4.85546875" style="72" customWidth="1"/>
    <col min="11241" max="11241" width="1.7109375" style="72" customWidth="1"/>
    <col min="11242" max="11242" width="1.28515625" style="72" customWidth="1"/>
    <col min="11243" max="11243" width="8" style="72" customWidth="1"/>
    <col min="11244" max="11244" width="3.42578125" style="72" customWidth="1"/>
    <col min="11245" max="11245" width="5.42578125" style="72" customWidth="1"/>
    <col min="11246" max="11246" width="17.28515625" style="72" customWidth="1"/>
    <col min="11247" max="11247" width="2.28515625" style="72" customWidth="1"/>
    <col min="11248" max="11248" width="27.42578125" style="72" customWidth="1"/>
    <col min="11249" max="11249" width="0.7109375" style="72" customWidth="1"/>
    <col min="11250" max="11250" width="5.42578125" style="72" customWidth="1"/>
    <col min="11251" max="11252" width="2.5703125" style="72" customWidth="1"/>
    <col min="11253" max="11253" width="2.42578125" style="72" customWidth="1"/>
    <col min="11254" max="11254" width="9" style="72" customWidth="1"/>
    <col min="11255" max="11255" width="7.85546875" style="72" customWidth="1"/>
    <col min="11256" max="11256" width="2.140625" style="72" customWidth="1"/>
    <col min="11257" max="11257" width="4.85546875" style="72" customWidth="1"/>
    <col min="11258" max="11258" width="1.7109375" style="72" customWidth="1"/>
    <col min="11259" max="11259" width="1.28515625" style="72" customWidth="1"/>
    <col min="11260" max="11260" width="8" style="72" customWidth="1"/>
    <col min="11261" max="11261" width="3.42578125" style="72" customWidth="1"/>
    <col min="11262" max="11262" width="5.42578125" style="72" customWidth="1"/>
    <col min="11263" max="11263" width="17.28515625" style="72" customWidth="1"/>
    <col min="11264" max="11264" width="3.28515625" style="72" customWidth="1"/>
    <col min="11265" max="11265" width="27.42578125" style="72" customWidth="1"/>
    <col min="11266" max="11266" width="0.7109375" style="72" customWidth="1"/>
    <col min="11267" max="11267" width="5.42578125" style="72" customWidth="1"/>
    <col min="11268" max="11269" width="2.5703125" style="72" customWidth="1"/>
    <col min="11270" max="11270" width="2.42578125" style="72" customWidth="1"/>
    <col min="11271" max="11271" width="9" style="72" customWidth="1"/>
    <col min="11272" max="11272" width="7.85546875" style="72" customWidth="1"/>
    <col min="11273" max="11273" width="2.140625" style="72" customWidth="1"/>
    <col min="11274" max="11274" width="4.85546875" style="72" customWidth="1"/>
    <col min="11275" max="11275" width="1.7109375" style="72" customWidth="1"/>
    <col min="11276" max="11276" width="1.28515625" style="72" customWidth="1"/>
    <col min="11277" max="11277" width="8" style="72" customWidth="1"/>
    <col min="11278" max="11278" width="3.42578125" style="72" customWidth="1"/>
    <col min="11279" max="11279" width="5.42578125" style="72" customWidth="1"/>
    <col min="11280" max="11280" width="17.28515625" style="72" customWidth="1"/>
    <col min="11281" max="11452" width="11.42578125" style="72"/>
    <col min="11453" max="11453" width="27.42578125" style="72" customWidth="1"/>
    <col min="11454" max="11454" width="0.7109375" style="72" customWidth="1"/>
    <col min="11455" max="11455" width="5.42578125" style="72" customWidth="1"/>
    <col min="11456" max="11457" width="2.5703125" style="72" customWidth="1"/>
    <col min="11458" max="11458" width="2.42578125" style="72" customWidth="1"/>
    <col min="11459" max="11459" width="9" style="72" customWidth="1"/>
    <col min="11460" max="11460" width="7.85546875" style="72" customWidth="1"/>
    <col min="11461" max="11461" width="2.140625" style="72" customWidth="1"/>
    <col min="11462" max="11462" width="4.85546875" style="72" customWidth="1"/>
    <col min="11463" max="11463" width="1.7109375" style="72" customWidth="1"/>
    <col min="11464" max="11464" width="1.28515625" style="72" customWidth="1"/>
    <col min="11465" max="11465" width="8" style="72" customWidth="1"/>
    <col min="11466" max="11466" width="3.42578125" style="72" customWidth="1"/>
    <col min="11467" max="11467" width="5.42578125" style="72" customWidth="1"/>
    <col min="11468" max="11468" width="17.28515625" style="72" customWidth="1"/>
    <col min="11469" max="11469" width="2.140625" style="72" customWidth="1"/>
    <col min="11470" max="11470" width="27.42578125" style="72" customWidth="1"/>
    <col min="11471" max="11471" width="0.7109375" style="72" customWidth="1"/>
    <col min="11472" max="11472" width="5.42578125" style="72" customWidth="1"/>
    <col min="11473" max="11474" width="2.5703125" style="72" customWidth="1"/>
    <col min="11475" max="11475" width="2.42578125" style="72" customWidth="1"/>
    <col min="11476" max="11476" width="9" style="72" customWidth="1"/>
    <col min="11477" max="11477" width="7.85546875" style="72" customWidth="1"/>
    <col min="11478" max="11478" width="2.140625" style="72" customWidth="1"/>
    <col min="11479" max="11479" width="4.85546875" style="72" customWidth="1"/>
    <col min="11480" max="11480" width="1.7109375" style="72" customWidth="1"/>
    <col min="11481" max="11481" width="1.28515625" style="72" customWidth="1"/>
    <col min="11482" max="11482" width="8" style="72" customWidth="1"/>
    <col min="11483" max="11483" width="3.42578125" style="72" customWidth="1"/>
    <col min="11484" max="11484" width="5.42578125" style="72" customWidth="1"/>
    <col min="11485" max="11485" width="17.28515625" style="72" customWidth="1"/>
    <col min="11486" max="11486" width="3.140625" style="72" customWidth="1"/>
    <col min="11487" max="11487" width="27.42578125" style="72" customWidth="1"/>
    <col min="11488" max="11488" width="0.7109375" style="72" customWidth="1"/>
    <col min="11489" max="11489" width="5.42578125" style="72" customWidth="1"/>
    <col min="11490" max="11491" width="2.5703125" style="72" customWidth="1"/>
    <col min="11492" max="11492" width="2.42578125" style="72" customWidth="1"/>
    <col min="11493" max="11493" width="9" style="72" customWidth="1"/>
    <col min="11494" max="11494" width="7.85546875" style="72" customWidth="1"/>
    <col min="11495" max="11495" width="2.140625" style="72" customWidth="1"/>
    <col min="11496" max="11496" width="4.85546875" style="72" customWidth="1"/>
    <col min="11497" max="11497" width="1.7109375" style="72" customWidth="1"/>
    <col min="11498" max="11498" width="1.28515625" style="72" customWidth="1"/>
    <col min="11499" max="11499" width="8" style="72" customWidth="1"/>
    <col min="11500" max="11500" width="3.42578125" style="72" customWidth="1"/>
    <col min="11501" max="11501" width="5.42578125" style="72" customWidth="1"/>
    <col min="11502" max="11502" width="17.28515625" style="72" customWidth="1"/>
    <col min="11503" max="11503" width="2.28515625" style="72" customWidth="1"/>
    <col min="11504" max="11504" width="27.42578125" style="72" customWidth="1"/>
    <col min="11505" max="11505" width="0.7109375" style="72" customWidth="1"/>
    <col min="11506" max="11506" width="5.42578125" style="72" customWidth="1"/>
    <col min="11507" max="11508" width="2.5703125" style="72" customWidth="1"/>
    <col min="11509" max="11509" width="2.42578125" style="72" customWidth="1"/>
    <col min="11510" max="11510" width="9" style="72" customWidth="1"/>
    <col min="11511" max="11511" width="7.85546875" style="72" customWidth="1"/>
    <col min="11512" max="11512" width="2.140625" style="72" customWidth="1"/>
    <col min="11513" max="11513" width="4.85546875" style="72" customWidth="1"/>
    <col min="11514" max="11514" width="1.7109375" style="72" customWidth="1"/>
    <col min="11515" max="11515" width="1.28515625" style="72" customWidth="1"/>
    <col min="11516" max="11516" width="8" style="72" customWidth="1"/>
    <col min="11517" max="11517" width="3.42578125" style="72" customWidth="1"/>
    <col min="11518" max="11518" width="5.42578125" style="72" customWidth="1"/>
    <col min="11519" max="11519" width="17.28515625" style="72" customWidth="1"/>
    <col min="11520" max="11520" width="3.28515625" style="72" customWidth="1"/>
    <col min="11521" max="11521" width="27.42578125" style="72" customWidth="1"/>
    <col min="11522" max="11522" width="0.7109375" style="72" customWidth="1"/>
    <col min="11523" max="11523" width="5.42578125" style="72" customWidth="1"/>
    <col min="11524" max="11525" width="2.5703125" style="72" customWidth="1"/>
    <col min="11526" max="11526" width="2.42578125" style="72" customWidth="1"/>
    <col min="11527" max="11527" width="9" style="72" customWidth="1"/>
    <col min="11528" max="11528" width="7.85546875" style="72" customWidth="1"/>
    <col min="11529" max="11529" width="2.140625" style="72" customWidth="1"/>
    <col min="11530" max="11530" width="4.85546875" style="72" customWidth="1"/>
    <col min="11531" max="11531" width="1.7109375" style="72" customWidth="1"/>
    <col min="11532" max="11532" width="1.28515625" style="72" customWidth="1"/>
    <col min="11533" max="11533" width="8" style="72" customWidth="1"/>
    <col min="11534" max="11534" width="3.42578125" style="72" customWidth="1"/>
    <col min="11535" max="11535" width="5.42578125" style="72" customWidth="1"/>
    <col min="11536" max="11536" width="17.28515625" style="72" customWidth="1"/>
    <col min="11537" max="11708" width="11.42578125" style="72"/>
    <col min="11709" max="11709" width="27.42578125" style="72" customWidth="1"/>
    <col min="11710" max="11710" width="0.7109375" style="72" customWidth="1"/>
    <col min="11711" max="11711" width="5.42578125" style="72" customWidth="1"/>
    <col min="11712" max="11713" width="2.5703125" style="72" customWidth="1"/>
    <col min="11714" max="11714" width="2.42578125" style="72" customWidth="1"/>
    <col min="11715" max="11715" width="9" style="72" customWidth="1"/>
    <col min="11716" max="11716" width="7.85546875" style="72" customWidth="1"/>
    <col min="11717" max="11717" width="2.140625" style="72" customWidth="1"/>
    <col min="11718" max="11718" width="4.85546875" style="72" customWidth="1"/>
    <col min="11719" max="11719" width="1.7109375" style="72" customWidth="1"/>
    <col min="11720" max="11720" width="1.28515625" style="72" customWidth="1"/>
    <col min="11721" max="11721" width="8" style="72" customWidth="1"/>
    <col min="11722" max="11722" width="3.42578125" style="72" customWidth="1"/>
    <col min="11723" max="11723" width="5.42578125" style="72" customWidth="1"/>
    <col min="11724" max="11724" width="17.28515625" style="72" customWidth="1"/>
    <col min="11725" max="11725" width="2.140625" style="72" customWidth="1"/>
    <col min="11726" max="11726" width="27.42578125" style="72" customWidth="1"/>
    <col min="11727" max="11727" width="0.7109375" style="72" customWidth="1"/>
    <col min="11728" max="11728" width="5.42578125" style="72" customWidth="1"/>
    <col min="11729" max="11730" width="2.5703125" style="72" customWidth="1"/>
    <col min="11731" max="11731" width="2.42578125" style="72" customWidth="1"/>
    <col min="11732" max="11732" width="9" style="72" customWidth="1"/>
    <col min="11733" max="11733" width="7.85546875" style="72" customWidth="1"/>
    <col min="11734" max="11734" width="2.140625" style="72" customWidth="1"/>
    <col min="11735" max="11735" width="4.85546875" style="72" customWidth="1"/>
    <col min="11736" max="11736" width="1.7109375" style="72" customWidth="1"/>
    <col min="11737" max="11737" width="1.28515625" style="72" customWidth="1"/>
    <col min="11738" max="11738" width="8" style="72" customWidth="1"/>
    <col min="11739" max="11739" width="3.42578125" style="72" customWidth="1"/>
    <col min="11740" max="11740" width="5.42578125" style="72" customWidth="1"/>
    <col min="11741" max="11741" width="17.28515625" style="72" customWidth="1"/>
    <col min="11742" max="11742" width="3.140625" style="72" customWidth="1"/>
    <col min="11743" max="11743" width="27.42578125" style="72" customWidth="1"/>
    <col min="11744" max="11744" width="0.7109375" style="72" customWidth="1"/>
    <col min="11745" max="11745" width="5.42578125" style="72" customWidth="1"/>
    <col min="11746" max="11747" width="2.5703125" style="72" customWidth="1"/>
    <col min="11748" max="11748" width="2.42578125" style="72" customWidth="1"/>
    <col min="11749" max="11749" width="9" style="72" customWidth="1"/>
    <col min="11750" max="11750" width="7.85546875" style="72" customWidth="1"/>
    <col min="11751" max="11751" width="2.140625" style="72" customWidth="1"/>
    <col min="11752" max="11752" width="4.85546875" style="72" customWidth="1"/>
    <col min="11753" max="11753" width="1.7109375" style="72" customWidth="1"/>
    <col min="11754" max="11754" width="1.28515625" style="72" customWidth="1"/>
    <col min="11755" max="11755" width="8" style="72" customWidth="1"/>
    <col min="11756" max="11756" width="3.42578125" style="72" customWidth="1"/>
    <col min="11757" max="11757" width="5.42578125" style="72" customWidth="1"/>
    <col min="11758" max="11758" width="17.28515625" style="72" customWidth="1"/>
    <col min="11759" max="11759" width="2.28515625" style="72" customWidth="1"/>
    <col min="11760" max="11760" width="27.42578125" style="72" customWidth="1"/>
    <col min="11761" max="11761" width="0.7109375" style="72" customWidth="1"/>
    <col min="11762" max="11762" width="5.42578125" style="72" customWidth="1"/>
    <col min="11763" max="11764" width="2.5703125" style="72" customWidth="1"/>
    <col min="11765" max="11765" width="2.42578125" style="72" customWidth="1"/>
    <col min="11766" max="11766" width="9" style="72" customWidth="1"/>
    <col min="11767" max="11767" width="7.85546875" style="72" customWidth="1"/>
    <col min="11768" max="11768" width="2.140625" style="72" customWidth="1"/>
    <col min="11769" max="11769" width="4.85546875" style="72" customWidth="1"/>
    <col min="11770" max="11770" width="1.7109375" style="72" customWidth="1"/>
    <col min="11771" max="11771" width="1.28515625" style="72" customWidth="1"/>
    <col min="11772" max="11772" width="8" style="72" customWidth="1"/>
    <col min="11773" max="11773" width="3.42578125" style="72" customWidth="1"/>
    <col min="11774" max="11774" width="5.42578125" style="72" customWidth="1"/>
    <col min="11775" max="11775" width="17.28515625" style="72" customWidth="1"/>
    <col min="11776" max="11776" width="3.28515625" style="72" customWidth="1"/>
    <col min="11777" max="11777" width="27.42578125" style="72" customWidth="1"/>
    <col min="11778" max="11778" width="0.7109375" style="72" customWidth="1"/>
    <col min="11779" max="11779" width="5.42578125" style="72" customWidth="1"/>
    <col min="11780" max="11781" width="2.5703125" style="72" customWidth="1"/>
    <col min="11782" max="11782" width="2.42578125" style="72" customWidth="1"/>
    <col min="11783" max="11783" width="9" style="72" customWidth="1"/>
    <col min="11784" max="11784" width="7.85546875" style="72" customWidth="1"/>
    <col min="11785" max="11785" width="2.140625" style="72" customWidth="1"/>
    <col min="11786" max="11786" width="4.85546875" style="72" customWidth="1"/>
    <col min="11787" max="11787" width="1.7109375" style="72" customWidth="1"/>
    <col min="11788" max="11788" width="1.28515625" style="72" customWidth="1"/>
    <col min="11789" max="11789" width="8" style="72" customWidth="1"/>
    <col min="11790" max="11790" width="3.42578125" style="72" customWidth="1"/>
    <col min="11791" max="11791" width="5.42578125" style="72" customWidth="1"/>
    <col min="11792" max="11792" width="17.28515625" style="72" customWidth="1"/>
    <col min="11793" max="11964" width="11.42578125" style="72"/>
    <col min="11965" max="11965" width="27.42578125" style="72" customWidth="1"/>
    <col min="11966" max="11966" width="0.7109375" style="72" customWidth="1"/>
    <col min="11967" max="11967" width="5.42578125" style="72" customWidth="1"/>
    <col min="11968" max="11969" width="2.5703125" style="72" customWidth="1"/>
    <col min="11970" max="11970" width="2.42578125" style="72" customWidth="1"/>
    <col min="11971" max="11971" width="9" style="72" customWidth="1"/>
    <col min="11972" max="11972" width="7.85546875" style="72" customWidth="1"/>
    <col min="11973" max="11973" width="2.140625" style="72" customWidth="1"/>
    <col min="11974" max="11974" width="4.85546875" style="72" customWidth="1"/>
    <col min="11975" max="11975" width="1.7109375" style="72" customWidth="1"/>
    <col min="11976" max="11976" width="1.28515625" style="72" customWidth="1"/>
    <col min="11977" max="11977" width="8" style="72" customWidth="1"/>
    <col min="11978" max="11978" width="3.42578125" style="72" customWidth="1"/>
    <col min="11979" max="11979" width="5.42578125" style="72" customWidth="1"/>
    <col min="11980" max="11980" width="17.28515625" style="72" customWidth="1"/>
    <col min="11981" max="11981" width="2.140625" style="72" customWidth="1"/>
    <col min="11982" max="11982" width="27.42578125" style="72" customWidth="1"/>
    <col min="11983" max="11983" width="0.7109375" style="72" customWidth="1"/>
    <col min="11984" max="11984" width="5.42578125" style="72" customWidth="1"/>
    <col min="11985" max="11986" width="2.5703125" style="72" customWidth="1"/>
    <col min="11987" max="11987" width="2.42578125" style="72" customWidth="1"/>
    <col min="11988" max="11988" width="9" style="72" customWidth="1"/>
    <col min="11989" max="11989" width="7.85546875" style="72" customWidth="1"/>
    <col min="11990" max="11990" width="2.140625" style="72" customWidth="1"/>
    <col min="11991" max="11991" width="4.85546875" style="72" customWidth="1"/>
    <col min="11992" max="11992" width="1.7109375" style="72" customWidth="1"/>
    <col min="11993" max="11993" width="1.28515625" style="72" customWidth="1"/>
    <col min="11994" max="11994" width="8" style="72" customWidth="1"/>
    <col min="11995" max="11995" width="3.42578125" style="72" customWidth="1"/>
    <col min="11996" max="11996" width="5.42578125" style="72" customWidth="1"/>
    <col min="11997" max="11997" width="17.28515625" style="72" customWidth="1"/>
    <col min="11998" max="11998" width="3.140625" style="72" customWidth="1"/>
    <col min="11999" max="11999" width="27.42578125" style="72" customWidth="1"/>
    <col min="12000" max="12000" width="0.7109375" style="72" customWidth="1"/>
    <col min="12001" max="12001" width="5.42578125" style="72" customWidth="1"/>
    <col min="12002" max="12003" width="2.5703125" style="72" customWidth="1"/>
    <col min="12004" max="12004" width="2.42578125" style="72" customWidth="1"/>
    <col min="12005" max="12005" width="9" style="72" customWidth="1"/>
    <col min="12006" max="12006" width="7.85546875" style="72" customWidth="1"/>
    <col min="12007" max="12007" width="2.140625" style="72" customWidth="1"/>
    <col min="12008" max="12008" width="4.85546875" style="72" customWidth="1"/>
    <col min="12009" max="12009" width="1.7109375" style="72" customWidth="1"/>
    <col min="12010" max="12010" width="1.28515625" style="72" customWidth="1"/>
    <col min="12011" max="12011" width="8" style="72" customWidth="1"/>
    <col min="12012" max="12012" width="3.42578125" style="72" customWidth="1"/>
    <col min="12013" max="12013" width="5.42578125" style="72" customWidth="1"/>
    <col min="12014" max="12014" width="17.28515625" style="72" customWidth="1"/>
    <col min="12015" max="12015" width="2.28515625" style="72" customWidth="1"/>
    <col min="12016" max="12016" width="27.42578125" style="72" customWidth="1"/>
    <col min="12017" max="12017" width="0.7109375" style="72" customWidth="1"/>
    <col min="12018" max="12018" width="5.42578125" style="72" customWidth="1"/>
    <col min="12019" max="12020" width="2.5703125" style="72" customWidth="1"/>
    <col min="12021" max="12021" width="2.42578125" style="72" customWidth="1"/>
    <col min="12022" max="12022" width="9" style="72" customWidth="1"/>
    <col min="12023" max="12023" width="7.85546875" style="72" customWidth="1"/>
    <col min="12024" max="12024" width="2.140625" style="72" customWidth="1"/>
    <col min="12025" max="12025" width="4.85546875" style="72" customWidth="1"/>
    <col min="12026" max="12026" width="1.7109375" style="72" customWidth="1"/>
    <col min="12027" max="12027" width="1.28515625" style="72" customWidth="1"/>
    <col min="12028" max="12028" width="8" style="72" customWidth="1"/>
    <col min="12029" max="12029" width="3.42578125" style="72" customWidth="1"/>
    <col min="12030" max="12030" width="5.42578125" style="72" customWidth="1"/>
    <col min="12031" max="12031" width="17.28515625" style="72" customWidth="1"/>
    <col min="12032" max="12032" width="3.28515625" style="72" customWidth="1"/>
    <col min="12033" max="12033" width="27.42578125" style="72" customWidth="1"/>
    <col min="12034" max="12034" width="0.7109375" style="72" customWidth="1"/>
    <col min="12035" max="12035" width="5.42578125" style="72" customWidth="1"/>
    <col min="12036" max="12037" width="2.5703125" style="72" customWidth="1"/>
    <col min="12038" max="12038" width="2.42578125" style="72" customWidth="1"/>
    <col min="12039" max="12039" width="9" style="72" customWidth="1"/>
    <col min="12040" max="12040" width="7.85546875" style="72" customWidth="1"/>
    <col min="12041" max="12041" width="2.140625" style="72" customWidth="1"/>
    <col min="12042" max="12042" width="4.85546875" style="72" customWidth="1"/>
    <col min="12043" max="12043" width="1.7109375" style="72" customWidth="1"/>
    <col min="12044" max="12044" width="1.28515625" style="72" customWidth="1"/>
    <col min="12045" max="12045" width="8" style="72" customWidth="1"/>
    <col min="12046" max="12046" width="3.42578125" style="72" customWidth="1"/>
    <col min="12047" max="12047" width="5.42578125" style="72" customWidth="1"/>
    <col min="12048" max="12048" width="17.28515625" style="72" customWidth="1"/>
    <col min="12049" max="12220" width="11.42578125" style="72"/>
    <col min="12221" max="12221" width="27.42578125" style="72" customWidth="1"/>
    <col min="12222" max="12222" width="0.7109375" style="72" customWidth="1"/>
    <col min="12223" max="12223" width="5.42578125" style="72" customWidth="1"/>
    <col min="12224" max="12225" width="2.5703125" style="72" customWidth="1"/>
    <col min="12226" max="12226" width="2.42578125" style="72" customWidth="1"/>
    <col min="12227" max="12227" width="9" style="72" customWidth="1"/>
    <col min="12228" max="12228" width="7.85546875" style="72" customWidth="1"/>
    <col min="12229" max="12229" width="2.140625" style="72" customWidth="1"/>
    <col min="12230" max="12230" width="4.85546875" style="72" customWidth="1"/>
    <col min="12231" max="12231" width="1.7109375" style="72" customWidth="1"/>
    <col min="12232" max="12232" width="1.28515625" style="72" customWidth="1"/>
    <col min="12233" max="12233" width="8" style="72" customWidth="1"/>
    <col min="12234" max="12234" width="3.42578125" style="72" customWidth="1"/>
    <col min="12235" max="12235" width="5.42578125" style="72" customWidth="1"/>
    <col min="12236" max="12236" width="17.28515625" style="72" customWidth="1"/>
    <col min="12237" max="12237" width="2.140625" style="72" customWidth="1"/>
    <col min="12238" max="12238" width="27.42578125" style="72" customWidth="1"/>
    <col min="12239" max="12239" width="0.7109375" style="72" customWidth="1"/>
    <col min="12240" max="12240" width="5.42578125" style="72" customWidth="1"/>
    <col min="12241" max="12242" width="2.5703125" style="72" customWidth="1"/>
    <col min="12243" max="12243" width="2.42578125" style="72" customWidth="1"/>
    <col min="12244" max="12244" width="9" style="72" customWidth="1"/>
    <col min="12245" max="12245" width="7.85546875" style="72" customWidth="1"/>
    <col min="12246" max="12246" width="2.140625" style="72" customWidth="1"/>
    <col min="12247" max="12247" width="4.85546875" style="72" customWidth="1"/>
    <col min="12248" max="12248" width="1.7109375" style="72" customWidth="1"/>
    <col min="12249" max="12249" width="1.28515625" style="72" customWidth="1"/>
    <col min="12250" max="12250" width="8" style="72" customWidth="1"/>
    <col min="12251" max="12251" width="3.42578125" style="72" customWidth="1"/>
    <col min="12252" max="12252" width="5.42578125" style="72" customWidth="1"/>
    <col min="12253" max="12253" width="17.28515625" style="72" customWidth="1"/>
    <col min="12254" max="12254" width="3.140625" style="72" customWidth="1"/>
    <col min="12255" max="12255" width="27.42578125" style="72" customWidth="1"/>
    <col min="12256" max="12256" width="0.7109375" style="72" customWidth="1"/>
    <col min="12257" max="12257" width="5.42578125" style="72" customWidth="1"/>
    <col min="12258" max="12259" width="2.5703125" style="72" customWidth="1"/>
    <col min="12260" max="12260" width="2.42578125" style="72" customWidth="1"/>
    <col min="12261" max="12261" width="9" style="72" customWidth="1"/>
    <col min="12262" max="12262" width="7.85546875" style="72" customWidth="1"/>
    <col min="12263" max="12263" width="2.140625" style="72" customWidth="1"/>
    <col min="12264" max="12264" width="4.85546875" style="72" customWidth="1"/>
    <col min="12265" max="12265" width="1.7109375" style="72" customWidth="1"/>
    <col min="12266" max="12266" width="1.28515625" style="72" customWidth="1"/>
    <col min="12267" max="12267" width="8" style="72" customWidth="1"/>
    <col min="12268" max="12268" width="3.42578125" style="72" customWidth="1"/>
    <col min="12269" max="12269" width="5.42578125" style="72" customWidth="1"/>
    <col min="12270" max="12270" width="17.28515625" style="72" customWidth="1"/>
    <col min="12271" max="12271" width="2.28515625" style="72" customWidth="1"/>
    <col min="12272" max="12272" width="27.42578125" style="72" customWidth="1"/>
    <col min="12273" max="12273" width="0.7109375" style="72" customWidth="1"/>
    <col min="12274" max="12274" width="5.42578125" style="72" customWidth="1"/>
    <col min="12275" max="12276" width="2.5703125" style="72" customWidth="1"/>
    <col min="12277" max="12277" width="2.42578125" style="72" customWidth="1"/>
    <col min="12278" max="12278" width="9" style="72" customWidth="1"/>
    <col min="12279" max="12279" width="7.85546875" style="72" customWidth="1"/>
    <col min="12280" max="12280" width="2.140625" style="72" customWidth="1"/>
    <col min="12281" max="12281" width="4.85546875" style="72" customWidth="1"/>
    <col min="12282" max="12282" width="1.7109375" style="72" customWidth="1"/>
    <col min="12283" max="12283" width="1.28515625" style="72" customWidth="1"/>
    <col min="12284" max="12284" width="8" style="72" customWidth="1"/>
    <col min="12285" max="12285" width="3.42578125" style="72" customWidth="1"/>
    <col min="12286" max="12286" width="5.42578125" style="72" customWidth="1"/>
    <col min="12287" max="12287" width="17.28515625" style="72" customWidth="1"/>
    <col min="12288" max="12288" width="3.28515625" style="72" customWidth="1"/>
    <col min="12289" max="12289" width="27.42578125" style="72" customWidth="1"/>
    <col min="12290" max="12290" width="0.7109375" style="72" customWidth="1"/>
    <col min="12291" max="12291" width="5.42578125" style="72" customWidth="1"/>
    <col min="12292" max="12293" width="2.5703125" style="72" customWidth="1"/>
    <col min="12294" max="12294" width="2.42578125" style="72" customWidth="1"/>
    <col min="12295" max="12295" width="9" style="72" customWidth="1"/>
    <col min="12296" max="12296" width="7.85546875" style="72" customWidth="1"/>
    <col min="12297" max="12297" width="2.140625" style="72" customWidth="1"/>
    <col min="12298" max="12298" width="4.85546875" style="72" customWidth="1"/>
    <col min="12299" max="12299" width="1.7109375" style="72" customWidth="1"/>
    <col min="12300" max="12300" width="1.28515625" style="72" customWidth="1"/>
    <col min="12301" max="12301" width="8" style="72" customWidth="1"/>
    <col min="12302" max="12302" width="3.42578125" style="72" customWidth="1"/>
    <col min="12303" max="12303" width="5.42578125" style="72" customWidth="1"/>
    <col min="12304" max="12304" width="17.28515625" style="72" customWidth="1"/>
    <col min="12305" max="12476" width="11.42578125" style="72"/>
    <col min="12477" max="12477" width="27.42578125" style="72" customWidth="1"/>
    <col min="12478" max="12478" width="0.7109375" style="72" customWidth="1"/>
    <col min="12479" max="12479" width="5.42578125" style="72" customWidth="1"/>
    <col min="12480" max="12481" width="2.5703125" style="72" customWidth="1"/>
    <col min="12482" max="12482" width="2.42578125" style="72" customWidth="1"/>
    <col min="12483" max="12483" width="9" style="72" customWidth="1"/>
    <col min="12484" max="12484" width="7.85546875" style="72" customWidth="1"/>
    <col min="12485" max="12485" width="2.140625" style="72" customWidth="1"/>
    <col min="12486" max="12486" width="4.85546875" style="72" customWidth="1"/>
    <col min="12487" max="12487" width="1.7109375" style="72" customWidth="1"/>
    <col min="12488" max="12488" width="1.28515625" style="72" customWidth="1"/>
    <col min="12489" max="12489" width="8" style="72" customWidth="1"/>
    <col min="12490" max="12490" width="3.42578125" style="72" customWidth="1"/>
    <col min="12491" max="12491" width="5.42578125" style="72" customWidth="1"/>
    <col min="12492" max="12492" width="17.28515625" style="72" customWidth="1"/>
    <col min="12493" max="12493" width="2.140625" style="72" customWidth="1"/>
    <col min="12494" max="12494" width="27.42578125" style="72" customWidth="1"/>
    <col min="12495" max="12495" width="0.7109375" style="72" customWidth="1"/>
    <col min="12496" max="12496" width="5.42578125" style="72" customWidth="1"/>
    <col min="12497" max="12498" width="2.5703125" style="72" customWidth="1"/>
    <col min="12499" max="12499" width="2.42578125" style="72" customWidth="1"/>
    <col min="12500" max="12500" width="9" style="72" customWidth="1"/>
    <col min="12501" max="12501" width="7.85546875" style="72" customWidth="1"/>
    <col min="12502" max="12502" width="2.140625" style="72" customWidth="1"/>
    <col min="12503" max="12503" width="4.85546875" style="72" customWidth="1"/>
    <col min="12504" max="12504" width="1.7109375" style="72" customWidth="1"/>
    <col min="12505" max="12505" width="1.28515625" style="72" customWidth="1"/>
    <col min="12506" max="12506" width="8" style="72" customWidth="1"/>
    <col min="12507" max="12507" width="3.42578125" style="72" customWidth="1"/>
    <col min="12508" max="12508" width="5.42578125" style="72" customWidth="1"/>
    <col min="12509" max="12509" width="17.28515625" style="72" customWidth="1"/>
    <col min="12510" max="12510" width="3.140625" style="72" customWidth="1"/>
    <col min="12511" max="12511" width="27.42578125" style="72" customWidth="1"/>
    <col min="12512" max="12512" width="0.7109375" style="72" customWidth="1"/>
    <col min="12513" max="12513" width="5.42578125" style="72" customWidth="1"/>
    <col min="12514" max="12515" width="2.5703125" style="72" customWidth="1"/>
    <col min="12516" max="12516" width="2.42578125" style="72" customWidth="1"/>
    <col min="12517" max="12517" width="9" style="72" customWidth="1"/>
    <col min="12518" max="12518" width="7.85546875" style="72" customWidth="1"/>
    <col min="12519" max="12519" width="2.140625" style="72" customWidth="1"/>
    <col min="12520" max="12520" width="4.85546875" style="72" customWidth="1"/>
    <col min="12521" max="12521" width="1.7109375" style="72" customWidth="1"/>
    <col min="12522" max="12522" width="1.28515625" style="72" customWidth="1"/>
    <col min="12523" max="12523" width="8" style="72" customWidth="1"/>
    <col min="12524" max="12524" width="3.42578125" style="72" customWidth="1"/>
    <col min="12525" max="12525" width="5.42578125" style="72" customWidth="1"/>
    <col min="12526" max="12526" width="17.28515625" style="72" customWidth="1"/>
    <col min="12527" max="12527" width="2.28515625" style="72" customWidth="1"/>
    <col min="12528" max="12528" width="27.42578125" style="72" customWidth="1"/>
    <col min="12529" max="12529" width="0.7109375" style="72" customWidth="1"/>
    <col min="12530" max="12530" width="5.42578125" style="72" customWidth="1"/>
    <col min="12531" max="12532" width="2.5703125" style="72" customWidth="1"/>
    <col min="12533" max="12533" width="2.42578125" style="72" customWidth="1"/>
    <col min="12534" max="12534" width="9" style="72" customWidth="1"/>
    <col min="12535" max="12535" width="7.85546875" style="72" customWidth="1"/>
    <col min="12536" max="12536" width="2.140625" style="72" customWidth="1"/>
    <col min="12537" max="12537" width="4.85546875" style="72" customWidth="1"/>
    <col min="12538" max="12538" width="1.7109375" style="72" customWidth="1"/>
    <col min="12539" max="12539" width="1.28515625" style="72" customWidth="1"/>
    <col min="12540" max="12540" width="8" style="72" customWidth="1"/>
    <col min="12541" max="12541" width="3.42578125" style="72" customWidth="1"/>
    <col min="12542" max="12542" width="5.42578125" style="72" customWidth="1"/>
    <col min="12543" max="12543" width="17.28515625" style="72" customWidth="1"/>
    <col min="12544" max="12544" width="3.28515625" style="72" customWidth="1"/>
    <col min="12545" max="12545" width="27.42578125" style="72" customWidth="1"/>
    <col min="12546" max="12546" width="0.7109375" style="72" customWidth="1"/>
    <col min="12547" max="12547" width="5.42578125" style="72" customWidth="1"/>
    <col min="12548" max="12549" width="2.5703125" style="72" customWidth="1"/>
    <col min="12550" max="12550" width="2.42578125" style="72" customWidth="1"/>
    <col min="12551" max="12551" width="9" style="72" customWidth="1"/>
    <col min="12552" max="12552" width="7.85546875" style="72" customWidth="1"/>
    <col min="12553" max="12553" width="2.140625" style="72" customWidth="1"/>
    <col min="12554" max="12554" width="4.85546875" style="72" customWidth="1"/>
    <col min="12555" max="12555" width="1.7109375" style="72" customWidth="1"/>
    <col min="12556" max="12556" width="1.28515625" style="72" customWidth="1"/>
    <col min="12557" max="12557" width="8" style="72" customWidth="1"/>
    <col min="12558" max="12558" width="3.42578125" style="72" customWidth="1"/>
    <col min="12559" max="12559" width="5.42578125" style="72" customWidth="1"/>
    <col min="12560" max="12560" width="17.28515625" style="72" customWidth="1"/>
    <col min="12561" max="12732" width="11.42578125" style="72"/>
    <col min="12733" max="12733" width="27.42578125" style="72" customWidth="1"/>
    <col min="12734" max="12734" width="0.7109375" style="72" customWidth="1"/>
    <col min="12735" max="12735" width="5.42578125" style="72" customWidth="1"/>
    <col min="12736" max="12737" width="2.5703125" style="72" customWidth="1"/>
    <col min="12738" max="12738" width="2.42578125" style="72" customWidth="1"/>
    <col min="12739" max="12739" width="9" style="72" customWidth="1"/>
    <col min="12740" max="12740" width="7.85546875" style="72" customWidth="1"/>
    <col min="12741" max="12741" width="2.140625" style="72" customWidth="1"/>
    <col min="12742" max="12742" width="4.85546875" style="72" customWidth="1"/>
    <col min="12743" max="12743" width="1.7109375" style="72" customWidth="1"/>
    <col min="12744" max="12744" width="1.28515625" style="72" customWidth="1"/>
    <col min="12745" max="12745" width="8" style="72" customWidth="1"/>
    <col min="12746" max="12746" width="3.42578125" style="72" customWidth="1"/>
    <col min="12747" max="12747" width="5.42578125" style="72" customWidth="1"/>
    <col min="12748" max="12748" width="17.28515625" style="72" customWidth="1"/>
    <col min="12749" max="12749" width="2.140625" style="72" customWidth="1"/>
    <col min="12750" max="12750" width="27.42578125" style="72" customWidth="1"/>
    <col min="12751" max="12751" width="0.7109375" style="72" customWidth="1"/>
    <col min="12752" max="12752" width="5.42578125" style="72" customWidth="1"/>
    <col min="12753" max="12754" width="2.5703125" style="72" customWidth="1"/>
    <col min="12755" max="12755" width="2.42578125" style="72" customWidth="1"/>
    <col min="12756" max="12756" width="9" style="72" customWidth="1"/>
    <col min="12757" max="12757" width="7.85546875" style="72" customWidth="1"/>
    <col min="12758" max="12758" width="2.140625" style="72" customWidth="1"/>
    <col min="12759" max="12759" width="4.85546875" style="72" customWidth="1"/>
    <col min="12760" max="12760" width="1.7109375" style="72" customWidth="1"/>
    <col min="12761" max="12761" width="1.28515625" style="72" customWidth="1"/>
    <col min="12762" max="12762" width="8" style="72" customWidth="1"/>
    <col min="12763" max="12763" width="3.42578125" style="72" customWidth="1"/>
    <col min="12764" max="12764" width="5.42578125" style="72" customWidth="1"/>
    <col min="12765" max="12765" width="17.28515625" style="72" customWidth="1"/>
    <col min="12766" max="12766" width="3.140625" style="72" customWidth="1"/>
    <col min="12767" max="12767" width="27.42578125" style="72" customWidth="1"/>
    <col min="12768" max="12768" width="0.7109375" style="72" customWidth="1"/>
    <col min="12769" max="12769" width="5.42578125" style="72" customWidth="1"/>
    <col min="12770" max="12771" width="2.5703125" style="72" customWidth="1"/>
    <col min="12772" max="12772" width="2.42578125" style="72" customWidth="1"/>
    <col min="12773" max="12773" width="9" style="72" customWidth="1"/>
    <col min="12774" max="12774" width="7.85546875" style="72" customWidth="1"/>
    <col min="12775" max="12775" width="2.140625" style="72" customWidth="1"/>
    <col min="12776" max="12776" width="4.85546875" style="72" customWidth="1"/>
    <col min="12777" max="12777" width="1.7109375" style="72" customWidth="1"/>
    <col min="12778" max="12778" width="1.28515625" style="72" customWidth="1"/>
    <col min="12779" max="12779" width="8" style="72" customWidth="1"/>
    <col min="12780" max="12780" width="3.42578125" style="72" customWidth="1"/>
    <col min="12781" max="12781" width="5.42578125" style="72" customWidth="1"/>
    <col min="12782" max="12782" width="17.28515625" style="72" customWidth="1"/>
    <col min="12783" max="12783" width="2.28515625" style="72" customWidth="1"/>
    <col min="12784" max="12784" width="27.42578125" style="72" customWidth="1"/>
    <col min="12785" max="12785" width="0.7109375" style="72" customWidth="1"/>
    <col min="12786" max="12786" width="5.42578125" style="72" customWidth="1"/>
    <col min="12787" max="12788" width="2.5703125" style="72" customWidth="1"/>
    <col min="12789" max="12789" width="2.42578125" style="72" customWidth="1"/>
    <col min="12790" max="12790" width="9" style="72" customWidth="1"/>
    <col min="12791" max="12791" width="7.85546875" style="72" customWidth="1"/>
    <col min="12792" max="12792" width="2.140625" style="72" customWidth="1"/>
    <col min="12793" max="12793" width="4.85546875" style="72" customWidth="1"/>
    <col min="12794" max="12794" width="1.7109375" style="72" customWidth="1"/>
    <col min="12795" max="12795" width="1.28515625" style="72" customWidth="1"/>
    <col min="12796" max="12796" width="8" style="72" customWidth="1"/>
    <col min="12797" max="12797" width="3.42578125" style="72" customWidth="1"/>
    <col min="12798" max="12798" width="5.42578125" style="72" customWidth="1"/>
    <col min="12799" max="12799" width="17.28515625" style="72" customWidth="1"/>
    <col min="12800" max="12800" width="3.28515625" style="72" customWidth="1"/>
    <col min="12801" max="12801" width="27.42578125" style="72" customWidth="1"/>
    <col min="12802" max="12802" width="0.7109375" style="72" customWidth="1"/>
    <col min="12803" max="12803" width="5.42578125" style="72" customWidth="1"/>
    <col min="12804" max="12805" width="2.5703125" style="72" customWidth="1"/>
    <col min="12806" max="12806" width="2.42578125" style="72" customWidth="1"/>
    <col min="12807" max="12807" width="9" style="72" customWidth="1"/>
    <col min="12808" max="12808" width="7.85546875" style="72" customWidth="1"/>
    <col min="12809" max="12809" width="2.140625" style="72" customWidth="1"/>
    <col min="12810" max="12810" width="4.85546875" style="72" customWidth="1"/>
    <col min="12811" max="12811" width="1.7109375" style="72" customWidth="1"/>
    <col min="12812" max="12812" width="1.28515625" style="72" customWidth="1"/>
    <col min="12813" max="12813" width="8" style="72" customWidth="1"/>
    <col min="12814" max="12814" width="3.42578125" style="72" customWidth="1"/>
    <col min="12815" max="12815" width="5.42578125" style="72" customWidth="1"/>
    <col min="12816" max="12816" width="17.28515625" style="72" customWidth="1"/>
    <col min="12817" max="12988" width="11.42578125" style="72"/>
    <col min="12989" max="12989" width="27.42578125" style="72" customWidth="1"/>
    <col min="12990" max="12990" width="0.7109375" style="72" customWidth="1"/>
    <col min="12991" max="12991" width="5.42578125" style="72" customWidth="1"/>
    <col min="12992" max="12993" width="2.5703125" style="72" customWidth="1"/>
    <col min="12994" max="12994" width="2.42578125" style="72" customWidth="1"/>
    <col min="12995" max="12995" width="9" style="72" customWidth="1"/>
    <col min="12996" max="12996" width="7.85546875" style="72" customWidth="1"/>
    <col min="12997" max="12997" width="2.140625" style="72" customWidth="1"/>
    <col min="12998" max="12998" width="4.85546875" style="72" customWidth="1"/>
    <col min="12999" max="12999" width="1.7109375" style="72" customWidth="1"/>
    <col min="13000" max="13000" width="1.28515625" style="72" customWidth="1"/>
    <col min="13001" max="13001" width="8" style="72" customWidth="1"/>
    <col min="13002" max="13002" width="3.42578125" style="72" customWidth="1"/>
    <col min="13003" max="13003" width="5.42578125" style="72" customWidth="1"/>
    <col min="13004" max="13004" width="17.28515625" style="72" customWidth="1"/>
    <col min="13005" max="13005" width="2.140625" style="72" customWidth="1"/>
    <col min="13006" max="13006" width="27.42578125" style="72" customWidth="1"/>
    <col min="13007" max="13007" width="0.7109375" style="72" customWidth="1"/>
    <col min="13008" max="13008" width="5.42578125" style="72" customWidth="1"/>
    <col min="13009" max="13010" width="2.5703125" style="72" customWidth="1"/>
    <col min="13011" max="13011" width="2.42578125" style="72" customWidth="1"/>
    <col min="13012" max="13012" width="9" style="72" customWidth="1"/>
    <col min="13013" max="13013" width="7.85546875" style="72" customWidth="1"/>
    <col min="13014" max="13014" width="2.140625" style="72" customWidth="1"/>
    <col min="13015" max="13015" width="4.85546875" style="72" customWidth="1"/>
    <col min="13016" max="13016" width="1.7109375" style="72" customWidth="1"/>
    <col min="13017" max="13017" width="1.28515625" style="72" customWidth="1"/>
    <col min="13018" max="13018" width="8" style="72" customWidth="1"/>
    <col min="13019" max="13019" width="3.42578125" style="72" customWidth="1"/>
    <col min="13020" max="13020" width="5.42578125" style="72" customWidth="1"/>
    <col min="13021" max="13021" width="17.28515625" style="72" customWidth="1"/>
    <col min="13022" max="13022" width="3.140625" style="72" customWidth="1"/>
    <col min="13023" max="13023" width="27.42578125" style="72" customWidth="1"/>
    <col min="13024" max="13024" width="0.7109375" style="72" customWidth="1"/>
    <col min="13025" max="13025" width="5.42578125" style="72" customWidth="1"/>
    <col min="13026" max="13027" width="2.5703125" style="72" customWidth="1"/>
    <col min="13028" max="13028" width="2.42578125" style="72" customWidth="1"/>
    <col min="13029" max="13029" width="9" style="72" customWidth="1"/>
    <col min="13030" max="13030" width="7.85546875" style="72" customWidth="1"/>
    <col min="13031" max="13031" width="2.140625" style="72" customWidth="1"/>
    <col min="13032" max="13032" width="4.85546875" style="72" customWidth="1"/>
    <col min="13033" max="13033" width="1.7109375" style="72" customWidth="1"/>
    <col min="13034" max="13034" width="1.28515625" style="72" customWidth="1"/>
    <col min="13035" max="13035" width="8" style="72" customWidth="1"/>
    <col min="13036" max="13036" width="3.42578125" style="72" customWidth="1"/>
    <col min="13037" max="13037" width="5.42578125" style="72" customWidth="1"/>
    <col min="13038" max="13038" width="17.28515625" style="72" customWidth="1"/>
    <col min="13039" max="13039" width="2.28515625" style="72" customWidth="1"/>
    <col min="13040" max="13040" width="27.42578125" style="72" customWidth="1"/>
    <col min="13041" max="13041" width="0.7109375" style="72" customWidth="1"/>
    <col min="13042" max="13042" width="5.42578125" style="72" customWidth="1"/>
    <col min="13043" max="13044" width="2.5703125" style="72" customWidth="1"/>
    <col min="13045" max="13045" width="2.42578125" style="72" customWidth="1"/>
    <col min="13046" max="13046" width="9" style="72" customWidth="1"/>
    <col min="13047" max="13047" width="7.85546875" style="72" customWidth="1"/>
    <col min="13048" max="13048" width="2.140625" style="72" customWidth="1"/>
    <col min="13049" max="13049" width="4.85546875" style="72" customWidth="1"/>
    <col min="13050" max="13050" width="1.7109375" style="72" customWidth="1"/>
    <col min="13051" max="13051" width="1.28515625" style="72" customWidth="1"/>
    <col min="13052" max="13052" width="8" style="72" customWidth="1"/>
    <col min="13053" max="13053" width="3.42578125" style="72" customWidth="1"/>
    <col min="13054" max="13054" width="5.42578125" style="72" customWidth="1"/>
    <col min="13055" max="13055" width="17.28515625" style="72" customWidth="1"/>
    <col min="13056" max="13056" width="3.28515625" style="72" customWidth="1"/>
    <col min="13057" max="13057" width="27.42578125" style="72" customWidth="1"/>
    <col min="13058" max="13058" width="0.7109375" style="72" customWidth="1"/>
    <col min="13059" max="13059" width="5.42578125" style="72" customWidth="1"/>
    <col min="13060" max="13061" width="2.5703125" style="72" customWidth="1"/>
    <col min="13062" max="13062" width="2.42578125" style="72" customWidth="1"/>
    <col min="13063" max="13063" width="9" style="72" customWidth="1"/>
    <col min="13064" max="13064" width="7.85546875" style="72" customWidth="1"/>
    <col min="13065" max="13065" width="2.140625" style="72" customWidth="1"/>
    <col min="13066" max="13066" width="4.85546875" style="72" customWidth="1"/>
    <col min="13067" max="13067" width="1.7109375" style="72" customWidth="1"/>
    <col min="13068" max="13068" width="1.28515625" style="72" customWidth="1"/>
    <col min="13069" max="13069" width="8" style="72" customWidth="1"/>
    <col min="13070" max="13070" width="3.42578125" style="72" customWidth="1"/>
    <col min="13071" max="13071" width="5.42578125" style="72" customWidth="1"/>
    <col min="13072" max="13072" width="17.28515625" style="72" customWidth="1"/>
    <col min="13073" max="13244" width="11.42578125" style="72"/>
    <col min="13245" max="13245" width="27.42578125" style="72" customWidth="1"/>
    <col min="13246" max="13246" width="0.7109375" style="72" customWidth="1"/>
    <col min="13247" max="13247" width="5.42578125" style="72" customWidth="1"/>
    <col min="13248" max="13249" width="2.5703125" style="72" customWidth="1"/>
    <col min="13250" max="13250" width="2.42578125" style="72" customWidth="1"/>
    <col min="13251" max="13251" width="9" style="72" customWidth="1"/>
    <col min="13252" max="13252" width="7.85546875" style="72" customWidth="1"/>
    <col min="13253" max="13253" width="2.140625" style="72" customWidth="1"/>
    <col min="13254" max="13254" width="4.85546875" style="72" customWidth="1"/>
    <col min="13255" max="13255" width="1.7109375" style="72" customWidth="1"/>
    <col min="13256" max="13256" width="1.28515625" style="72" customWidth="1"/>
    <col min="13257" max="13257" width="8" style="72" customWidth="1"/>
    <col min="13258" max="13258" width="3.42578125" style="72" customWidth="1"/>
    <col min="13259" max="13259" width="5.42578125" style="72" customWidth="1"/>
    <col min="13260" max="13260" width="17.28515625" style="72" customWidth="1"/>
    <col min="13261" max="13261" width="2.140625" style="72" customWidth="1"/>
    <col min="13262" max="13262" width="27.42578125" style="72" customWidth="1"/>
    <col min="13263" max="13263" width="0.7109375" style="72" customWidth="1"/>
    <col min="13264" max="13264" width="5.42578125" style="72" customWidth="1"/>
    <col min="13265" max="13266" width="2.5703125" style="72" customWidth="1"/>
    <col min="13267" max="13267" width="2.42578125" style="72" customWidth="1"/>
    <col min="13268" max="13268" width="9" style="72" customWidth="1"/>
    <col min="13269" max="13269" width="7.85546875" style="72" customWidth="1"/>
    <col min="13270" max="13270" width="2.140625" style="72" customWidth="1"/>
    <col min="13271" max="13271" width="4.85546875" style="72" customWidth="1"/>
    <col min="13272" max="13272" width="1.7109375" style="72" customWidth="1"/>
    <col min="13273" max="13273" width="1.28515625" style="72" customWidth="1"/>
    <col min="13274" max="13274" width="8" style="72" customWidth="1"/>
    <col min="13275" max="13275" width="3.42578125" style="72" customWidth="1"/>
    <col min="13276" max="13276" width="5.42578125" style="72" customWidth="1"/>
    <col min="13277" max="13277" width="17.28515625" style="72" customWidth="1"/>
    <col min="13278" max="13278" width="3.140625" style="72" customWidth="1"/>
    <col min="13279" max="13279" width="27.42578125" style="72" customWidth="1"/>
    <col min="13280" max="13280" width="0.7109375" style="72" customWidth="1"/>
    <col min="13281" max="13281" width="5.42578125" style="72" customWidth="1"/>
    <col min="13282" max="13283" width="2.5703125" style="72" customWidth="1"/>
    <col min="13284" max="13284" width="2.42578125" style="72" customWidth="1"/>
    <col min="13285" max="13285" width="9" style="72" customWidth="1"/>
    <col min="13286" max="13286" width="7.85546875" style="72" customWidth="1"/>
    <col min="13287" max="13287" width="2.140625" style="72" customWidth="1"/>
    <col min="13288" max="13288" width="4.85546875" style="72" customWidth="1"/>
    <col min="13289" max="13289" width="1.7109375" style="72" customWidth="1"/>
    <col min="13290" max="13290" width="1.28515625" style="72" customWidth="1"/>
    <col min="13291" max="13291" width="8" style="72" customWidth="1"/>
    <col min="13292" max="13292" width="3.42578125" style="72" customWidth="1"/>
    <col min="13293" max="13293" width="5.42578125" style="72" customWidth="1"/>
    <col min="13294" max="13294" width="17.28515625" style="72" customWidth="1"/>
    <col min="13295" max="13295" width="2.28515625" style="72" customWidth="1"/>
    <col min="13296" max="13296" width="27.42578125" style="72" customWidth="1"/>
    <col min="13297" max="13297" width="0.7109375" style="72" customWidth="1"/>
    <col min="13298" max="13298" width="5.42578125" style="72" customWidth="1"/>
    <col min="13299" max="13300" width="2.5703125" style="72" customWidth="1"/>
    <col min="13301" max="13301" width="2.42578125" style="72" customWidth="1"/>
    <col min="13302" max="13302" width="9" style="72" customWidth="1"/>
    <col min="13303" max="13303" width="7.85546875" style="72" customWidth="1"/>
    <col min="13304" max="13304" width="2.140625" style="72" customWidth="1"/>
    <col min="13305" max="13305" width="4.85546875" style="72" customWidth="1"/>
    <col min="13306" max="13306" width="1.7109375" style="72" customWidth="1"/>
    <col min="13307" max="13307" width="1.28515625" style="72" customWidth="1"/>
    <col min="13308" max="13308" width="8" style="72" customWidth="1"/>
    <col min="13309" max="13309" width="3.42578125" style="72" customWidth="1"/>
    <col min="13310" max="13310" width="5.42578125" style="72" customWidth="1"/>
    <col min="13311" max="13311" width="17.28515625" style="72" customWidth="1"/>
    <col min="13312" max="13312" width="3.28515625" style="72" customWidth="1"/>
    <col min="13313" max="13313" width="27.42578125" style="72" customWidth="1"/>
    <col min="13314" max="13314" width="0.7109375" style="72" customWidth="1"/>
    <col min="13315" max="13315" width="5.42578125" style="72" customWidth="1"/>
    <col min="13316" max="13317" width="2.5703125" style="72" customWidth="1"/>
    <col min="13318" max="13318" width="2.42578125" style="72" customWidth="1"/>
    <col min="13319" max="13319" width="9" style="72" customWidth="1"/>
    <col min="13320" max="13320" width="7.85546875" style="72" customWidth="1"/>
    <col min="13321" max="13321" width="2.140625" style="72" customWidth="1"/>
    <col min="13322" max="13322" width="4.85546875" style="72" customWidth="1"/>
    <col min="13323" max="13323" width="1.7109375" style="72" customWidth="1"/>
    <col min="13324" max="13324" width="1.28515625" style="72" customWidth="1"/>
    <col min="13325" max="13325" width="8" style="72" customWidth="1"/>
    <col min="13326" max="13326" width="3.42578125" style="72" customWidth="1"/>
    <col min="13327" max="13327" width="5.42578125" style="72" customWidth="1"/>
    <col min="13328" max="13328" width="17.28515625" style="72" customWidth="1"/>
    <col min="13329" max="13500" width="11.42578125" style="72"/>
    <col min="13501" max="13501" width="27.42578125" style="72" customWidth="1"/>
    <col min="13502" max="13502" width="0.7109375" style="72" customWidth="1"/>
    <col min="13503" max="13503" width="5.42578125" style="72" customWidth="1"/>
    <col min="13504" max="13505" width="2.5703125" style="72" customWidth="1"/>
    <col min="13506" max="13506" width="2.42578125" style="72" customWidth="1"/>
    <col min="13507" max="13507" width="9" style="72" customWidth="1"/>
    <col min="13508" max="13508" width="7.85546875" style="72" customWidth="1"/>
    <col min="13509" max="13509" width="2.140625" style="72" customWidth="1"/>
    <col min="13510" max="13510" width="4.85546875" style="72" customWidth="1"/>
    <col min="13511" max="13511" width="1.7109375" style="72" customWidth="1"/>
    <col min="13512" max="13512" width="1.28515625" style="72" customWidth="1"/>
    <col min="13513" max="13513" width="8" style="72" customWidth="1"/>
    <col min="13514" max="13514" width="3.42578125" style="72" customWidth="1"/>
    <col min="13515" max="13515" width="5.42578125" style="72" customWidth="1"/>
    <col min="13516" max="13516" width="17.28515625" style="72" customWidth="1"/>
    <col min="13517" max="13517" width="2.140625" style="72" customWidth="1"/>
    <col min="13518" max="13518" width="27.42578125" style="72" customWidth="1"/>
    <col min="13519" max="13519" width="0.7109375" style="72" customWidth="1"/>
    <col min="13520" max="13520" width="5.42578125" style="72" customWidth="1"/>
    <col min="13521" max="13522" width="2.5703125" style="72" customWidth="1"/>
    <col min="13523" max="13523" width="2.42578125" style="72" customWidth="1"/>
    <col min="13524" max="13524" width="9" style="72" customWidth="1"/>
    <col min="13525" max="13525" width="7.85546875" style="72" customWidth="1"/>
    <col min="13526" max="13526" width="2.140625" style="72" customWidth="1"/>
    <col min="13527" max="13527" width="4.85546875" style="72" customWidth="1"/>
    <col min="13528" max="13528" width="1.7109375" style="72" customWidth="1"/>
    <col min="13529" max="13529" width="1.28515625" style="72" customWidth="1"/>
    <col min="13530" max="13530" width="8" style="72" customWidth="1"/>
    <col min="13531" max="13531" width="3.42578125" style="72" customWidth="1"/>
    <col min="13532" max="13532" width="5.42578125" style="72" customWidth="1"/>
    <col min="13533" max="13533" width="17.28515625" style="72" customWidth="1"/>
    <col min="13534" max="13534" width="3.140625" style="72" customWidth="1"/>
    <col min="13535" max="13535" width="27.42578125" style="72" customWidth="1"/>
    <col min="13536" max="13536" width="0.7109375" style="72" customWidth="1"/>
    <col min="13537" max="13537" width="5.42578125" style="72" customWidth="1"/>
    <col min="13538" max="13539" width="2.5703125" style="72" customWidth="1"/>
    <col min="13540" max="13540" width="2.42578125" style="72" customWidth="1"/>
    <col min="13541" max="13541" width="9" style="72" customWidth="1"/>
    <col min="13542" max="13542" width="7.85546875" style="72" customWidth="1"/>
    <col min="13543" max="13543" width="2.140625" style="72" customWidth="1"/>
    <col min="13544" max="13544" width="4.85546875" style="72" customWidth="1"/>
    <col min="13545" max="13545" width="1.7109375" style="72" customWidth="1"/>
    <col min="13546" max="13546" width="1.28515625" style="72" customWidth="1"/>
    <col min="13547" max="13547" width="8" style="72" customWidth="1"/>
    <col min="13548" max="13548" width="3.42578125" style="72" customWidth="1"/>
    <col min="13549" max="13549" width="5.42578125" style="72" customWidth="1"/>
    <col min="13550" max="13550" width="17.28515625" style="72" customWidth="1"/>
    <col min="13551" max="13551" width="2.28515625" style="72" customWidth="1"/>
    <col min="13552" max="13552" width="27.42578125" style="72" customWidth="1"/>
    <col min="13553" max="13553" width="0.7109375" style="72" customWidth="1"/>
    <col min="13554" max="13554" width="5.42578125" style="72" customWidth="1"/>
    <col min="13555" max="13556" width="2.5703125" style="72" customWidth="1"/>
    <col min="13557" max="13557" width="2.42578125" style="72" customWidth="1"/>
    <col min="13558" max="13558" width="9" style="72" customWidth="1"/>
    <col min="13559" max="13559" width="7.85546875" style="72" customWidth="1"/>
    <col min="13560" max="13560" width="2.140625" style="72" customWidth="1"/>
    <col min="13561" max="13561" width="4.85546875" style="72" customWidth="1"/>
    <col min="13562" max="13562" width="1.7109375" style="72" customWidth="1"/>
    <col min="13563" max="13563" width="1.28515625" style="72" customWidth="1"/>
    <col min="13564" max="13564" width="8" style="72" customWidth="1"/>
    <col min="13565" max="13565" width="3.42578125" style="72" customWidth="1"/>
    <col min="13566" max="13566" width="5.42578125" style="72" customWidth="1"/>
    <col min="13567" max="13567" width="17.28515625" style="72" customWidth="1"/>
    <col min="13568" max="13568" width="3.28515625" style="72" customWidth="1"/>
    <col min="13569" max="13569" width="27.42578125" style="72" customWidth="1"/>
    <col min="13570" max="13570" width="0.7109375" style="72" customWidth="1"/>
    <col min="13571" max="13571" width="5.42578125" style="72" customWidth="1"/>
    <col min="13572" max="13573" width="2.5703125" style="72" customWidth="1"/>
    <col min="13574" max="13574" width="2.42578125" style="72" customWidth="1"/>
    <col min="13575" max="13575" width="9" style="72" customWidth="1"/>
    <col min="13576" max="13576" width="7.85546875" style="72" customWidth="1"/>
    <col min="13577" max="13577" width="2.140625" style="72" customWidth="1"/>
    <col min="13578" max="13578" width="4.85546875" style="72" customWidth="1"/>
    <col min="13579" max="13579" width="1.7109375" style="72" customWidth="1"/>
    <col min="13580" max="13580" width="1.28515625" style="72" customWidth="1"/>
    <col min="13581" max="13581" width="8" style="72" customWidth="1"/>
    <col min="13582" max="13582" width="3.42578125" style="72" customWidth="1"/>
    <col min="13583" max="13583" width="5.42578125" style="72" customWidth="1"/>
    <col min="13584" max="13584" width="17.28515625" style="72" customWidth="1"/>
    <col min="13585" max="13756" width="11.42578125" style="72"/>
    <col min="13757" max="13757" width="27.42578125" style="72" customWidth="1"/>
    <col min="13758" max="13758" width="0.7109375" style="72" customWidth="1"/>
    <col min="13759" max="13759" width="5.42578125" style="72" customWidth="1"/>
    <col min="13760" max="13761" width="2.5703125" style="72" customWidth="1"/>
    <col min="13762" max="13762" width="2.42578125" style="72" customWidth="1"/>
    <col min="13763" max="13763" width="9" style="72" customWidth="1"/>
    <col min="13764" max="13764" width="7.85546875" style="72" customWidth="1"/>
    <col min="13765" max="13765" width="2.140625" style="72" customWidth="1"/>
    <col min="13766" max="13766" width="4.85546875" style="72" customWidth="1"/>
    <col min="13767" max="13767" width="1.7109375" style="72" customWidth="1"/>
    <col min="13768" max="13768" width="1.28515625" style="72" customWidth="1"/>
    <col min="13769" max="13769" width="8" style="72" customWidth="1"/>
    <col min="13770" max="13770" width="3.42578125" style="72" customWidth="1"/>
    <col min="13771" max="13771" width="5.42578125" style="72" customWidth="1"/>
    <col min="13772" max="13772" width="17.28515625" style="72" customWidth="1"/>
    <col min="13773" max="13773" width="2.140625" style="72" customWidth="1"/>
    <col min="13774" max="13774" width="27.42578125" style="72" customWidth="1"/>
    <col min="13775" max="13775" width="0.7109375" style="72" customWidth="1"/>
    <col min="13776" max="13776" width="5.42578125" style="72" customWidth="1"/>
    <col min="13777" max="13778" width="2.5703125" style="72" customWidth="1"/>
    <col min="13779" max="13779" width="2.42578125" style="72" customWidth="1"/>
    <col min="13780" max="13780" width="9" style="72" customWidth="1"/>
    <col min="13781" max="13781" width="7.85546875" style="72" customWidth="1"/>
    <col min="13782" max="13782" width="2.140625" style="72" customWidth="1"/>
    <col min="13783" max="13783" width="4.85546875" style="72" customWidth="1"/>
    <col min="13784" max="13784" width="1.7109375" style="72" customWidth="1"/>
    <col min="13785" max="13785" width="1.28515625" style="72" customWidth="1"/>
    <col min="13786" max="13786" width="8" style="72" customWidth="1"/>
    <col min="13787" max="13787" width="3.42578125" style="72" customWidth="1"/>
    <col min="13788" max="13788" width="5.42578125" style="72" customWidth="1"/>
    <col min="13789" max="13789" width="17.28515625" style="72" customWidth="1"/>
    <col min="13790" max="13790" width="3.140625" style="72" customWidth="1"/>
    <col min="13791" max="13791" width="27.42578125" style="72" customWidth="1"/>
    <col min="13792" max="13792" width="0.7109375" style="72" customWidth="1"/>
    <col min="13793" max="13793" width="5.42578125" style="72" customWidth="1"/>
    <col min="13794" max="13795" width="2.5703125" style="72" customWidth="1"/>
    <col min="13796" max="13796" width="2.42578125" style="72" customWidth="1"/>
    <col min="13797" max="13797" width="9" style="72" customWidth="1"/>
    <col min="13798" max="13798" width="7.85546875" style="72" customWidth="1"/>
    <col min="13799" max="13799" width="2.140625" style="72" customWidth="1"/>
    <col min="13800" max="13800" width="4.85546875" style="72" customWidth="1"/>
    <col min="13801" max="13801" width="1.7109375" style="72" customWidth="1"/>
    <col min="13802" max="13802" width="1.28515625" style="72" customWidth="1"/>
    <col min="13803" max="13803" width="8" style="72" customWidth="1"/>
    <col min="13804" max="13804" width="3.42578125" style="72" customWidth="1"/>
    <col min="13805" max="13805" width="5.42578125" style="72" customWidth="1"/>
    <col min="13806" max="13806" width="17.28515625" style="72" customWidth="1"/>
    <col min="13807" max="13807" width="2.28515625" style="72" customWidth="1"/>
    <col min="13808" max="13808" width="27.42578125" style="72" customWidth="1"/>
    <col min="13809" max="13809" width="0.7109375" style="72" customWidth="1"/>
    <col min="13810" max="13810" width="5.42578125" style="72" customWidth="1"/>
    <col min="13811" max="13812" width="2.5703125" style="72" customWidth="1"/>
    <col min="13813" max="13813" width="2.42578125" style="72" customWidth="1"/>
    <col min="13814" max="13814" width="9" style="72" customWidth="1"/>
    <col min="13815" max="13815" width="7.85546875" style="72" customWidth="1"/>
    <col min="13816" max="13816" width="2.140625" style="72" customWidth="1"/>
    <col min="13817" max="13817" width="4.85546875" style="72" customWidth="1"/>
    <col min="13818" max="13818" width="1.7109375" style="72" customWidth="1"/>
    <col min="13819" max="13819" width="1.28515625" style="72" customWidth="1"/>
    <col min="13820" max="13820" width="8" style="72" customWidth="1"/>
    <col min="13821" max="13821" width="3.42578125" style="72" customWidth="1"/>
    <col min="13822" max="13822" width="5.42578125" style="72" customWidth="1"/>
    <col min="13823" max="13823" width="17.28515625" style="72" customWidth="1"/>
    <col min="13824" max="13824" width="3.28515625" style="72" customWidth="1"/>
    <col min="13825" max="13825" width="27.42578125" style="72" customWidth="1"/>
    <col min="13826" max="13826" width="0.7109375" style="72" customWidth="1"/>
    <col min="13827" max="13827" width="5.42578125" style="72" customWidth="1"/>
    <col min="13828" max="13829" width="2.5703125" style="72" customWidth="1"/>
    <col min="13830" max="13830" width="2.42578125" style="72" customWidth="1"/>
    <col min="13831" max="13831" width="9" style="72" customWidth="1"/>
    <col min="13832" max="13832" width="7.85546875" style="72" customWidth="1"/>
    <col min="13833" max="13833" width="2.140625" style="72" customWidth="1"/>
    <col min="13834" max="13834" width="4.85546875" style="72" customWidth="1"/>
    <col min="13835" max="13835" width="1.7109375" style="72" customWidth="1"/>
    <col min="13836" max="13836" width="1.28515625" style="72" customWidth="1"/>
    <col min="13837" max="13837" width="8" style="72" customWidth="1"/>
    <col min="13838" max="13838" width="3.42578125" style="72" customWidth="1"/>
    <col min="13839" max="13839" width="5.42578125" style="72" customWidth="1"/>
    <col min="13840" max="13840" width="17.28515625" style="72" customWidth="1"/>
    <col min="13841" max="14012" width="11.42578125" style="72"/>
    <col min="14013" max="14013" width="27.42578125" style="72" customWidth="1"/>
    <col min="14014" max="14014" width="0.7109375" style="72" customWidth="1"/>
    <col min="14015" max="14015" width="5.42578125" style="72" customWidth="1"/>
    <col min="14016" max="14017" width="2.5703125" style="72" customWidth="1"/>
    <col min="14018" max="14018" width="2.42578125" style="72" customWidth="1"/>
    <col min="14019" max="14019" width="9" style="72" customWidth="1"/>
    <col min="14020" max="14020" width="7.85546875" style="72" customWidth="1"/>
    <col min="14021" max="14021" width="2.140625" style="72" customWidth="1"/>
    <col min="14022" max="14022" width="4.85546875" style="72" customWidth="1"/>
    <col min="14023" max="14023" width="1.7109375" style="72" customWidth="1"/>
    <col min="14024" max="14024" width="1.28515625" style="72" customWidth="1"/>
    <col min="14025" max="14025" width="8" style="72" customWidth="1"/>
    <col min="14026" max="14026" width="3.42578125" style="72" customWidth="1"/>
    <col min="14027" max="14027" width="5.42578125" style="72" customWidth="1"/>
    <col min="14028" max="14028" width="17.28515625" style="72" customWidth="1"/>
    <col min="14029" max="14029" width="2.140625" style="72" customWidth="1"/>
    <col min="14030" max="14030" width="27.42578125" style="72" customWidth="1"/>
    <col min="14031" max="14031" width="0.7109375" style="72" customWidth="1"/>
    <col min="14032" max="14032" width="5.42578125" style="72" customWidth="1"/>
    <col min="14033" max="14034" width="2.5703125" style="72" customWidth="1"/>
    <col min="14035" max="14035" width="2.42578125" style="72" customWidth="1"/>
    <col min="14036" max="14036" width="9" style="72" customWidth="1"/>
    <col min="14037" max="14037" width="7.85546875" style="72" customWidth="1"/>
    <col min="14038" max="14038" width="2.140625" style="72" customWidth="1"/>
    <col min="14039" max="14039" width="4.85546875" style="72" customWidth="1"/>
    <col min="14040" max="14040" width="1.7109375" style="72" customWidth="1"/>
    <col min="14041" max="14041" width="1.28515625" style="72" customWidth="1"/>
    <col min="14042" max="14042" width="8" style="72" customWidth="1"/>
    <col min="14043" max="14043" width="3.42578125" style="72" customWidth="1"/>
    <col min="14044" max="14044" width="5.42578125" style="72" customWidth="1"/>
    <col min="14045" max="14045" width="17.28515625" style="72" customWidth="1"/>
    <col min="14046" max="14046" width="3.140625" style="72" customWidth="1"/>
    <col min="14047" max="14047" width="27.42578125" style="72" customWidth="1"/>
    <col min="14048" max="14048" width="0.7109375" style="72" customWidth="1"/>
    <col min="14049" max="14049" width="5.42578125" style="72" customWidth="1"/>
    <col min="14050" max="14051" width="2.5703125" style="72" customWidth="1"/>
    <col min="14052" max="14052" width="2.42578125" style="72" customWidth="1"/>
    <col min="14053" max="14053" width="9" style="72" customWidth="1"/>
    <col min="14054" max="14054" width="7.85546875" style="72" customWidth="1"/>
    <col min="14055" max="14055" width="2.140625" style="72" customWidth="1"/>
    <col min="14056" max="14056" width="4.85546875" style="72" customWidth="1"/>
    <col min="14057" max="14057" width="1.7109375" style="72" customWidth="1"/>
    <col min="14058" max="14058" width="1.28515625" style="72" customWidth="1"/>
    <col min="14059" max="14059" width="8" style="72" customWidth="1"/>
    <col min="14060" max="14060" width="3.42578125" style="72" customWidth="1"/>
    <col min="14061" max="14061" width="5.42578125" style="72" customWidth="1"/>
    <col min="14062" max="14062" width="17.28515625" style="72" customWidth="1"/>
    <col min="14063" max="14063" width="2.28515625" style="72" customWidth="1"/>
    <col min="14064" max="14064" width="27.42578125" style="72" customWidth="1"/>
    <col min="14065" max="14065" width="0.7109375" style="72" customWidth="1"/>
    <col min="14066" max="14066" width="5.42578125" style="72" customWidth="1"/>
    <col min="14067" max="14068" width="2.5703125" style="72" customWidth="1"/>
    <col min="14069" max="14069" width="2.42578125" style="72" customWidth="1"/>
    <col min="14070" max="14070" width="9" style="72" customWidth="1"/>
    <col min="14071" max="14071" width="7.85546875" style="72" customWidth="1"/>
    <col min="14072" max="14072" width="2.140625" style="72" customWidth="1"/>
    <col min="14073" max="14073" width="4.85546875" style="72" customWidth="1"/>
    <col min="14074" max="14074" width="1.7109375" style="72" customWidth="1"/>
    <col min="14075" max="14075" width="1.28515625" style="72" customWidth="1"/>
    <col min="14076" max="14076" width="8" style="72" customWidth="1"/>
    <col min="14077" max="14077" width="3.42578125" style="72" customWidth="1"/>
    <col min="14078" max="14078" width="5.42578125" style="72" customWidth="1"/>
    <col min="14079" max="14079" width="17.28515625" style="72" customWidth="1"/>
    <col min="14080" max="14080" width="3.28515625" style="72" customWidth="1"/>
    <col min="14081" max="14081" width="27.42578125" style="72" customWidth="1"/>
    <col min="14082" max="14082" width="0.7109375" style="72" customWidth="1"/>
    <col min="14083" max="14083" width="5.42578125" style="72" customWidth="1"/>
    <col min="14084" max="14085" width="2.5703125" style="72" customWidth="1"/>
    <col min="14086" max="14086" width="2.42578125" style="72" customWidth="1"/>
    <col min="14087" max="14087" width="9" style="72" customWidth="1"/>
    <col min="14088" max="14088" width="7.85546875" style="72" customWidth="1"/>
    <col min="14089" max="14089" width="2.140625" style="72" customWidth="1"/>
    <col min="14090" max="14090" width="4.85546875" style="72" customWidth="1"/>
    <col min="14091" max="14091" width="1.7109375" style="72" customWidth="1"/>
    <col min="14092" max="14092" width="1.28515625" style="72" customWidth="1"/>
    <col min="14093" max="14093" width="8" style="72" customWidth="1"/>
    <col min="14094" max="14094" width="3.42578125" style="72" customWidth="1"/>
    <col min="14095" max="14095" width="5.42578125" style="72" customWidth="1"/>
    <col min="14096" max="14096" width="17.28515625" style="72" customWidth="1"/>
    <col min="14097" max="14268" width="11.42578125" style="72"/>
    <col min="14269" max="14269" width="27.42578125" style="72" customWidth="1"/>
    <col min="14270" max="14270" width="0.7109375" style="72" customWidth="1"/>
    <col min="14271" max="14271" width="5.42578125" style="72" customWidth="1"/>
    <col min="14272" max="14273" width="2.5703125" style="72" customWidth="1"/>
    <col min="14274" max="14274" width="2.42578125" style="72" customWidth="1"/>
    <col min="14275" max="14275" width="9" style="72" customWidth="1"/>
    <col min="14276" max="14276" width="7.85546875" style="72" customWidth="1"/>
    <col min="14277" max="14277" width="2.140625" style="72" customWidth="1"/>
    <col min="14278" max="14278" width="4.85546875" style="72" customWidth="1"/>
    <col min="14279" max="14279" width="1.7109375" style="72" customWidth="1"/>
    <col min="14280" max="14280" width="1.28515625" style="72" customWidth="1"/>
    <col min="14281" max="14281" width="8" style="72" customWidth="1"/>
    <col min="14282" max="14282" width="3.42578125" style="72" customWidth="1"/>
    <col min="14283" max="14283" width="5.42578125" style="72" customWidth="1"/>
    <col min="14284" max="14284" width="17.28515625" style="72" customWidth="1"/>
    <col min="14285" max="14285" width="2.140625" style="72" customWidth="1"/>
    <col min="14286" max="14286" width="27.42578125" style="72" customWidth="1"/>
    <col min="14287" max="14287" width="0.7109375" style="72" customWidth="1"/>
    <col min="14288" max="14288" width="5.42578125" style="72" customWidth="1"/>
    <col min="14289" max="14290" width="2.5703125" style="72" customWidth="1"/>
    <col min="14291" max="14291" width="2.42578125" style="72" customWidth="1"/>
    <col min="14292" max="14292" width="9" style="72" customWidth="1"/>
    <col min="14293" max="14293" width="7.85546875" style="72" customWidth="1"/>
    <col min="14294" max="14294" width="2.140625" style="72" customWidth="1"/>
    <col min="14295" max="14295" width="4.85546875" style="72" customWidth="1"/>
    <col min="14296" max="14296" width="1.7109375" style="72" customWidth="1"/>
    <col min="14297" max="14297" width="1.28515625" style="72" customWidth="1"/>
    <col min="14298" max="14298" width="8" style="72" customWidth="1"/>
    <col min="14299" max="14299" width="3.42578125" style="72" customWidth="1"/>
    <col min="14300" max="14300" width="5.42578125" style="72" customWidth="1"/>
    <col min="14301" max="14301" width="17.28515625" style="72" customWidth="1"/>
    <col min="14302" max="14302" width="3.140625" style="72" customWidth="1"/>
    <col min="14303" max="14303" width="27.42578125" style="72" customWidth="1"/>
    <col min="14304" max="14304" width="0.7109375" style="72" customWidth="1"/>
    <col min="14305" max="14305" width="5.42578125" style="72" customWidth="1"/>
    <col min="14306" max="14307" width="2.5703125" style="72" customWidth="1"/>
    <col min="14308" max="14308" width="2.42578125" style="72" customWidth="1"/>
    <col min="14309" max="14309" width="9" style="72" customWidth="1"/>
    <col min="14310" max="14310" width="7.85546875" style="72" customWidth="1"/>
    <col min="14311" max="14311" width="2.140625" style="72" customWidth="1"/>
    <col min="14312" max="14312" width="4.85546875" style="72" customWidth="1"/>
    <col min="14313" max="14313" width="1.7109375" style="72" customWidth="1"/>
    <col min="14314" max="14314" width="1.28515625" style="72" customWidth="1"/>
    <col min="14315" max="14315" width="8" style="72" customWidth="1"/>
    <col min="14316" max="14316" width="3.42578125" style="72" customWidth="1"/>
    <col min="14317" max="14317" width="5.42578125" style="72" customWidth="1"/>
    <col min="14318" max="14318" width="17.28515625" style="72" customWidth="1"/>
    <col min="14319" max="14319" width="2.28515625" style="72" customWidth="1"/>
    <col min="14320" max="14320" width="27.42578125" style="72" customWidth="1"/>
    <col min="14321" max="14321" width="0.7109375" style="72" customWidth="1"/>
    <col min="14322" max="14322" width="5.42578125" style="72" customWidth="1"/>
    <col min="14323" max="14324" width="2.5703125" style="72" customWidth="1"/>
    <col min="14325" max="14325" width="2.42578125" style="72" customWidth="1"/>
    <col min="14326" max="14326" width="9" style="72" customWidth="1"/>
    <col min="14327" max="14327" width="7.85546875" style="72" customWidth="1"/>
    <col min="14328" max="14328" width="2.140625" style="72" customWidth="1"/>
    <col min="14329" max="14329" width="4.85546875" style="72" customWidth="1"/>
    <col min="14330" max="14330" width="1.7109375" style="72" customWidth="1"/>
    <col min="14331" max="14331" width="1.28515625" style="72" customWidth="1"/>
    <col min="14332" max="14332" width="8" style="72" customWidth="1"/>
    <col min="14333" max="14333" width="3.42578125" style="72" customWidth="1"/>
    <col min="14334" max="14334" width="5.42578125" style="72" customWidth="1"/>
    <col min="14335" max="14335" width="17.28515625" style="72" customWidth="1"/>
    <col min="14336" max="14336" width="3.28515625" style="72" customWidth="1"/>
    <col min="14337" max="14337" width="27.42578125" style="72" customWidth="1"/>
    <col min="14338" max="14338" width="0.7109375" style="72" customWidth="1"/>
    <col min="14339" max="14339" width="5.42578125" style="72" customWidth="1"/>
    <col min="14340" max="14341" width="2.5703125" style="72" customWidth="1"/>
    <col min="14342" max="14342" width="2.42578125" style="72" customWidth="1"/>
    <col min="14343" max="14343" width="9" style="72" customWidth="1"/>
    <col min="14344" max="14344" width="7.85546875" style="72" customWidth="1"/>
    <col min="14345" max="14345" width="2.140625" style="72" customWidth="1"/>
    <col min="14346" max="14346" width="4.85546875" style="72" customWidth="1"/>
    <col min="14347" max="14347" width="1.7109375" style="72" customWidth="1"/>
    <col min="14348" max="14348" width="1.28515625" style="72" customWidth="1"/>
    <col min="14349" max="14349" width="8" style="72" customWidth="1"/>
    <col min="14350" max="14350" width="3.42578125" style="72" customWidth="1"/>
    <col min="14351" max="14351" width="5.42578125" style="72" customWidth="1"/>
    <col min="14352" max="14352" width="17.28515625" style="72" customWidth="1"/>
    <col min="14353" max="14524" width="11.42578125" style="72"/>
    <col min="14525" max="14525" width="27.42578125" style="72" customWidth="1"/>
    <col min="14526" max="14526" width="0.7109375" style="72" customWidth="1"/>
    <col min="14527" max="14527" width="5.42578125" style="72" customWidth="1"/>
    <col min="14528" max="14529" width="2.5703125" style="72" customWidth="1"/>
    <col min="14530" max="14530" width="2.42578125" style="72" customWidth="1"/>
    <col min="14531" max="14531" width="9" style="72" customWidth="1"/>
    <col min="14532" max="14532" width="7.85546875" style="72" customWidth="1"/>
    <col min="14533" max="14533" width="2.140625" style="72" customWidth="1"/>
    <col min="14534" max="14534" width="4.85546875" style="72" customWidth="1"/>
    <col min="14535" max="14535" width="1.7109375" style="72" customWidth="1"/>
    <col min="14536" max="14536" width="1.28515625" style="72" customWidth="1"/>
    <col min="14537" max="14537" width="8" style="72" customWidth="1"/>
    <col min="14538" max="14538" width="3.42578125" style="72" customWidth="1"/>
    <col min="14539" max="14539" width="5.42578125" style="72" customWidth="1"/>
    <col min="14540" max="14540" width="17.28515625" style="72" customWidth="1"/>
    <col min="14541" max="14541" width="2.140625" style="72" customWidth="1"/>
    <col min="14542" max="14542" width="27.42578125" style="72" customWidth="1"/>
    <col min="14543" max="14543" width="0.7109375" style="72" customWidth="1"/>
    <col min="14544" max="14544" width="5.42578125" style="72" customWidth="1"/>
    <col min="14545" max="14546" width="2.5703125" style="72" customWidth="1"/>
    <col min="14547" max="14547" width="2.42578125" style="72" customWidth="1"/>
    <col min="14548" max="14548" width="9" style="72" customWidth="1"/>
    <col min="14549" max="14549" width="7.85546875" style="72" customWidth="1"/>
    <col min="14550" max="14550" width="2.140625" style="72" customWidth="1"/>
    <col min="14551" max="14551" width="4.85546875" style="72" customWidth="1"/>
    <col min="14552" max="14552" width="1.7109375" style="72" customWidth="1"/>
    <col min="14553" max="14553" width="1.28515625" style="72" customWidth="1"/>
    <col min="14554" max="14554" width="8" style="72" customWidth="1"/>
    <col min="14555" max="14555" width="3.42578125" style="72" customWidth="1"/>
    <col min="14556" max="14556" width="5.42578125" style="72" customWidth="1"/>
    <col min="14557" max="14557" width="17.28515625" style="72" customWidth="1"/>
    <col min="14558" max="14558" width="3.140625" style="72" customWidth="1"/>
    <col min="14559" max="14559" width="27.42578125" style="72" customWidth="1"/>
    <col min="14560" max="14560" width="0.7109375" style="72" customWidth="1"/>
    <col min="14561" max="14561" width="5.42578125" style="72" customWidth="1"/>
    <col min="14562" max="14563" width="2.5703125" style="72" customWidth="1"/>
    <col min="14564" max="14564" width="2.42578125" style="72" customWidth="1"/>
    <col min="14565" max="14565" width="9" style="72" customWidth="1"/>
    <col min="14566" max="14566" width="7.85546875" style="72" customWidth="1"/>
    <col min="14567" max="14567" width="2.140625" style="72" customWidth="1"/>
    <col min="14568" max="14568" width="4.85546875" style="72" customWidth="1"/>
    <col min="14569" max="14569" width="1.7109375" style="72" customWidth="1"/>
    <col min="14570" max="14570" width="1.28515625" style="72" customWidth="1"/>
    <col min="14571" max="14571" width="8" style="72" customWidth="1"/>
    <col min="14572" max="14572" width="3.42578125" style="72" customWidth="1"/>
    <col min="14573" max="14573" width="5.42578125" style="72" customWidth="1"/>
    <col min="14574" max="14574" width="17.28515625" style="72" customWidth="1"/>
    <col min="14575" max="14575" width="2.28515625" style="72" customWidth="1"/>
    <col min="14576" max="14576" width="27.42578125" style="72" customWidth="1"/>
    <col min="14577" max="14577" width="0.7109375" style="72" customWidth="1"/>
    <col min="14578" max="14578" width="5.42578125" style="72" customWidth="1"/>
    <col min="14579" max="14580" width="2.5703125" style="72" customWidth="1"/>
    <col min="14581" max="14581" width="2.42578125" style="72" customWidth="1"/>
    <col min="14582" max="14582" width="9" style="72" customWidth="1"/>
    <col min="14583" max="14583" width="7.85546875" style="72" customWidth="1"/>
    <col min="14584" max="14584" width="2.140625" style="72" customWidth="1"/>
    <col min="14585" max="14585" width="4.85546875" style="72" customWidth="1"/>
    <col min="14586" max="14586" width="1.7109375" style="72" customWidth="1"/>
    <col min="14587" max="14587" width="1.28515625" style="72" customWidth="1"/>
    <col min="14588" max="14588" width="8" style="72" customWidth="1"/>
    <col min="14589" max="14589" width="3.42578125" style="72" customWidth="1"/>
    <col min="14590" max="14590" width="5.42578125" style="72" customWidth="1"/>
    <col min="14591" max="14591" width="17.28515625" style="72" customWidth="1"/>
    <col min="14592" max="14592" width="3.28515625" style="72" customWidth="1"/>
    <col min="14593" max="14593" width="27.42578125" style="72" customWidth="1"/>
    <col min="14594" max="14594" width="0.7109375" style="72" customWidth="1"/>
    <col min="14595" max="14595" width="5.42578125" style="72" customWidth="1"/>
    <col min="14596" max="14597" width="2.5703125" style="72" customWidth="1"/>
    <col min="14598" max="14598" width="2.42578125" style="72" customWidth="1"/>
    <col min="14599" max="14599" width="9" style="72" customWidth="1"/>
    <col min="14600" max="14600" width="7.85546875" style="72" customWidth="1"/>
    <col min="14601" max="14601" width="2.140625" style="72" customWidth="1"/>
    <col min="14602" max="14602" width="4.85546875" style="72" customWidth="1"/>
    <col min="14603" max="14603" width="1.7109375" style="72" customWidth="1"/>
    <col min="14604" max="14604" width="1.28515625" style="72" customWidth="1"/>
    <col min="14605" max="14605" width="8" style="72" customWidth="1"/>
    <col min="14606" max="14606" width="3.42578125" style="72" customWidth="1"/>
    <col min="14607" max="14607" width="5.42578125" style="72" customWidth="1"/>
    <col min="14608" max="14608" width="17.28515625" style="72" customWidth="1"/>
    <col min="14609" max="14780" width="11.42578125" style="72"/>
    <col min="14781" max="14781" width="27.42578125" style="72" customWidth="1"/>
    <col min="14782" max="14782" width="0.7109375" style="72" customWidth="1"/>
    <col min="14783" max="14783" width="5.42578125" style="72" customWidth="1"/>
    <col min="14784" max="14785" width="2.5703125" style="72" customWidth="1"/>
    <col min="14786" max="14786" width="2.42578125" style="72" customWidth="1"/>
    <col min="14787" max="14787" width="9" style="72" customWidth="1"/>
    <col min="14788" max="14788" width="7.85546875" style="72" customWidth="1"/>
    <col min="14789" max="14789" width="2.140625" style="72" customWidth="1"/>
    <col min="14790" max="14790" width="4.85546875" style="72" customWidth="1"/>
    <col min="14791" max="14791" width="1.7109375" style="72" customWidth="1"/>
    <col min="14792" max="14792" width="1.28515625" style="72" customWidth="1"/>
    <col min="14793" max="14793" width="8" style="72" customWidth="1"/>
    <col min="14794" max="14794" width="3.42578125" style="72" customWidth="1"/>
    <col min="14795" max="14795" width="5.42578125" style="72" customWidth="1"/>
    <col min="14796" max="14796" width="17.28515625" style="72" customWidth="1"/>
    <col min="14797" max="14797" width="2.140625" style="72" customWidth="1"/>
    <col min="14798" max="14798" width="27.42578125" style="72" customWidth="1"/>
    <col min="14799" max="14799" width="0.7109375" style="72" customWidth="1"/>
    <col min="14800" max="14800" width="5.42578125" style="72" customWidth="1"/>
    <col min="14801" max="14802" width="2.5703125" style="72" customWidth="1"/>
    <col min="14803" max="14803" width="2.42578125" style="72" customWidth="1"/>
    <col min="14804" max="14804" width="9" style="72" customWidth="1"/>
    <col min="14805" max="14805" width="7.85546875" style="72" customWidth="1"/>
    <col min="14806" max="14806" width="2.140625" style="72" customWidth="1"/>
    <col min="14807" max="14807" width="4.85546875" style="72" customWidth="1"/>
    <col min="14808" max="14808" width="1.7109375" style="72" customWidth="1"/>
    <col min="14809" max="14809" width="1.28515625" style="72" customWidth="1"/>
    <col min="14810" max="14810" width="8" style="72" customWidth="1"/>
    <col min="14811" max="14811" width="3.42578125" style="72" customWidth="1"/>
    <col min="14812" max="14812" width="5.42578125" style="72" customWidth="1"/>
    <col min="14813" max="14813" width="17.28515625" style="72" customWidth="1"/>
    <col min="14814" max="14814" width="3.140625" style="72" customWidth="1"/>
    <col min="14815" max="14815" width="27.42578125" style="72" customWidth="1"/>
    <col min="14816" max="14816" width="0.7109375" style="72" customWidth="1"/>
    <col min="14817" max="14817" width="5.42578125" style="72" customWidth="1"/>
    <col min="14818" max="14819" width="2.5703125" style="72" customWidth="1"/>
    <col min="14820" max="14820" width="2.42578125" style="72" customWidth="1"/>
    <col min="14821" max="14821" width="9" style="72" customWidth="1"/>
    <col min="14822" max="14822" width="7.85546875" style="72" customWidth="1"/>
    <col min="14823" max="14823" width="2.140625" style="72" customWidth="1"/>
    <col min="14824" max="14824" width="4.85546875" style="72" customWidth="1"/>
    <col min="14825" max="14825" width="1.7109375" style="72" customWidth="1"/>
    <col min="14826" max="14826" width="1.28515625" style="72" customWidth="1"/>
    <col min="14827" max="14827" width="8" style="72" customWidth="1"/>
    <col min="14828" max="14828" width="3.42578125" style="72" customWidth="1"/>
    <col min="14829" max="14829" width="5.42578125" style="72" customWidth="1"/>
    <col min="14830" max="14830" width="17.28515625" style="72" customWidth="1"/>
    <col min="14831" max="14831" width="2.28515625" style="72" customWidth="1"/>
    <col min="14832" max="14832" width="27.42578125" style="72" customWidth="1"/>
    <col min="14833" max="14833" width="0.7109375" style="72" customWidth="1"/>
    <col min="14834" max="14834" width="5.42578125" style="72" customWidth="1"/>
    <col min="14835" max="14836" width="2.5703125" style="72" customWidth="1"/>
    <col min="14837" max="14837" width="2.42578125" style="72" customWidth="1"/>
    <col min="14838" max="14838" width="9" style="72" customWidth="1"/>
    <col min="14839" max="14839" width="7.85546875" style="72" customWidth="1"/>
    <col min="14840" max="14840" width="2.140625" style="72" customWidth="1"/>
    <col min="14841" max="14841" width="4.85546875" style="72" customWidth="1"/>
    <col min="14842" max="14842" width="1.7109375" style="72" customWidth="1"/>
    <col min="14843" max="14843" width="1.28515625" style="72" customWidth="1"/>
    <col min="14844" max="14844" width="8" style="72" customWidth="1"/>
    <col min="14845" max="14845" width="3.42578125" style="72" customWidth="1"/>
    <col min="14846" max="14846" width="5.42578125" style="72" customWidth="1"/>
    <col min="14847" max="14847" width="17.28515625" style="72" customWidth="1"/>
    <col min="14848" max="14848" width="3.28515625" style="72" customWidth="1"/>
    <col min="14849" max="14849" width="27.42578125" style="72" customWidth="1"/>
    <col min="14850" max="14850" width="0.7109375" style="72" customWidth="1"/>
    <col min="14851" max="14851" width="5.42578125" style="72" customWidth="1"/>
    <col min="14852" max="14853" width="2.5703125" style="72" customWidth="1"/>
    <col min="14854" max="14854" width="2.42578125" style="72" customWidth="1"/>
    <col min="14855" max="14855" width="9" style="72" customWidth="1"/>
    <col min="14856" max="14856" width="7.85546875" style="72" customWidth="1"/>
    <col min="14857" max="14857" width="2.140625" style="72" customWidth="1"/>
    <col min="14858" max="14858" width="4.85546875" style="72" customWidth="1"/>
    <col min="14859" max="14859" width="1.7109375" style="72" customWidth="1"/>
    <col min="14860" max="14860" width="1.28515625" style="72" customWidth="1"/>
    <col min="14861" max="14861" width="8" style="72" customWidth="1"/>
    <col min="14862" max="14862" width="3.42578125" style="72" customWidth="1"/>
    <col min="14863" max="14863" width="5.42578125" style="72" customWidth="1"/>
    <col min="14864" max="14864" width="17.28515625" style="72" customWidth="1"/>
    <col min="14865" max="15036" width="11.42578125" style="72"/>
    <col min="15037" max="15037" width="27.42578125" style="72" customWidth="1"/>
    <col min="15038" max="15038" width="0.7109375" style="72" customWidth="1"/>
    <col min="15039" max="15039" width="5.42578125" style="72" customWidth="1"/>
    <col min="15040" max="15041" width="2.5703125" style="72" customWidth="1"/>
    <col min="15042" max="15042" width="2.42578125" style="72" customWidth="1"/>
    <col min="15043" max="15043" width="9" style="72" customWidth="1"/>
    <col min="15044" max="15044" width="7.85546875" style="72" customWidth="1"/>
    <col min="15045" max="15045" width="2.140625" style="72" customWidth="1"/>
    <col min="15046" max="15046" width="4.85546875" style="72" customWidth="1"/>
    <col min="15047" max="15047" width="1.7109375" style="72" customWidth="1"/>
    <col min="15048" max="15048" width="1.28515625" style="72" customWidth="1"/>
    <col min="15049" max="15049" width="8" style="72" customWidth="1"/>
    <col min="15050" max="15050" width="3.42578125" style="72" customWidth="1"/>
    <col min="15051" max="15051" width="5.42578125" style="72" customWidth="1"/>
    <col min="15052" max="15052" width="17.28515625" style="72" customWidth="1"/>
    <col min="15053" max="15053" width="2.140625" style="72" customWidth="1"/>
    <col min="15054" max="15054" width="27.42578125" style="72" customWidth="1"/>
    <col min="15055" max="15055" width="0.7109375" style="72" customWidth="1"/>
    <col min="15056" max="15056" width="5.42578125" style="72" customWidth="1"/>
    <col min="15057" max="15058" width="2.5703125" style="72" customWidth="1"/>
    <col min="15059" max="15059" width="2.42578125" style="72" customWidth="1"/>
    <col min="15060" max="15060" width="9" style="72" customWidth="1"/>
    <col min="15061" max="15061" width="7.85546875" style="72" customWidth="1"/>
    <col min="15062" max="15062" width="2.140625" style="72" customWidth="1"/>
    <col min="15063" max="15063" width="4.85546875" style="72" customWidth="1"/>
    <col min="15064" max="15064" width="1.7109375" style="72" customWidth="1"/>
    <col min="15065" max="15065" width="1.28515625" style="72" customWidth="1"/>
    <col min="15066" max="15066" width="8" style="72" customWidth="1"/>
    <col min="15067" max="15067" width="3.42578125" style="72" customWidth="1"/>
    <col min="15068" max="15068" width="5.42578125" style="72" customWidth="1"/>
    <col min="15069" max="15069" width="17.28515625" style="72" customWidth="1"/>
    <col min="15070" max="15070" width="3.140625" style="72" customWidth="1"/>
    <col min="15071" max="15071" width="27.42578125" style="72" customWidth="1"/>
    <col min="15072" max="15072" width="0.7109375" style="72" customWidth="1"/>
    <col min="15073" max="15073" width="5.42578125" style="72" customWidth="1"/>
    <col min="15074" max="15075" width="2.5703125" style="72" customWidth="1"/>
    <col min="15076" max="15076" width="2.42578125" style="72" customWidth="1"/>
    <col min="15077" max="15077" width="9" style="72" customWidth="1"/>
    <col min="15078" max="15078" width="7.85546875" style="72" customWidth="1"/>
    <col min="15079" max="15079" width="2.140625" style="72" customWidth="1"/>
    <col min="15080" max="15080" width="4.85546875" style="72" customWidth="1"/>
    <col min="15081" max="15081" width="1.7109375" style="72" customWidth="1"/>
    <col min="15082" max="15082" width="1.28515625" style="72" customWidth="1"/>
    <col min="15083" max="15083" width="8" style="72" customWidth="1"/>
    <col min="15084" max="15084" width="3.42578125" style="72" customWidth="1"/>
    <col min="15085" max="15085" width="5.42578125" style="72" customWidth="1"/>
    <col min="15086" max="15086" width="17.28515625" style="72" customWidth="1"/>
    <col min="15087" max="15087" width="2.28515625" style="72" customWidth="1"/>
    <col min="15088" max="15088" width="27.42578125" style="72" customWidth="1"/>
    <col min="15089" max="15089" width="0.7109375" style="72" customWidth="1"/>
    <col min="15090" max="15090" width="5.42578125" style="72" customWidth="1"/>
    <col min="15091" max="15092" width="2.5703125" style="72" customWidth="1"/>
    <col min="15093" max="15093" width="2.42578125" style="72" customWidth="1"/>
    <col min="15094" max="15094" width="9" style="72" customWidth="1"/>
    <col min="15095" max="15095" width="7.85546875" style="72" customWidth="1"/>
    <col min="15096" max="15096" width="2.140625" style="72" customWidth="1"/>
    <col min="15097" max="15097" width="4.85546875" style="72" customWidth="1"/>
    <col min="15098" max="15098" width="1.7109375" style="72" customWidth="1"/>
    <col min="15099" max="15099" width="1.28515625" style="72" customWidth="1"/>
    <col min="15100" max="15100" width="8" style="72" customWidth="1"/>
    <col min="15101" max="15101" width="3.42578125" style="72" customWidth="1"/>
    <col min="15102" max="15102" width="5.42578125" style="72" customWidth="1"/>
    <col min="15103" max="15103" width="17.28515625" style="72" customWidth="1"/>
    <col min="15104" max="15104" width="3.28515625" style="72" customWidth="1"/>
    <col min="15105" max="15105" width="27.42578125" style="72" customWidth="1"/>
    <col min="15106" max="15106" width="0.7109375" style="72" customWidth="1"/>
    <col min="15107" max="15107" width="5.42578125" style="72" customWidth="1"/>
    <col min="15108" max="15109" width="2.5703125" style="72" customWidth="1"/>
    <col min="15110" max="15110" width="2.42578125" style="72" customWidth="1"/>
    <col min="15111" max="15111" width="9" style="72" customWidth="1"/>
    <col min="15112" max="15112" width="7.85546875" style="72" customWidth="1"/>
    <col min="15113" max="15113" width="2.140625" style="72" customWidth="1"/>
    <col min="15114" max="15114" width="4.85546875" style="72" customWidth="1"/>
    <col min="15115" max="15115" width="1.7109375" style="72" customWidth="1"/>
    <col min="15116" max="15116" width="1.28515625" style="72" customWidth="1"/>
    <col min="15117" max="15117" width="8" style="72" customWidth="1"/>
    <col min="15118" max="15118" width="3.42578125" style="72" customWidth="1"/>
    <col min="15119" max="15119" width="5.42578125" style="72" customWidth="1"/>
    <col min="15120" max="15120" width="17.28515625" style="72" customWidth="1"/>
    <col min="15121" max="15292" width="11.42578125" style="72"/>
    <col min="15293" max="15293" width="27.42578125" style="72" customWidth="1"/>
    <col min="15294" max="15294" width="0.7109375" style="72" customWidth="1"/>
    <col min="15295" max="15295" width="5.42578125" style="72" customWidth="1"/>
    <col min="15296" max="15297" width="2.5703125" style="72" customWidth="1"/>
    <col min="15298" max="15298" width="2.42578125" style="72" customWidth="1"/>
    <col min="15299" max="15299" width="9" style="72" customWidth="1"/>
    <col min="15300" max="15300" width="7.85546875" style="72" customWidth="1"/>
    <col min="15301" max="15301" width="2.140625" style="72" customWidth="1"/>
    <col min="15302" max="15302" width="4.85546875" style="72" customWidth="1"/>
    <col min="15303" max="15303" width="1.7109375" style="72" customWidth="1"/>
    <col min="15304" max="15304" width="1.28515625" style="72" customWidth="1"/>
    <col min="15305" max="15305" width="8" style="72" customWidth="1"/>
    <col min="15306" max="15306" width="3.42578125" style="72" customWidth="1"/>
    <col min="15307" max="15307" width="5.42578125" style="72" customWidth="1"/>
    <col min="15308" max="15308" width="17.28515625" style="72" customWidth="1"/>
    <col min="15309" max="15309" width="2.140625" style="72" customWidth="1"/>
    <col min="15310" max="15310" width="27.42578125" style="72" customWidth="1"/>
    <col min="15311" max="15311" width="0.7109375" style="72" customWidth="1"/>
    <col min="15312" max="15312" width="5.42578125" style="72" customWidth="1"/>
    <col min="15313" max="15314" width="2.5703125" style="72" customWidth="1"/>
    <col min="15315" max="15315" width="2.42578125" style="72" customWidth="1"/>
    <col min="15316" max="15316" width="9" style="72" customWidth="1"/>
    <col min="15317" max="15317" width="7.85546875" style="72" customWidth="1"/>
    <col min="15318" max="15318" width="2.140625" style="72" customWidth="1"/>
    <col min="15319" max="15319" width="4.85546875" style="72" customWidth="1"/>
    <col min="15320" max="15320" width="1.7109375" style="72" customWidth="1"/>
    <col min="15321" max="15321" width="1.28515625" style="72" customWidth="1"/>
    <col min="15322" max="15322" width="8" style="72" customWidth="1"/>
    <col min="15323" max="15323" width="3.42578125" style="72" customWidth="1"/>
    <col min="15324" max="15324" width="5.42578125" style="72" customWidth="1"/>
    <col min="15325" max="15325" width="17.28515625" style="72" customWidth="1"/>
    <col min="15326" max="15326" width="3.140625" style="72" customWidth="1"/>
    <col min="15327" max="15327" width="27.42578125" style="72" customWidth="1"/>
    <col min="15328" max="15328" width="0.7109375" style="72" customWidth="1"/>
    <col min="15329" max="15329" width="5.42578125" style="72" customWidth="1"/>
    <col min="15330" max="15331" width="2.5703125" style="72" customWidth="1"/>
    <col min="15332" max="15332" width="2.42578125" style="72" customWidth="1"/>
    <col min="15333" max="15333" width="9" style="72" customWidth="1"/>
    <col min="15334" max="15334" width="7.85546875" style="72" customWidth="1"/>
    <col min="15335" max="15335" width="2.140625" style="72" customWidth="1"/>
    <col min="15336" max="15336" width="4.85546875" style="72" customWidth="1"/>
    <col min="15337" max="15337" width="1.7109375" style="72" customWidth="1"/>
    <col min="15338" max="15338" width="1.28515625" style="72" customWidth="1"/>
    <col min="15339" max="15339" width="8" style="72" customWidth="1"/>
    <col min="15340" max="15340" width="3.42578125" style="72" customWidth="1"/>
    <col min="15341" max="15341" width="5.42578125" style="72" customWidth="1"/>
    <col min="15342" max="15342" width="17.28515625" style="72" customWidth="1"/>
    <col min="15343" max="15343" width="2.28515625" style="72" customWidth="1"/>
    <col min="15344" max="15344" width="27.42578125" style="72" customWidth="1"/>
    <col min="15345" max="15345" width="0.7109375" style="72" customWidth="1"/>
    <col min="15346" max="15346" width="5.42578125" style="72" customWidth="1"/>
    <col min="15347" max="15348" width="2.5703125" style="72" customWidth="1"/>
    <col min="15349" max="15349" width="2.42578125" style="72" customWidth="1"/>
    <col min="15350" max="15350" width="9" style="72" customWidth="1"/>
    <col min="15351" max="15351" width="7.85546875" style="72" customWidth="1"/>
    <col min="15352" max="15352" width="2.140625" style="72" customWidth="1"/>
    <col min="15353" max="15353" width="4.85546875" style="72" customWidth="1"/>
    <col min="15354" max="15354" width="1.7109375" style="72" customWidth="1"/>
    <col min="15355" max="15355" width="1.28515625" style="72" customWidth="1"/>
    <col min="15356" max="15356" width="8" style="72" customWidth="1"/>
    <col min="15357" max="15357" width="3.42578125" style="72" customWidth="1"/>
    <col min="15358" max="15358" width="5.42578125" style="72" customWidth="1"/>
    <col min="15359" max="15359" width="17.28515625" style="72" customWidth="1"/>
    <col min="15360" max="15360" width="3.28515625" style="72" customWidth="1"/>
    <col min="15361" max="15361" width="27.42578125" style="72" customWidth="1"/>
    <col min="15362" max="15362" width="0.7109375" style="72" customWidth="1"/>
    <col min="15363" max="15363" width="5.42578125" style="72" customWidth="1"/>
    <col min="15364" max="15365" width="2.5703125" style="72" customWidth="1"/>
    <col min="15366" max="15366" width="2.42578125" style="72" customWidth="1"/>
    <col min="15367" max="15367" width="9" style="72" customWidth="1"/>
    <col min="15368" max="15368" width="7.85546875" style="72" customWidth="1"/>
    <col min="15369" max="15369" width="2.140625" style="72" customWidth="1"/>
    <col min="15370" max="15370" width="4.85546875" style="72" customWidth="1"/>
    <col min="15371" max="15371" width="1.7109375" style="72" customWidth="1"/>
    <col min="15372" max="15372" width="1.28515625" style="72" customWidth="1"/>
    <col min="15373" max="15373" width="8" style="72" customWidth="1"/>
    <col min="15374" max="15374" width="3.42578125" style="72" customWidth="1"/>
    <col min="15375" max="15375" width="5.42578125" style="72" customWidth="1"/>
    <col min="15376" max="15376" width="17.28515625" style="72" customWidth="1"/>
    <col min="15377" max="15548" width="11.42578125" style="72"/>
    <col min="15549" max="15549" width="27.42578125" style="72" customWidth="1"/>
    <col min="15550" max="15550" width="0.7109375" style="72" customWidth="1"/>
    <col min="15551" max="15551" width="5.42578125" style="72" customWidth="1"/>
    <col min="15552" max="15553" width="2.5703125" style="72" customWidth="1"/>
    <col min="15554" max="15554" width="2.42578125" style="72" customWidth="1"/>
    <col min="15555" max="15555" width="9" style="72" customWidth="1"/>
    <col min="15556" max="15556" width="7.85546875" style="72" customWidth="1"/>
    <col min="15557" max="15557" width="2.140625" style="72" customWidth="1"/>
    <col min="15558" max="15558" width="4.85546875" style="72" customWidth="1"/>
    <col min="15559" max="15559" width="1.7109375" style="72" customWidth="1"/>
    <col min="15560" max="15560" width="1.28515625" style="72" customWidth="1"/>
    <col min="15561" max="15561" width="8" style="72" customWidth="1"/>
    <col min="15562" max="15562" width="3.42578125" style="72" customWidth="1"/>
    <col min="15563" max="15563" width="5.42578125" style="72" customWidth="1"/>
    <col min="15564" max="15564" width="17.28515625" style="72" customWidth="1"/>
    <col min="15565" max="15565" width="2.140625" style="72" customWidth="1"/>
    <col min="15566" max="15566" width="27.42578125" style="72" customWidth="1"/>
    <col min="15567" max="15567" width="0.7109375" style="72" customWidth="1"/>
    <col min="15568" max="15568" width="5.42578125" style="72" customWidth="1"/>
    <col min="15569" max="15570" width="2.5703125" style="72" customWidth="1"/>
    <col min="15571" max="15571" width="2.42578125" style="72" customWidth="1"/>
    <col min="15572" max="15572" width="9" style="72" customWidth="1"/>
    <col min="15573" max="15573" width="7.85546875" style="72" customWidth="1"/>
    <col min="15574" max="15574" width="2.140625" style="72" customWidth="1"/>
    <col min="15575" max="15575" width="4.85546875" style="72" customWidth="1"/>
    <col min="15576" max="15576" width="1.7109375" style="72" customWidth="1"/>
    <col min="15577" max="15577" width="1.28515625" style="72" customWidth="1"/>
    <col min="15578" max="15578" width="8" style="72" customWidth="1"/>
    <col min="15579" max="15579" width="3.42578125" style="72" customWidth="1"/>
    <col min="15580" max="15580" width="5.42578125" style="72" customWidth="1"/>
    <col min="15581" max="15581" width="17.28515625" style="72" customWidth="1"/>
    <col min="15582" max="15582" width="3.140625" style="72" customWidth="1"/>
    <col min="15583" max="15583" width="27.42578125" style="72" customWidth="1"/>
    <col min="15584" max="15584" width="0.7109375" style="72" customWidth="1"/>
    <col min="15585" max="15585" width="5.42578125" style="72" customWidth="1"/>
    <col min="15586" max="15587" width="2.5703125" style="72" customWidth="1"/>
    <col min="15588" max="15588" width="2.42578125" style="72" customWidth="1"/>
    <col min="15589" max="15589" width="9" style="72" customWidth="1"/>
    <col min="15590" max="15590" width="7.85546875" style="72" customWidth="1"/>
    <col min="15591" max="15591" width="2.140625" style="72" customWidth="1"/>
    <col min="15592" max="15592" width="4.85546875" style="72" customWidth="1"/>
    <col min="15593" max="15593" width="1.7109375" style="72" customWidth="1"/>
    <col min="15594" max="15594" width="1.28515625" style="72" customWidth="1"/>
    <col min="15595" max="15595" width="8" style="72" customWidth="1"/>
    <col min="15596" max="15596" width="3.42578125" style="72" customWidth="1"/>
    <col min="15597" max="15597" width="5.42578125" style="72" customWidth="1"/>
    <col min="15598" max="15598" width="17.28515625" style="72" customWidth="1"/>
    <col min="15599" max="15599" width="2.28515625" style="72" customWidth="1"/>
    <col min="15600" max="15600" width="27.42578125" style="72" customWidth="1"/>
    <col min="15601" max="15601" width="0.7109375" style="72" customWidth="1"/>
    <col min="15602" max="15602" width="5.42578125" style="72" customWidth="1"/>
    <col min="15603" max="15604" width="2.5703125" style="72" customWidth="1"/>
    <col min="15605" max="15605" width="2.42578125" style="72" customWidth="1"/>
    <col min="15606" max="15606" width="9" style="72" customWidth="1"/>
    <col min="15607" max="15607" width="7.85546875" style="72" customWidth="1"/>
    <col min="15608" max="15608" width="2.140625" style="72" customWidth="1"/>
    <col min="15609" max="15609" width="4.85546875" style="72" customWidth="1"/>
    <col min="15610" max="15610" width="1.7109375" style="72" customWidth="1"/>
    <col min="15611" max="15611" width="1.28515625" style="72" customWidth="1"/>
    <col min="15612" max="15612" width="8" style="72" customWidth="1"/>
    <col min="15613" max="15613" width="3.42578125" style="72" customWidth="1"/>
    <col min="15614" max="15614" width="5.42578125" style="72" customWidth="1"/>
    <col min="15615" max="15615" width="17.28515625" style="72" customWidth="1"/>
    <col min="15616" max="15616" width="3.28515625" style="72" customWidth="1"/>
    <col min="15617" max="15617" width="27.42578125" style="72" customWidth="1"/>
    <col min="15618" max="15618" width="0.7109375" style="72" customWidth="1"/>
    <col min="15619" max="15619" width="5.42578125" style="72" customWidth="1"/>
    <col min="15620" max="15621" width="2.5703125" style="72" customWidth="1"/>
    <col min="15622" max="15622" width="2.42578125" style="72" customWidth="1"/>
    <col min="15623" max="15623" width="9" style="72" customWidth="1"/>
    <col min="15624" max="15624" width="7.85546875" style="72" customWidth="1"/>
    <col min="15625" max="15625" width="2.140625" style="72" customWidth="1"/>
    <col min="15626" max="15626" width="4.85546875" style="72" customWidth="1"/>
    <col min="15627" max="15627" width="1.7109375" style="72" customWidth="1"/>
    <col min="15628" max="15628" width="1.28515625" style="72" customWidth="1"/>
    <col min="15629" max="15629" width="8" style="72" customWidth="1"/>
    <col min="15630" max="15630" width="3.42578125" style="72" customWidth="1"/>
    <col min="15631" max="15631" width="5.42578125" style="72" customWidth="1"/>
    <col min="15632" max="15632" width="17.28515625" style="72" customWidth="1"/>
    <col min="15633" max="15804" width="11.42578125" style="72"/>
    <col min="15805" max="15805" width="27.42578125" style="72" customWidth="1"/>
    <col min="15806" max="15806" width="0.7109375" style="72" customWidth="1"/>
    <col min="15807" max="15807" width="5.42578125" style="72" customWidth="1"/>
    <col min="15808" max="15809" width="2.5703125" style="72" customWidth="1"/>
    <col min="15810" max="15810" width="2.42578125" style="72" customWidth="1"/>
    <col min="15811" max="15811" width="9" style="72" customWidth="1"/>
    <col min="15812" max="15812" width="7.85546875" style="72" customWidth="1"/>
    <col min="15813" max="15813" width="2.140625" style="72" customWidth="1"/>
    <col min="15814" max="15814" width="4.85546875" style="72" customWidth="1"/>
    <col min="15815" max="15815" width="1.7109375" style="72" customWidth="1"/>
    <col min="15816" max="15816" width="1.28515625" style="72" customWidth="1"/>
    <col min="15817" max="15817" width="8" style="72" customWidth="1"/>
    <col min="15818" max="15818" width="3.42578125" style="72" customWidth="1"/>
    <col min="15819" max="15819" width="5.42578125" style="72" customWidth="1"/>
    <col min="15820" max="15820" width="17.28515625" style="72" customWidth="1"/>
    <col min="15821" max="15821" width="2.140625" style="72" customWidth="1"/>
    <col min="15822" max="15822" width="27.42578125" style="72" customWidth="1"/>
    <col min="15823" max="15823" width="0.7109375" style="72" customWidth="1"/>
    <col min="15824" max="15824" width="5.42578125" style="72" customWidth="1"/>
    <col min="15825" max="15826" width="2.5703125" style="72" customWidth="1"/>
    <col min="15827" max="15827" width="2.42578125" style="72" customWidth="1"/>
    <col min="15828" max="15828" width="9" style="72" customWidth="1"/>
    <col min="15829" max="15829" width="7.85546875" style="72" customWidth="1"/>
    <col min="15830" max="15830" width="2.140625" style="72" customWidth="1"/>
    <col min="15831" max="15831" width="4.85546875" style="72" customWidth="1"/>
    <col min="15832" max="15832" width="1.7109375" style="72" customWidth="1"/>
    <col min="15833" max="15833" width="1.28515625" style="72" customWidth="1"/>
    <col min="15834" max="15834" width="8" style="72" customWidth="1"/>
    <col min="15835" max="15835" width="3.42578125" style="72" customWidth="1"/>
    <col min="15836" max="15836" width="5.42578125" style="72" customWidth="1"/>
    <col min="15837" max="15837" width="17.28515625" style="72" customWidth="1"/>
    <col min="15838" max="15838" width="3.140625" style="72" customWidth="1"/>
    <col min="15839" max="15839" width="27.42578125" style="72" customWidth="1"/>
    <col min="15840" max="15840" width="0.7109375" style="72" customWidth="1"/>
    <col min="15841" max="15841" width="5.42578125" style="72" customWidth="1"/>
    <col min="15842" max="15843" width="2.5703125" style="72" customWidth="1"/>
    <col min="15844" max="15844" width="2.42578125" style="72" customWidth="1"/>
    <col min="15845" max="15845" width="9" style="72" customWidth="1"/>
    <col min="15846" max="15846" width="7.85546875" style="72" customWidth="1"/>
    <col min="15847" max="15847" width="2.140625" style="72" customWidth="1"/>
    <col min="15848" max="15848" width="4.85546875" style="72" customWidth="1"/>
    <col min="15849" max="15849" width="1.7109375" style="72" customWidth="1"/>
    <col min="15850" max="15850" width="1.28515625" style="72" customWidth="1"/>
    <col min="15851" max="15851" width="8" style="72" customWidth="1"/>
    <col min="15852" max="15852" width="3.42578125" style="72" customWidth="1"/>
    <col min="15853" max="15853" width="5.42578125" style="72" customWidth="1"/>
    <col min="15854" max="15854" width="17.28515625" style="72" customWidth="1"/>
    <col min="15855" max="15855" width="2.28515625" style="72" customWidth="1"/>
    <col min="15856" max="15856" width="27.42578125" style="72" customWidth="1"/>
    <col min="15857" max="15857" width="0.7109375" style="72" customWidth="1"/>
    <col min="15858" max="15858" width="5.42578125" style="72" customWidth="1"/>
    <col min="15859" max="15860" width="2.5703125" style="72" customWidth="1"/>
    <col min="15861" max="15861" width="2.42578125" style="72" customWidth="1"/>
    <col min="15862" max="15862" width="9" style="72" customWidth="1"/>
    <col min="15863" max="15863" width="7.85546875" style="72" customWidth="1"/>
    <col min="15864" max="15864" width="2.140625" style="72" customWidth="1"/>
    <col min="15865" max="15865" width="4.85546875" style="72" customWidth="1"/>
    <col min="15866" max="15866" width="1.7109375" style="72" customWidth="1"/>
    <col min="15867" max="15867" width="1.28515625" style="72" customWidth="1"/>
    <col min="15868" max="15868" width="8" style="72" customWidth="1"/>
    <col min="15869" max="15869" width="3.42578125" style="72" customWidth="1"/>
    <col min="15870" max="15870" width="5.42578125" style="72" customWidth="1"/>
    <col min="15871" max="15871" width="17.28515625" style="72" customWidth="1"/>
    <col min="15872" max="15872" width="3.28515625" style="72" customWidth="1"/>
    <col min="15873" max="15873" width="27.42578125" style="72" customWidth="1"/>
    <col min="15874" max="15874" width="0.7109375" style="72" customWidth="1"/>
    <col min="15875" max="15875" width="5.42578125" style="72" customWidth="1"/>
    <col min="15876" max="15877" width="2.5703125" style="72" customWidth="1"/>
    <col min="15878" max="15878" width="2.42578125" style="72" customWidth="1"/>
    <col min="15879" max="15879" width="9" style="72" customWidth="1"/>
    <col min="15880" max="15880" width="7.85546875" style="72" customWidth="1"/>
    <col min="15881" max="15881" width="2.140625" style="72" customWidth="1"/>
    <col min="15882" max="15882" width="4.85546875" style="72" customWidth="1"/>
    <col min="15883" max="15883" width="1.7109375" style="72" customWidth="1"/>
    <col min="15884" max="15884" width="1.28515625" style="72" customWidth="1"/>
    <col min="15885" max="15885" width="8" style="72" customWidth="1"/>
    <col min="15886" max="15886" width="3.42578125" style="72" customWidth="1"/>
    <col min="15887" max="15887" width="5.42578125" style="72" customWidth="1"/>
    <col min="15888" max="15888" width="17.28515625" style="72" customWidth="1"/>
    <col min="15889" max="16060" width="11.42578125" style="72"/>
    <col min="16061" max="16061" width="27.42578125" style="72" customWidth="1"/>
    <col min="16062" max="16062" width="0.7109375" style="72" customWidth="1"/>
    <col min="16063" max="16063" width="5.42578125" style="72" customWidth="1"/>
    <col min="16064" max="16065" width="2.5703125" style="72" customWidth="1"/>
    <col min="16066" max="16066" width="2.42578125" style="72" customWidth="1"/>
    <col min="16067" max="16067" width="9" style="72" customWidth="1"/>
    <col min="16068" max="16068" width="7.85546875" style="72" customWidth="1"/>
    <col min="16069" max="16069" width="2.140625" style="72" customWidth="1"/>
    <col min="16070" max="16070" width="4.85546875" style="72" customWidth="1"/>
    <col min="16071" max="16071" width="1.7109375" style="72" customWidth="1"/>
    <col min="16072" max="16072" width="1.28515625" style="72" customWidth="1"/>
    <col min="16073" max="16073" width="8" style="72" customWidth="1"/>
    <col min="16074" max="16074" width="3.42578125" style="72" customWidth="1"/>
    <col min="16075" max="16075" width="5.42578125" style="72" customWidth="1"/>
    <col min="16076" max="16076" width="17.28515625" style="72" customWidth="1"/>
    <col min="16077" max="16077" width="2.140625" style="72" customWidth="1"/>
    <col min="16078" max="16078" width="27.42578125" style="72" customWidth="1"/>
    <col min="16079" max="16079" width="0.7109375" style="72" customWidth="1"/>
    <col min="16080" max="16080" width="5.42578125" style="72" customWidth="1"/>
    <col min="16081" max="16082" width="2.5703125" style="72" customWidth="1"/>
    <col min="16083" max="16083" width="2.42578125" style="72" customWidth="1"/>
    <col min="16084" max="16084" width="9" style="72" customWidth="1"/>
    <col min="16085" max="16085" width="7.85546875" style="72" customWidth="1"/>
    <col min="16086" max="16086" width="2.140625" style="72" customWidth="1"/>
    <col min="16087" max="16087" width="4.85546875" style="72" customWidth="1"/>
    <col min="16088" max="16088" width="1.7109375" style="72" customWidth="1"/>
    <col min="16089" max="16089" width="1.28515625" style="72" customWidth="1"/>
    <col min="16090" max="16090" width="8" style="72" customWidth="1"/>
    <col min="16091" max="16091" width="3.42578125" style="72" customWidth="1"/>
    <col min="16092" max="16092" width="5.42578125" style="72" customWidth="1"/>
    <col min="16093" max="16093" width="17.28515625" style="72" customWidth="1"/>
    <col min="16094" max="16094" width="3.140625" style="72" customWidth="1"/>
    <col min="16095" max="16095" width="27.42578125" style="72" customWidth="1"/>
    <col min="16096" max="16096" width="0.7109375" style="72" customWidth="1"/>
    <col min="16097" max="16097" width="5.42578125" style="72" customWidth="1"/>
    <col min="16098" max="16099" width="2.5703125" style="72" customWidth="1"/>
    <col min="16100" max="16100" width="2.42578125" style="72" customWidth="1"/>
    <col min="16101" max="16101" width="9" style="72" customWidth="1"/>
    <col min="16102" max="16102" width="7.85546875" style="72" customWidth="1"/>
    <col min="16103" max="16103" width="2.140625" style="72" customWidth="1"/>
    <col min="16104" max="16104" width="4.85546875" style="72" customWidth="1"/>
    <col min="16105" max="16105" width="1.7109375" style="72" customWidth="1"/>
    <col min="16106" max="16106" width="1.28515625" style="72" customWidth="1"/>
    <col min="16107" max="16107" width="8" style="72" customWidth="1"/>
    <col min="16108" max="16108" width="3.42578125" style="72" customWidth="1"/>
    <col min="16109" max="16109" width="5.42578125" style="72" customWidth="1"/>
    <col min="16110" max="16110" width="17.28515625" style="72" customWidth="1"/>
    <col min="16111" max="16111" width="2.28515625" style="72" customWidth="1"/>
    <col min="16112" max="16112" width="27.42578125" style="72" customWidth="1"/>
    <col min="16113" max="16113" width="0.7109375" style="72" customWidth="1"/>
    <col min="16114" max="16114" width="5.42578125" style="72" customWidth="1"/>
    <col min="16115" max="16116" width="2.5703125" style="72" customWidth="1"/>
    <col min="16117" max="16117" width="2.42578125" style="72" customWidth="1"/>
    <col min="16118" max="16118" width="9" style="72" customWidth="1"/>
    <col min="16119" max="16119" width="7.85546875" style="72" customWidth="1"/>
    <col min="16120" max="16120" width="2.140625" style="72" customWidth="1"/>
    <col min="16121" max="16121" width="4.85546875" style="72" customWidth="1"/>
    <col min="16122" max="16122" width="1.7109375" style="72" customWidth="1"/>
    <col min="16123" max="16123" width="1.28515625" style="72" customWidth="1"/>
    <col min="16124" max="16124" width="8" style="72" customWidth="1"/>
    <col min="16125" max="16125" width="3.42578125" style="72" customWidth="1"/>
    <col min="16126" max="16126" width="5.42578125" style="72" customWidth="1"/>
    <col min="16127" max="16127" width="17.28515625" style="72" customWidth="1"/>
    <col min="16128" max="16128" width="3.28515625" style="72" customWidth="1"/>
    <col min="16129" max="16129" width="27.42578125" style="72" customWidth="1"/>
    <col min="16130" max="16130" width="0.7109375" style="72" customWidth="1"/>
    <col min="16131" max="16131" width="5.42578125" style="72" customWidth="1"/>
    <col min="16132" max="16133" width="2.5703125" style="72" customWidth="1"/>
    <col min="16134" max="16134" width="2.42578125" style="72" customWidth="1"/>
    <col min="16135" max="16135" width="9" style="72" customWidth="1"/>
    <col min="16136" max="16136" width="7.85546875" style="72" customWidth="1"/>
    <col min="16137" max="16137" width="2.140625" style="72" customWidth="1"/>
    <col min="16138" max="16138" width="4.85546875" style="72" customWidth="1"/>
    <col min="16139" max="16139" width="1.7109375" style="72" customWidth="1"/>
    <col min="16140" max="16140" width="1.28515625" style="72" customWidth="1"/>
    <col min="16141" max="16141" width="8" style="72" customWidth="1"/>
    <col min="16142" max="16142" width="3.42578125" style="72" customWidth="1"/>
    <col min="16143" max="16143" width="5.42578125" style="72" customWidth="1"/>
    <col min="16144" max="16144" width="17.28515625" style="72" customWidth="1"/>
    <col min="16145" max="16384" width="11.42578125" style="72"/>
  </cols>
  <sheetData>
    <row r="1" spans="1:16" ht="15.75" customHeight="1" x14ac:dyDescent="0.25">
      <c r="A1" s="71" t="s">
        <v>159</v>
      </c>
      <c r="B1" s="71"/>
      <c r="C1" s="71"/>
      <c r="D1" s="71"/>
      <c r="E1" s="71"/>
      <c r="F1" s="71"/>
      <c r="L1" s="73" t="s">
        <v>160</v>
      </c>
      <c r="M1" s="73"/>
      <c r="N1" s="73"/>
      <c r="O1" s="73"/>
      <c r="P1" s="73"/>
    </row>
    <row r="2" spans="1:16" ht="15" x14ac:dyDescent="0.25">
      <c r="A2" s="74" t="s">
        <v>161</v>
      </c>
      <c r="B2" s="74"/>
      <c r="C2" s="74"/>
      <c r="D2" s="74"/>
      <c r="E2" s="74"/>
      <c r="F2" s="74"/>
      <c r="L2" s="73" t="s">
        <v>227</v>
      </c>
      <c r="M2" s="73"/>
      <c r="N2" s="73"/>
      <c r="O2" s="73"/>
      <c r="P2" s="73"/>
    </row>
    <row r="3" spans="1:16" ht="15.75" x14ac:dyDescent="0.25">
      <c r="A3" s="75" t="s">
        <v>163</v>
      </c>
      <c r="B3" s="75"/>
      <c r="C3" s="75"/>
      <c r="D3" s="75"/>
      <c r="E3" s="75"/>
      <c r="F3" s="75"/>
      <c r="I3" s="76"/>
      <c r="L3" s="75" t="s">
        <v>164</v>
      </c>
      <c r="M3" s="75"/>
      <c r="N3" s="75"/>
      <c r="O3" s="75"/>
      <c r="P3" s="75"/>
    </row>
    <row r="4" spans="1:16" ht="15.75" x14ac:dyDescent="0.25">
      <c r="A4" s="71" t="s">
        <v>165</v>
      </c>
      <c r="B4" s="71"/>
      <c r="C4" s="71"/>
      <c r="D4" s="71"/>
      <c r="E4" s="71"/>
      <c r="F4" s="71"/>
      <c r="G4" s="76"/>
      <c r="L4" s="77" t="s">
        <v>166</v>
      </c>
      <c r="M4" s="77"/>
      <c r="N4" s="77"/>
      <c r="O4" s="78">
        <f ca="1">TODAY()</f>
        <v>45719</v>
      </c>
      <c r="P4" s="78"/>
    </row>
    <row r="5" spans="1:16" x14ac:dyDescent="0.2">
      <c r="A5" s="71" t="s">
        <v>167</v>
      </c>
      <c r="B5" s="71"/>
      <c r="C5" s="71"/>
      <c r="D5" s="71"/>
      <c r="E5" s="71"/>
      <c r="F5" s="71"/>
    </row>
    <row r="6" spans="1:16" ht="10.5" customHeight="1" x14ac:dyDescent="0.25">
      <c r="A6" s="75" t="s">
        <v>164</v>
      </c>
      <c r="B6" s="75"/>
      <c r="C6" s="75"/>
      <c r="D6" s="75"/>
      <c r="E6" s="75"/>
      <c r="F6" s="75"/>
      <c r="L6" s="79" t="s">
        <v>168</v>
      </c>
      <c r="M6" s="79"/>
      <c r="N6" s="79"/>
      <c r="O6" s="79"/>
      <c r="P6" s="79"/>
    </row>
    <row r="7" spans="1:16" x14ac:dyDescent="0.2">
      <c r="L7" s="79" t="s">
        <v>169</v>
      </c>
      <c r="M7" s="79"/>
      <c r="N7" s="79"/>
      <c r="O7" s="79"/>
      <c r="P7" s="79"/>
    </row>
    <row r="8" spans="1:16" x14ac:dyDescent="0.2">
      <c r="L8" s="79" t="s">
        <v>170</v>
      </c>
      <c r="M8" s="79"/>
      <c r="N8" s="79"/>
      <c r="O8" s="79"/>
      <c r="P8" s="79"/>
    </row>
    <row r="10" spans="1:16" ht="15.75" x14ac:dyDescent="0.25">
      <c r="B10" s="80"/>
      <c r="C10" s="81"/>
      <c r="D10" s="81"/>
      <c r="E10" s="81"/>
      <c r="F10" s="81"/>
      <c r="G10" s="81"/>
    </row>
    <row r="11" spans="1:16" ht="18" x14ac:dyDescent="0.25">
      <c r="B11" s="82" t="s">
        <v>171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</row>
    <row r="12" spans="1:16" ht="18" x14ac:dyDescent="0.25">
      <c r="B12" s="83" t="s">
        <v>172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4" spans="1:16" ht="13.5" customHeight="1" x14ac:dyDescent="0.2">
      <c r="D14" s="84" t="s">
        <v>173</v>
      </c>
      <c r="E14" s="84"/>
      <c r="F14" s="84"/>
      <c r="G14" s="84"/>
      <c r="H14" s="84"/>
      <c r="I14" s="84"/>
      <c r="J14" s="84"/>
      <c r="K14" s="84"/>
      <c r="L14" s="84"/>
      <c r="M14" s="84"/>
    </row>
    <row r="15" spans="1:16" ht="13.5" customHeight="1" x14ac:dyDescent="0.2">
      <c r="D15" s="84" t="s">
        <v>174</v>
      </c>
      <c r="E15" s="84"/>
      <c r="F15" s="84"/>
      <c r="G15" s="84"/>
      <c r="H15" s="84"/>
      <c r="I15" s="84"/>
      <c r="J15" s="84"/>
      <c r="K15" s="84"/>
      <c r="L15" s="84"/>
      <c r="M15" s="84"/>
    </row>
    <row r="16" spans="1:16" ht="13.5" customHeight="1" thickBot="1" x14ac:dyDescent="0.25">
      <c r="M16" s="85" t="s">
        <v>175</v>
      </c>
      <c r="N16" s="85"/>
      <c r="O16" s="85"/>
      <c r="P16" s="85"/>
    </row>
    <row r="17" spans="1:16" x14ac:dyDescent="0.2">
      <c r="A17" s="86" t="s">
        <v>176</v>
      </c>
      <c r="B17" s="87">
        <f>'[1]Moyenne Sem2'!$B$65</f>
        <v>0</v>
      </c>
      <c r="C17" s="88"/>
      <c r="D17" s="88"/>
      <c r="E17" s="88"/>
      <c r="F17" s="88"/>
      <c r="G17" s="88"/>
      <c r="H17" s="89"/>
      <c r="I17" s="89"/>
      <c r="J17" s="89"/>
      <c r="K17" s="184" t="s">
        <v>177</v>
      </c>
      <c r="L17" s="88"/>
      <c r="M17" s="88"/>
      <c r="N17" s="90" t="s">
        <v>228</v>
      </c>
      <c r="O17" s="90"/>
      <c r="P17" s="91"/>
    </row>
    <row r="18" spans="1:16" x14ac:dyDescent="0.2">
      <c r="A18" s="92" t="s">
        <v>179</v>
      </c>
      <c r="B18" s="93" t="str">
        <f>'[1]Moyenne Sem2'!$E$65&amp;" "&amp;'[1]Moyenne Sem2'!$F$65</f>
        <v xml:space="preserve"> </v>
      </c>
      <c r="C18" s="84"/>
      <c r="D18" s="84"/>
      <c r="E18" s="84"/>
      <c r="F18" s="84"/>
      <c r="G18" s="84"/>
      <c r="K18" s="84" t="s">
        <v>180</v>
      </c>
      <c r="L18" s="84"/>
      <c r="M18" s="84"/>
      <c r="N18" s="84" t="s">
        <v>181</v>
      </c>
      <c r="O18" s="93" t="s">
        <v>182</v>
      </c>
      <c r="P18" s="94"/>
    </row>
    <row r="19" spans="1:16" x14ac:dyDescent="0.2">
      <c r="A19" s="92" t="s">
        <v>183</v>
      </c>
      <c r="B19" s="95">
        <f>'[1]Moyenne Sem2'!$C$65</f>
        <v>0</v>
      </c>
      <c r="C19" s="95"/>
      <c r="D19" s="95"/>
      <c r="E19" s="95"/>
      <c r="F19" s="95"/>
      <c r="G19" s="84"/>
      <c r="K19" s="84" t="s">
        <v>184</v>
      </c>
      <c r="L19" s="84"/>
      <c r="M19" s="84"/>
      <c r="N19" s="84" t="s">
        <v>181</v>
      </c>
      <c r="O19" s="96" t="e">
        <f>#REF!</f>
        <v>#REF!</v>
      </c>
      <c r="P19" s="94"/>
    </row>
    <row r="20" spans="1:16" x14ac:dyDescent="0.2">
      <c r="A20" s="92" t="s">
        <v>185</v>
      </c>
      <c r="B20" s="97">
        <f>'[1]Moyenne Sem2'!$D$65</f>
        <v>0</v>
      </c>
      <c r="C20" s="97"/>
      <c r="D20" s="97"/>
      <c r="E20" s="97"/>
      <c r="F20" s="97"/>
      <c r="G20" s="84"/>
      <c r="P20" s="94"/>
    </row>
    <row r="21" spans="1:16" x14ac:dyDescent="0.2">
      <c r="A21" s="98" t="s">
        <v>186</v>
      </c>
      <c r="B21" s="99" t="s">
        <v>187</v>
      </c>
      <c r="C21" s="100"/>
      <c r="D21" s="101"/>
      <c r="E21" s="99" t="s">
        <v>188</v>
      </c>
      <c r="F21" s="101"/>
      <c r="G21" s="102" t="s">
        <v>189</v>
      </c>
      <c r="H21" s="103" t="s">
        <v>190</v>
      </c>
      <c r="I21" s="99" t="s">
        <v>191</v>
      </c>
      <c r="J21" s="100"/>
      <c r="K21" s="100"/>
      <c r="L21" s="100"/>
      <c r="M21" s="101"/>
      <c r="N21" s="99" t="s">
        <v>192</v>
      </c>
      <c r="O21" s="100"/>
      <c r="P21" s="104"/>
    </row>
    <row r="22" spans="1:16" x14ac:dyDescent="0.2">
      <c r="A22" s="105"/>
      <c r="B22" s="106" t="s">
        <v>193</v>
      </c>
      <c r="C22" s="107"/>
      <c r="D22" s="108"/>
      <c r="E22" s="106" t="s">
        <v>194</v>
      </c>
      <c r="F22" s="108"/>
      <c r="G22" s="109" t="s">
        <v>195</v>
      </c>
      <c r="H22" s="110"/>
      <c r="I22" s="109"/>
      <c r="J22" s="109"/>
      <c r="K22" s="109"/>
      <c r="L22" s="109"/>
      <c r="M22" s="109"/>
      <c r="N22" s="111"/>
      <c r="O22" s="109"/>
      <c r="P22" s="112"/>
    </row>
    <row r="23" spans="1:16" x14ac:dyDescent="0.2">
      <c r="A23" s="113" t="s">
        <v>196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94"/>
    </row>
    <row r="24" spans="1:16" x14ac:dyDescent="0.2">
      <c r="A24" s="115" t="s">
        <v>10</v>
      </c>
      <c r="B24" s="116">
        <f>'[1]Moyenne Sem2'!$J$65</f>
        <v>0</v>
      </c>
      <c r="C24" s="117"/>
      <c r="D24" s="118"/>
      <c r="E24" s="119">
        <v>2</v>
      </c>
      <c r="F24" s="120"/>
      <c r="G24" s="121">
        <f>B24*E24</f>
        <v>0</v>
      </c>
      <c r="H24" s="122"/>
      <c r="I24" s="123" t="str">
        <f>'[1]liste profs'!$B$9</f>
        <v>M.D'ALMEIDA Antoine</v>
      </c>
      <c r="J24" s="124"/>
      <c r="K24" s="124"/>
      <c r="L24" s="124"/>
      <c r="M24" s="125"/>
      <c r="N24" s="123" t="str">
        <f>IF(B24&gt;=15, "Très bien",IF(B24&gt;=14, "Bien", IF(AND(B24&lt;=13.99, B24&gt;=12), "Assez bien",IF(AND(B24&lt;=11.99,B24&gt;=10),"Passable",IF(AND(B24&lt;=9.99,B24&gt;=8),"Insuffisant","Nul")))))</f>
        <v>Nul</v>
      </c>
      <c r="O24" s="124"/>
      <c r="P24" s="126"/>
    </row>
    <row r="25" spans="1:16" x14ac:dyDescent="0.2">
      <c r="A25" s="115" t="s">
        <v>12</v>
      </c>
      <c r="B25" s="116">
        <f>'[1]Moyenne Sem2'!$K$65</f>
        <v>0</v>
      </c>
      <c r="C25" s="117"/>
      <c r="D25" s="118"/>
      <c r="E25" s="119">
        <v>2</v>
      </c>
      <c r="F25" s="120"/>
      <c r="G25" s="121">
        <f>B25*E25</f>
        <v>0</v>
      </c>
      <c r="H25" s="128"/>
      <c r="I25" s="123" t="str">
        <f>'[1]liste profs'!$B$10</f>
        <v>M.KAKOU Herve</v>
      </c>
      <c r="J25" s="124"/>
      <c r="K25" s="124"/>
      <c r="L25" s="124"/>
      <c r="M25" s="125"/>
      <c r="N25" s="123" t="str">
        <f>IF(B25&gt;=15, "Très bien",IF(B25&gt;=14, "Bien", IF(AND(B25&lt;=13.99, B25&gt;=12), "Assez bien",IF(AND(B25&lt;=11.99,B25&gt;=10),"Passable",IF(AND(B25&lt;=9.99,B25&gt;=8),"Insuffisant","Nul")))))</f>
        <v>Nul</v>
      </c>
      <c r="O25" s="124"/>
      <c r="P25" s="126"/>
    </row>
    <row r="26" spans="1:16" x14ac:dyDescent="0.2">
      <c r="A26" s="115" t="s">
        <v>36</v>
      </c>
      <c r="B26" s="116">
        <f>'[1]Moyenne Sem2'!$L$65</f>
        <v>0</v>
      </c>
      <c r="C26" s="117"/>
      <c r="D26" s="118"/>
      <c r="E26" s="119">
        <v>4</v>
      </c>
      <c r="F26" s="120"/>
      <c r="G26" s="121">
        <f>B26*E26</f>
        <v>0</v>
      </c>
      <c r="H26" s="122"/>
      <c r="I26" s="123" t="str">
        <f>'[1]liste profs'!$B$18</f>
        <v>M. KONE Ossaman</v>
      </c>
      <c r="J26" s="124"/>
      <c r="K26" s="124"/>
      <c r="L26" s="124"/>
      <c r="M26" s="125"/>
      <c r="N26" s="123" t="str">
        <f>IF(B26&gt;=15, "Très bien",IF(B26&gt;=14, "Bien", IF(AND(B26&lt;=13.99, B26&gt;=12), "Assez bien",IF(AND(B26&lt;=11.99,B26&gt;=10),"Passable",IF(AND(B26&lt;=9.99,B26&gt;=8),"Insuffisant","Nul")))))</f>
        <v>Nul</v>
      </c>
      <c r="O26" s="124"/>
      <c r="P26" s="126"/>
    </row>
    <row r="27" spans="1:16" x14ac:dyDescent="0.2">
      <c r="A27" s="115" t="s">
        <v>122</v>
      </c>
      <c r="B27" s="116">
        <f>'[1]Moyenne Sem2'!$M$65</f>
        <v>0</v>
      </c>
      <c r="C27" s="117"/>
      <c r="D27" s="118"/>
      <c r="E27" s="119">
        <v>2</v>
      </c>
      <c r="F27" s="120"/>
      <c r="G27" s="121">
        <f>B27*E27</f>
        <v>0</v>
      </c>
      <c r="H27" s="122"/>
      <c r="I27" s="123" t="str">
        <f>'[1]liste profs'!$B$24</f>
        <v>M.KOUASSI Frejus</v>
      </c>
      <c r="J27" s="124"/>
      <c r="K27" s="124"/>
      <c r="L27" s="124"/>
      <c r="M27" s="125"/>
      <c r="N27" s="123" t="str">
        <f>IF(B27&gt;=15, "Très bien",IF(B27&gt;=14, "Bien", IF(AND(B27&lt;=13.99, B27&gt;=12), "Assez bien",IF(AND(B27&lt;=11.99,B27&gt;=10),"Passable",IF(AND(B27&lt;=9.99,B27&gt;=8),"Insuffisant","Nul")))))</f>
        <v>Nul</v>
      </c>
      <c r="O27" s="124"/>
      <c r="P27" s="126"/>
    </row>
    <row r="28" spans="1:16" ht="13.5" thickBot="1" x14ac:dyDescent="0.25">
      <c r="A28" s="129" t="s">
        <v>198</v>
      </c>
      <c r="B28" s="130"/>
      <c r="C28" s="130"/>
      <c r="D28" s="130"/>
      <c r="E28" s="130"/>
      <c r="F28" s="131">
        <f>SUM(G24:G27)/SUM(E24:F27)</f>
        <v>0</v>
      </c>
      <c r="G28" s="131"/>
      <c r="H28" s="130"/>
      <c r="I28" s="130"/>
      <c r="J28" s="130"/>
      <c r="K28" s="130"/>
      <c r="L28" s="130"/>
      <c r="M28" s="130"/>
      <c r="N28" s="130"/>
      <c r="O28" s="130"/>
      <c r="P28" s="132"/>
    </row>
    <row r="29" spans="1:16" x14ac:dyDescent="0.2">
      <c r="A29" s="133" t="s">
        <v>199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94"/>
    </row>
    <row r="30" spans="1:16" x14ac:dyDescent="0.2">
      <c r="A30" s="185" t="s">
        <v>229</v>
      </c>
      <c r="B30" s="116">
        <f>'[1]Moyenne Sem2'!$N$65</f>
        <v>0</v>
      </c>
      <c r="C30" s="117"/>
      <c r="D30" s="118"/>
      <c r="E30" s="119">
        <v>2</v>
      </c>
      <c r="F30" s="120"/>
      <c r="G30" s="121">
        <f t="shared" ref="G30:G39" si="0">B30*E30</f>
        <v>0</v>
      </c>
      <c r="H30" s="122"/>
      <c r="I30" s="123" t="str">
        <f>'[1]liste profs'!$B$7</f>
        <v>M.TINA Yace</v>
      </c>
      <c r="J30" s="124"/>
      <c r="K30" s="124"/>
      <c r="L30" s="124"/>
      <c r="M30" s="125"/>
      <c r="N30" s="123" t="str">
        <f t="shared" ref="N30:N39" si="1">IF(B30&gt;=15, "Très bien",IF(B30&gt;=14, "Bien", IF(AND(B30&lt;=13.99, B30&gt;=12), "Assez bien",IF(AND(B30&lt;=11.99,B30&gt;=10),"Passable",IF(AND(B30&lt;=9.99,B30&gt;=8),"Insuffisant","Nul")))))</f>
        <v>Nul</v>
      </c>
      <c r="O30" s="124"/>
      <c r="P30" s="126"/>
    </row>
    <row r="31" spans="1:16" ht="12.75" customHeight="1" x14ac:dyDescent="0.2">
      <c r="A31" s="115" t="s">
        <v>66</v>
      </c>
      <c r="B31" s="116">
        <f>'[1]Moyenne Sem2'!$Z$65</f>
        <v>0</v>
      </c>
      <c r="C31" s="117"/>
      <c r="D31" s="118"/>
      <c r="E31" s="119">
        <v>5</v>
      </c>
      <c r="F31" s="120"/>
      <c r="G31" s="121">
        <f t="shared" si="0"/>
        <v>0</v>
      </c>
      <c r="H31" s="122"/>
      <c r="I31" s="123" t="str">
        <f>'[1]liste profs'!$B$4</f>
        <v>M.YAO Niambe</v>
      </c>
      <c r="J31" s="124"/>
      <c r="K31" s="124"/>
      <c r="L31" s="124"/>
      <c r="M31" s="125"/>
      <c r="N31" s="123" t="str">
        <f t="shared" si="1"/>
        <v>Nul</v>
      </c>
      <c r="O31" s="124"/>
      <c r="P31" s="126"/>
    </row>
    <row r="32" spans="1:16" x14ac:dyDescent="0.2">
      <c r="A32" s="185" t="s">
        <v>73</v>
      </c>
      <c r="B32" s="116">
        <f>'[1]Moyenne Sem2'!$Y$65</f>
        <v>0</v>
      </c>
      <c r="C32" s="117"/>
      <c r="D32" s="118"/>
      <c r="E32" s="119">
        <v>3</v>
      </c>
      <c r="F32" s="120"/>
      <c r="G32" s="121">
        <f t="shared" si="0"/>
        <v>0</v>
      </c>
      <c r="H32" s="122"/>
      <c r="I32" s="123" t="str">
        <f>'[1]liste profs'!$B$6</f>
        <v>M.AKE Jean</v>
      </c>
      <c r="J32" s="124"/>
      <c r="K32" s="124"/>
      <c r="L32" s="124"/>
      <c r="M32" s="125"/>
      <c r="N32" s="123" t="str">
        <f t="shared" si="1"/>
        <v>Nul</v>
      </c>
      <c r="O32" s="124"/>
      <c r="P32" s="126"/>
    </row>
    <row r="33" spans="1:16" x14ac:dyDescent="0.2">
      <c r="A33" s="115" t="s">
        <v>230</v>
      </c>
      <c r="B33" s="116">
        <f>'[1]Moyenne Sem2'!$Q$65</f>
        <v>0</v>
      </c>
      <c r="C33" s="117"/>
      <c r="D33" s="118"/>
      <c r="E33" s="119">
        <v>3</v>
      </c>
      <c r="F33" s="120"/>
      <c r="G33" s="121">
        <f t="shared" si="0"/>
        <v>0</v>
      </c>
      <c r="H33" s="122"/>
      <c r="I33" s="123" t="str">
        <f>'[1]liste profs'!$B$8</f>
        <v>M.KIGNELMAN Christian</v>
      </c>
      <c r="J33" s="124"/>
      <c r="K33" s="124"/>
      <c r="L33" s="124"/>
      <c r="M33" s="125"/>
      <c r="N33" s="123" t="str">
        <f t="shared" si="1"/>
        <v>Nul</v>
      </c>
      <c r="O33" s="124"/>
      <c r="P33" s="126"/>
    </row>
    <row r="34" spans="1:16" x14ac:dyDescent="0.2">
      <c r="A34" s="115" t="s">
        <v>231</v>
      </c>
      <c r="B34" s="116">
        <f>'[1]Moyenne Sem2'!$R$65</f>
        <v>0</v>
      </c>
      <c r="C34" s="117"/>
      <c r="D34" s="118"/>
      <c r="E34" s="119">
        <v>2</v>
      </c>
      <c r="F34" s="120"/>
      <c r="G34" s="121">
        <f t="shared" si="0"/>
        <v>0</v>
      </c>
      <c r="H34" s="122"/>
      <c r="I34" s="123" t="str">
        <f>'[1]liste profs'!$B$16</f>
        <v>M.DECHI Evariste</v>
      </c>
      <c r="J34" s="124"/>
      <c r="K34" s="124"/>
      <c r="L34" s="124"/>
      <c r="M34" s="125"/>
      <c r="N34" s="123" t="str">
        <f t="shared" si="1"/>
        <v>Nul</v>
      </c>
      <c r="O34" s="124"/>
      <c r="P34" s="126"/>
    </row>
    <row r="35" spans="1:16" x14ac:dyDescent="0.2">
      <c r="A35" s="115" t="s">
        <v>34</v>
      </c>
      <c r="B35" s="116">
        <f>'[1]Moyenne Sem2'!$S$65</f>
        <v>0</v>
      </c>
      <c r="C35" s="117"/>
      <c r="D35" s="118"/>
      <c r="E35" s="119">
        <v>3</v>
      </c>
      <c r="F35" s="120"/>
      <c r="G35" s="121">
        <f t="shared" si="0"/>
        <v>0</v>
      </c>
      <c r="H35" s="122"/>
      <c r="I35" s="123" t="str">
        <f>'[1]liste profs'!$B$19</f>
        <v>M.KOUASSI Jean</v>
      </c>
      <c r="J35" s="124"/>
      <c r="K35" s="124"/>
      <c r="L35" s="124"/>
      <c r="M35" s="125"/>
      <c r="N35" s="123" t="str">
        <f t="shared" si="1"/>
        <v>Nul</v>
      </c>
      <c r="O35" s="124"/>
      <c r="P35" s="126"/>
    </row>
    <row r="36" spans="1:16" x14ac:dyDescent="0.2">
      <c r="A36" s="115" t="s">
        <v>232</v>
      </c>
      <c r="B36" s="116">
        <f>'[1]Moyenne Sem2'!$U$65</f>
        <v>0</v>
      </c>
      <c r="C36" s="117"/>
      <c r="D36" s="118"/>
      <c r="E36" s="119">
        <v>3</v>
      </c>
      <c r="F36" s="120"/>
      <c r="G36" s="121">
        <f t="shared" si="0"/>
        <v>0</v>
      </c>
      <c r="H36" s="122"/>
      <c r="I36" s="123" t="str">
        <f>'[1]liste profs'!$B$22</f>
        <v>M.YEO Nahoua</v>
      </c>
      <c r="J36" s="124"/>
      <c r="K36" s="124"/>
      <c r="L36" s="124"/>
      <c r="M36" s="125"/>
      <c r="N36" s="123" t="str">
        <f t="shared" si="1"/>
        <v>Nul</v>
      </c>
      <c r="O36" s="124"/>
      <c r="P36" s="126"/>
    </row>
    <row r="37" spans="1:16" x14ac:dyDescent="0.2">
      <c r="A37" s="115" t="s">
        <v>77</v>
      </c>
      <c r="B37" s="116">
        <f>'[1]Moyenne Sem2'!$T$65</f>
        <v>0</v>
      </c>
      <c r="C37" s="117"/>
      <c r="D37" s="118"/>
      <c r="E37" s="119">
        <v>2</v>
      </c>
      <c r="F37" s="120"/>
      <c r="G37" s="121">
        <f t="shared" si="0"/>
        <v>0</v>
      </c>
      <c r="H37" s="122"/>
      <c r="I37" s="123" t="str">
        <f>'[1]liste profs'!$B$23</f>
        <v>M.YEO Nahoua</v>
      </c>
      <c r="J37" s="124"/>
      <c r="K37" s="124"/>
      <c r="L37" s="124"/>
      <c r="M37" s="125"/>
      <c r="N37" s="123" t="str">
        <f t="shared" si="1"/>
        <v>Nul</v>
      </c>
      <c r="O37" s="124"/>
      <c r="P37" s="126"/>
    </row>
    <row r="38" spans="1:16" ht="12.75" customHeight="1" x14ac:dyDescent="0.2">
      <c r="A38" s="115" t="s">
        <v>233</v>
      </c>
      <c r="B38" s="116">
        <f>'[1]Moyenne Sem2'!$AA$65</f>
        <v>0</v>
      </c>
      <c r="C38" s="117"/>
      <c r="D38" s="118"/>
      <c r="E38" s="119">
        <v>5</v>
      </c>
      <c r="F38" s="120"/>
      <c r="G38" s="121">
        <f t="shared" si="0"/>
        <v>0</v>
      </c>
      <c r="H38" s="122"/>
      <c r="I38" s="123" t="str">
        <f>'[1]liste profs'!$B$26</f>
        <v>M.KOUASSI Jean</v>
      </c>
      <c r="J38" s="124"/>
      <c r="K38" s="124"/>
      <c r="L38" s="124"/>
      <c r="M38" s="125"/>
      <c r="N38" s="123" t="str">
        <f t="shared" si="1"/>
        <v>Nul</v>
      </c>
      <c r="O38" s="124"/>
      <c r="P38" s="126"/>
    </row>
    <row r="39" spans="1:16" x14ac:dyDescent="0.2">
      <c r="A39" s="115" t="s">
        <v>234</v>
      </c>
      <c r="B39" s="116">
        <f>'[1]Moyenne Sem2'!$P$65</f>
        <v>0</v>
      </c>
      <c r="C39" s="117"/>
      <c r="D39" s="118"/>
      <c r="E39" s="119">
        <v>2</v>
      </c>
      <c r="F39" s="120"/>
      <c r="G39" s="121">
        <f t="shared" si="0"/>
        <v>0</v>
      </c>
      <c r="H39" s="122"/>
      <c r="I39" s="123" t="str">
        <f>'[1]liste profs'!$B$12</f>
        <v>M.ATTA Atta</v>
      </c>
      <c r="J39" s="124"/>
      <c r="K39" s="124"/>
      <c r="L39" s="124"/>
      <c r="M39" s="125"/>
      <c r="N39" s="123" t="str">
        <f t="shared" si="1"/>
        <v>Nul</v>
      </c>
      <c r="O39" s="124"/>
      <c r="P39" s="126"/>
    </row>
    <row r="40" spans="1:16" ht="12.75" customHeight="1" thickBot="1" x14ac:dyDescent="0.25">
      <c r="A40" s="129" t="s">
        <v>206</v>
      </c>
      <c r="B40" s="137"/>
      <c r="C40" s="137"/>
      <c r="D40" s="137"/>
      <c r="E40" s="137"/>
      <c r="F40" s="131">
        <f>SUM(G33:G39)/SUM(E33:F39)</f>
        <v>0</v>
      </c>
      <c r="G40" s="131"/>
      <c r="H40" s="137"/>
      <c r="I40" s="137"/>
      <c r="J40" s="137"/>
      <c r="K40" s="137"/>
      <c r="L40" s="137"/>
      <c r="M40" s="137"/>
      <c r="N40" s="137"/>
      <c r="O40" s="137"/>
      <c r="P40" s="138"/>
    </row>
    <row r="41" spans="1:16" x14ac:dyDescent="0.2">
      <c r="A41" s="139" t="s">
        <v>207</v>
      </c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1"/>
    </row>
    <row r="42" spans="1:16" ht="12.75" customHeight="1" thickBot="1" x14ac:dyDescent="0.25">
      <c r="A42" s="142" t="s">
        <v>208</v>
      </c>
      <c r="B42" s="137"/>
      <c r="C42" s="143">
        <f>'[1]Moyenne Sem2'!$AF$65</f>
        <v>0</v>
      </c>
      <c r="D42" s="137"/>
      <c r="E42" s="137"/>
      <c r="F42" s="137"/>
      <c r="G42" s="137"/>
      <c r="H42" s="137"/>
      <c r="I42" s="137"/>
      <c r="J42" s="144" t="s">
        <v>209</v>
      </c>
      <c r="K42" s="144"/>
      <c r="L42" s="144"/>
      <c r="M42" s="144"/>
      <c r="N42" s="144"/>
      <c r="O42" s="144"/>
      <c r="P42" s="145">
        <f>'[1]Moyenne Sem2'!$AG$65</f>
        <v>0</v>
      </c>
    </row>
    <row r="43" spans="1:16" x14ac:dyDescent="0.2">
      <c r="A43" s="133" t="s">
        <v>210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46"/>
    </row>
    <row r="44" spans="1:16" ht="3" customHeight="1" x14ac:dyDescent="0.2">
      <c r="A44" s="147"/>
      <c r="B44" s="102"/>
      <c r="C44" s="102"/>
      <c r="D44" s="102"/>
      <c r="E44" s="102"/>
      <c r="F44" s="148"/>
      <c r="G44" s="102"/>
      <c r="H44" s="102"/>
      <c r="I44" s="102"/>
      <c r="J44" s="102"/>
      <c r="K44" s="149"/>
      <c r="L44" s="102"/>
      <c r="M44" s="102"/>
      <c r="N44" s="102"/>
      <c r="O44" s="102"/>
      <c r="P44" s="150"/>
    </row>
    <row r="45" spans="1:16" x14ac:dyDescent="0.2">
      <c r="A45" s="92" t="s">
        <v>211</v>
      </c>
      <c r="C45" s="121">
        <f>(SUM(G24:G27)+SUM(G30:G39))/(SUM(E24:F27)+SUM(E30:F39))</f>
        <v>0</v>
      </c>
      <c r="F45" s="151"/>
      <c r="G45" s="152" t="s">
        <v>212</v>
      </c>
      <c r="H45" s="152"/>
      <c r="I45" s="152"/>
      <c r="K45" s="153"/>
      <c r="M45" s="152" t="s">
        <v>213</v>
      </c>
      <c r="N45" s="152"/>
      <c r="O45" s="152"/>
      <c r="P45" s="94"/>
    </row>
    <row r="46" spans="1:16" ht="1.5" customHeight="1" x14ac:dyDescent="0.2">
      <c r="A46" s="92"/>
      <c r="F46" s="151"/>
      <c r="K46" s="153"/>
      <c r="P46" s="94"/>
    </row>
    <row r="47" spans="1:16" x14ac:dyDescent="0.2">
      <c r="A47" s="92" t="s">
        <v>214</v>
      </c>
      <c r="C47" s="121">
        <f>'[1]Moyenne Sem2'!$AH$65</f>
        <v>0</v>
      </c>
      <c r="F47" s="151"/>
      <c r="G47" s="154" t="s">
        <v>215</v>
      </c>
      <c r="H47" s="154"/>
      <c r="J47" s="155"/>
      <c r="K47" s="153"/>
      <c r="P47" s="94"/>
    </row>
    <row r="48" spans="1:16" ht="3" customHeight="1" x14ac:dyDescent="0.2">
      <c r="A48" s="92"/>
      <c r="F48" s="151"/>
      <c r="G48" s="154"/>
      <c r="H48" s="154"/>
      <c r="K48" s="153"/>
      <c r="P48" s="94"/>
    </row>
    <row r="49" spans="1:16" x14ac:dyDescent="0.2">
      <c r="A49" s="156" t="s">
        <v>235</v>
      </c>
      <c r="C49" s="157">
        <f>C45+C47</f>
        <v>0</v>
      </c>
      <c r="F49" s="151"/>
      <c r="G49" s="154" t="s">
        <v>217</v>
      </c>
      <c r="H49" s="154"/>
      <c r="J49" s="155"/>
      <c r="K49" s="153"/>
      <c r="M49" s="154" t="s">
        <v>218</v>
      </c>
      <c r="O49" s="157">
        <f>'[1]Moyenne Sem2'!$AI$78</f>
        <v>13.550833333333335</v>
      </c>
      <c r="P49" s="94"/>
    </row>
    <row r="50" spans="1:16" ht="2.25" customHeight="1" x14ac:dyDescent="0.2">
      <c r="A50" s="156"/>
      <c r="F50" s="151"/>
      <c r="G50" s="154"/>
      <c r="H50" s="154"/>
      <c r="K50" s="153"/>
      <c r="M50" s="154"/>
      <c r="P50" s="94"/>
    </row>
    <row r="51" spans="1:16" x14ac:dyDescent="0.2">
      <c r="A51" s="156" t="s">
        <v>190</v>
      </c>
      <c r="C51" s="158" t="str">
        <f>IF('[1]Moyenne Sem2'!$AJ$65=1,'[1]Moyenne Sem2'!$AJ$65&amp;"er(e)",'[1]Moyenne Sem2'!$AJ$65&amp;"ème")</f>
        <v>ème</v>
      </c>
      <c r="F51" s="151"/>
      <c r="G51" s="154" t="s">
        <v>219</v>
      </c>
      <c r="H51" s="154"/>
      <c r="J51" s="155"/>
      <c r="K51" s="153"/>
      <c r="M51" s="154" t="s">
        <v>220</v>
      </c>
      <c r="O51" s="157">
        <f>'[1]Moyenne Sem2'!$AI$79</f>
        <v>2.3472222222222223</v>
      </c>
      <c r="P51" s="94"/>
    </row>
    <row r="52" spans="1:16" ht="6.75" customHeight="1" x14ac:dyDescent="0.2">
      <c r="A52" s="159"/>
      <c r="F52" s="151"/>
      <c r="G52" s="154"/>
      <c r="H52" s="154"/>
      <c r="K52" s="153"/>
      <c r="M52" s="154"/>
      <c r="O52" s="84"/>
      <c r="P52" s="94"/>
    </row>
    <row r="53" spans="1:16" x14ac:dyDescent="0.2">
      <c r="A53" s="92" t="s">
        <v>236</v>
      </c>
      <c r="C53" s="157">
        <f>'[1]Moyenne AN'!$G$65</f>
        <v>0</v>
      </c>
      <c r="F53" s="151"/>
      <c r="G53" s="154" t="s">
        <v>221</v>
      </c>
      <c r="H53" s="154"/>
      <c r="J53" s="155"/>
      <c r="K53" s="153"/>
      <c r="M53" s="154" t="s">
        <v>222</v>
      </c>
      <c r="O53" s="157">
        <f>'[1]Moyenne Sem2'!$AI$76</f>
        <v>10.917558760683759</v>
      </c>
      <c r="P53" s="94"/>
    </row>
    <row r="54" spans="1:16" ht="7.5" customHeight="1" x14ac:dyDescent="0.2">
      <c r="A54" s="156"/>
      <c r="F54" s="151"/>
      <c r="G54" s="154"/>
      <c r="H54" s="154"/>
      <c r="K54" s="153"/>
      <c r="P54" s="94"/>
    </row>
    <row r="55" spans="1:16" x14ac:dyDescent="0.2">
      <c r="A55" s="156" t="s">
        <v>237</v>
      </c>
      <c r="C55" s="157">
        <f>(C53+C49)/2</f>
        <v>0</v>
      </c>
      <c r="F55" s="151"/>
      <c r="G55" s="154" t="s">
        <v>223</v>
      </c>
      <c r="H55" s="154"/>
      <c r="J55" s="155"/>
      <c r="K55" s="153"/>
      <c r="P55" s="94"/>
    </row>
    <row r="56" spans="1:16" x14ac:dyDescent="0.2">
      <c r="A56" s="156" t="s">
        <v>238</v>
      </c>
      <c r="C56" s="158" t="str">
        <f>IF('[1]Moyenne AN'!$K$65=1,'[1]Moyenne AN'!$K$65&amp;"er(e)",'[1]Moyenne AN'!$K$65&amp;"ème")</f>
        <v>ème</v>
      </c>
      <c r="F56" s="151"/>
      <c r="K56" s="153"/>
      <c r="P56" s="94"/>
    </row>
    <row r="57" spans="1:16" x14ac:dyDescent="0.2">
      <c r="A57" s="186"/>
      <c r="B57" s="162"/>
      <c r="C57" s="162"/>
      <c r="D57" s="162"/>
      <c r="E57" s="162"/>
      <c r="F57" s="163"/>
      <c r="G57" s="162"/>
      <c r="H57" s="162"/>
      <c r="I57" s="162"/>
      <c r="J57" s="162"/>
      <c r="K57" s="164"/>
      <c r="L57" s="162"/>
      <c r="M57" s="162"/>
      <c r="N57" s="162"/>
      <c r="O57" s="162"/>
      <c r="P57" s="165"/>
    </row>
    <row r="58" spans="1:16" x14ac:dyDescent="0.2">
      <c r="A58" s="186"/>
      <c r="B58" s="162"/>
      <c r="C58" s="162"/>
      <c r="D58" s="162"/>
      <c r="E58" s="162"/>
      <c r="F58" s="163"/>
      <c r="G58" s="162"/>
      <c r="H58" s="162"/>
      <c r="I58" s="162"/>
      <c r="J58" s="162"/>
      <c r="K58" s="164"/>
      <c r="L58" s="162"/>
      <c r="M58" s="162"/>
      <c r="N58" s="162"/>
      <c r="O58" s="162"/>
      <c r="P58" s="165"/>
    </row>
    <row r="59" spans="1:16" x14ac:dyDescent="0.2">
      <c r="A59" s="159"/>
      <c r="K59" s="153"/>
      <c r="P59" s="94"/>
    </row>
    <row r="60" spans="1:16" x14ac:dyDescent="0.2">
      <c r="A60" s="166" t="s">
        <v>224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8"/>
      <c r="L60" s="169" t="s">
        <v>225</v>
      </c>
      <c r="M60" s="167"/>
      <c r="N60" s="167"/>
      <c r="O60" s="167"/>
      <c r="P60" s="170"/>
    </row>
    <row r="61" spans="1:16" x14ac:dyDescent="0.2">
      <c r="A61" s="171"/>
      <c r="B61" s="172"/>
      <c r="C61" s="172"/>
      <c r="D61" s="172"/>
      <c r="E61" s="172"/>
      <c r="F61" s="172"/>
      <c r="G61" s="172"/>
      <c r="H61" s="172"/>
      <c r="I61" s="172"/>
      <c r="J61" s="172"/>
      <c r="K61" s="173"/>
      <c r="L61" s="172"/>
      <c r="M61" s="172"/>
      <c r="N61" s="172"/>
      <c r="O61" s="172"/>
      <c r="P61" s="174"/>
    </row>
    <row r="62" spans="1:16" x14ac:dyDescent="0.2">
      <c r="A62" s="171"/>
      <c r="B62" s="172"/>
      <c r="C62" s="172"/>
      <c r="D62" s="172"/>
      <c r="E62" s="172"/>
      <c r="F62" s="172"/>
      <c r="G62" s="172"/>
      <c r="H62" s="172"/>
      <c r="I62" s="172"/>
      <c r="J62" s="172"/>
      <c r="K62" s="173"/>
      <c r="L62" s="172"/>
      <c r="M62" s="172"/>
      <c r="N62" s="172"/>
      <c r="O62" s="172"/>
      <c r="P62" s="174"/>
    </row>
    <row r="63" spans="1:16" x14ac:dyDescent="0.2">
      <c r="A63" s="159"/>
      <c r="K63" s="153"/>
      <c r="P63" s="94"/>
    </row>
    <row r="64" spans="1:16" x14ac:dyDescent="0.2">
      <c r="A64" s="187" t="s">
        <v>239</v>
      </c>
      <c r="B64" s="74"/>
      <c r="C64" s="74"/>
      <c r="D64" s="74"/>
      <c r="E64" s="74"/>
      <c r="F64" s="74"/>
      <c r="G64" s="74"/>
      <c r="H64" s="74"/>
      <c r="I64" s="74"/>
      <c r="J64" s="74"/>
      <c r="K64" s="188"/>
      <c r="P64" s="94"/>
    </row>
    <row r="65" spans="1:16" x14ac:dyDescent="0.2">
      <c r="A65" s="178"/>
      <c r="B65" s="179"/>
      <c r="C65" s="179"/>
      <c r="D65" s="179"/>
      <c r="E65" s="179"/>
      <c r="F65" s="179"/>
      <c r="G65" s="179"/>
      <c r="H65" s="179"/>
      <c r="I65" s="179"/>
      <c r="J65" s="179"/>
      <c r="K65" s="180"/>
      <c r="P65" s="94"/>
    </row>
    <row r="66" spans="1:16" x14ac:dyDescent="0.2">
      <c r="A66" s="178"/>
      <c r="B66" s="179"/>
      <c r="C66" s="179"/>
      <c r="D66" s="179"/>
      <c r="E66" s="179"/>
      <c r="F66" s="179"/>
      <c r="G66" s="179"/>
      <c r="H66" s="179"/>
      <c r="I66" s="179"/>
      <c r="J66" s="179"/>
      <c r="K66" s="180"/>
      <c r="P66" s="94"/>
    </row>
    <row r="67" spans="1:16" x14ac:dyDescent="0.2">
      <c r="A67" s="159"/>
      <c r="K67" s="153"/>
      <c r="P67" s="94"/>
    </row>
    <row r="68" spans="1:16" ht="13.5" thickBot="1" x14ac:dyDescent="0.25">
      <c r="A68" s="181"/>
      <c r="B68" s="137"/>
      <c r="C68" s="137"/>
      <c r="D68" s="137"/>
      <c r="E68" s="137"/>
      <c r="F68" s="137"/>
      <c r="G68" s="137"/>
      <c r="H68" s="137"/>
      <c r="I68" s="137"/>
      <c r="J68" s="137"/>
      <c r="K68" s="182"/>
      <c r="L68" s="137"/>
      <c r="M68" s="137"/>
      <c r="N68" s="137"/>
      <c r="O68" s="137"/>
      <c r="P68" s="138"/>
    </row>
    <row r="69" spans="1:16" x14ac:dyDescent="0.2">
      <c r="A69" s="183" t="s">
        <v>226</v>
      </c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</row>
    <row r="70" spans="1:16" ht="15" x14ac:dyDescent="0.25">
      <c r="A70" s="71" t="s">
        <v>159</v>
      </c>
      <c r="B70" s="71"/>
      <c r="C70" s="71"/>
      <c r="D70" s="71"/>
      <c r="E70" s="71"/>
      <c r="F70" s="71"/>
      <c r="L70" s="73" t="s">
        <v>160</v>
      </c>
      <c r="M70" s="73"/>
      <c r="N70" s="73"/>
      <c r="O70" s="73"/>
      <c r="P70" s="73"/>
    </row>
    <row r="71" spans="1:16" ht="15" x14ac:dyDescent="0.25">
      <c r="A71" s="74" t="s">
        <v>161</v>
      </c>
      <c r="B71" s="74"/>
      <c r="C71" s="74"/>
      <c r="D71" s="74"/>
      <c r="E71" s="74"/>
      <c r="F71" s="74"/>
      <c r="L71" s="73" t="s">
        <v>227</v>
      </c>
      <c r="M71" s="73"/>
      <c r="N71" s="73"/>
      <c r="O71" s="73"/>
      <c r="P71" s="73"/>
    </row>
    <row r="72" spans="1:16" ht="15.75" x14ac:dyDescent="0.25">
      <c r="A72" s="75" t="s">
        <v>163</v>
      </c>
      <c r="B72" s="75"/>
      <c r="C72" s="75"/>
      <c r="D72" s="75"/>
      <c r="E72" s="75"/>
      <c r="F72" s="75"/>
      <c r="I72" s="76"/>
      <c r="L72" s="75" t="s">
        <v>164</v>
      </c>
      <c r="M72" s="75"/>
      <c r="N72" s="75"/>
      <c r="O72" s="75"/>
      <c r="P72" s="75"/>
    </row>
    <row r="73" spans="1:16" ht="15.75" x14ac:dyDescent="0.25">
      <c r="A73" s="71" t="s">
        <v>165</v>
      </c>
      <c r="B73" s="71"/>
      <c r="C73" s="71"/>
      <c r="D73" s="71"/>
      <c r="E73" s="71"/>
      <c r="F73" s="71"/>
      <c r="G73" s="76"/>
      <c r="L73" s="77" t="s">
        <v>166</v>
      </c>
      <c r="M73" s="77"/>
      <c r="N73" s="77"/>
      <c r="O73" s="78">
        <f ca="1">$O$4</f>
        <v>45719</v>
      </c>
      <c r="P73" s="78"/>
    </row>
    <row r="74" spans="1:16" x14ac:dyDescent="0.2">
      <c r="A74" s="71" t="s">
        <v>167</v>
      </c>
      <c r="B74" s="71"/>
      <c r="C74" s="71"/>
      <c r="D74" s="71"/>
      <c r="E74" s="71"/>
      <c r="F74" s="71"/>
    </row>
    <row r="75" spans="1:16" ht="15.75" x14ac:dyDescent="0.25">
      <c r="A75" s="75" t="s">
        <v>164</v>
      </c>
      <c r="B75" s="75"/>
      <c r="C75" s="75"/>
      <c r="D75" s="75"/>
      <c r="E75" s="75"/>
      <c r="F75" s="75"/>
      <c r="L75" s="79" t="s">
        <v>168</v>
      </c>
      <c r="M75" s="79"/>
      <c r="N75" s="79"/>
      <c r="O75" s="79"/>
      <c r="P75" s="79"/>
    </row>
    <row r="76" spans="1:16" x14ac:dyDescent="0.2">
      <c r="L76" s="79" t="s">
        <v>169</v>
      </c>
      <c r="M76" s="79"/>
      <c r="N76" s="79"/>
      <c r="O76" s="79"/>
      <c r="P76" s="79"/>
    </row>
    <row r="77" spans="1:16" x14ac:dyDescent="0.2">
      <c r="L77" s="79" t="s">
        <v>170</v>
      </c>
      <c r="M77" s="79"/>
      <c r="N77" s="79"/>
      <c r="O77" s="79"/>
      <c r="P77" s="79"/>
    </row>
    <row r="79" spans="1:16" ht="15.75" x14ac:dyDescent="0.25">
      <c r="B79" s="80"/>
      <c r="C79" s="81"/>
      <c r="D79" s="81"/>
      <c r="E79" s="81"/>
      <c r="F79" s="81"/>
      <c r="G79" s="81"/>
    </row>
    <row r="80" spans="1:16" ht="18" x14ac:dyDescent="0.25">
      <c r="B80" s="82" t="s">
        <v>171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1:16" ht="18" x14ac:dyDescent="0.25">
      <c r="B81" s="83" t="s">
        <v>172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3" spans="1:16" x14ac:dyDescent="0.2">
      <c r="D83" s="84" t="s">
        <v>173</v>
      </c>
      <c r="E83" s="84"/>
      <c r="F83" s="84"/>
      <c r="G83" s="84"/>
      <c r="H83" s="84"/>
      <c r="I83" s="84"/>
      <c r="J83" s="84"/>
      <c r="K83" s="84"/>
      <c r="L83" s="84"/>
      <c r="M83" s="84"/>
    </row>
    <row r="84" spans="1:16" x14ac:dyDescent="0.2">
      <c r="D84" s="84" t="s">
        <v>174</v>
      </c>
      <c r="E84" s="84"/>
      <c r="F84" s="84"/>
      <c r="G84" s="84"/>
      <c r="H84" s="84"/>
      <c r="I84" s="84"/>
      <c r="J84" s="84"/>
      <c r="K84" s="84"/>
      <c r="L84" s="84"/>
      <c r="M84" s="84"/>
    </row>
    <row r="85" spans="1:16" ht="13.5" thickBot="1" x14ac:dyDescent="0.25">
      <c r="M85" s="85" t="s">
        <v>241</v>
      </c>
      <c r="N85" s="85"/>
      <c r="O85" s="85"/>
      <c r="P85" s="85"/>
    </row>
    <row r="86" spans="1:16" x14ac:dyDescent="0.2">
      <c r="A86" s="86" t="s">
        <v>176</v>
      </c>
      <c r="B86" s="87">
        <f>'[2]Moyenne Sem2'!$B$62</f>
        <v>0</v>
      </c>
      <c r="C86" s="88"/>
      <c r="D86" s="88"/>
      <c r="E86" s="88"/>
      <c r="F86" s="88"/>
      <c r="G86" s="88"/>
      <c r="H86" s="89"/>
      <c r="I86" s="89"/>
      <c r="J86" s="89"/>
      <c r="K86" s="88" t="s">
        <v>177</v>
      </c>
      <c r="L86" s="88"/>
      <c r="M86" s="88"/>
      <c r="N86" s="90" t="s">
        <v>242</v>
      </c>
      <c r="O86" s="90"/>
      <c r="P86" s="91"/>
    </row>
    <row r="87" spans="1:16" x14ac:dyDescent="0.2">
      <c r="A87" s="92" t="s">
        <v>179</v>
      </c>
      <c r="B87" s="93" t="str">
        <f>'[2]Moyenne Sem2'!$E$62&amp;" "&amp;'[2]Moyenne Sem2'!$F$62</f>
        <v xml:space="preserve"> </v>
      </c>
      <c r="C87" s="84"/>
      <c r="D87" s="84"/>
      <c r="E87" s="84"/>
      <c r="F87" s="84"/>
      <c r="G87" s="84"/>
      <c r="K87" s="84" t="s">
        <v>180</v>
      </c>
      <c r="L87" s="84"/>
      <c r="M87" s="84"/>
      <c r="N87" s="84" t="s">
        <v>181</v>
      </c>
      <c r="O87" s="93" t="s">
        <v>182</v>
      </c>
      <c r="P87" s="94"/>
    </row>
    <row r="88" spans="1:16" x14ac:dyDescent="0.2">
      <c r="A88" s="92" t="s">
        <v>183</v>
      </c>
      <c r="B88" s="95">
        <f>'[2]Moyenne Sem2'!$C$62</f>
        <v>0</v>
      </c>
      <c r="C88" s="95"/>
      <c r="D88" s="95"/>
      <c r="E88" s="95"/>
      <c r="F88" s="95"/>
      <c r="G88" s="84"/>
      <c r="K88" s="84" t="s">
        <v>184</v>
      </c>
      <c r="L88" s="84"/>
      <c r="M88" s="84"/>
      <c r="N88" s="84" t="s">
        <v>181</v>
      </c>
      <c r="O88" s="96" t="e">
        <f>$O$19</f>
        <v>#REF!</v>
      </c>
      <c r="P88" s="94"/>
    </row>
    <row r="89" spans="1:16" x14ac:dyDescent="0.2">
      <c r="A89" s="92" t="s">
        <v>185</v>
      </c>
      <c r="B89" s="97">
        <f>'[2]Moyenne Sem2'!$D$62</f>
        <v>0</v>
      </c>
      <c r="C89" s="97"/>
      <c r="D89" s="97"/>
      <c r="E89" s="97"/>
      <c r="F89" s="97"/>
      <c r="G89" s="84"/>
      <c r="P89" s="94"/>
    </row>
    <row r="90" spans="1:16" x14ac:dyDescent="0.2">
      <c r="A90" s="98" t="s">
        <v>186</v>
      </c>
      <c r="B90" s="99" t="s">
        <v>187</v>
      </c>
      <c r="C90" s="100"/>
      <c r="D90" s="101"/>
      <c r="E90" s="99" t="s">
        <v>188</v>
      </c>
      <c r="F90" s="101"/>
      <c r="G90" s="102" t="s">
        <v>189</v>
      </c>
      <c r="H90" s="103" t="s">
        <v>190</v>
      </c>
      <c r="I90" s="99" t="s">
        <v>191</v>
      </c>
      <c r="J90" s="100"/>
      <c r="K90" s="100"/>
      <c r="L90" s="100"/>
      <c r="M90" s="101"/>
      <c r="N90" s="99" t="s">
        <v>192</v>
      </c>
      <c r="O90" s="100"/>
      <c r="P90" s="104"/>
    </row>
    <row r="91" spans="1:16" x14ac:dyDescent="0.2">
      <c r="A91" s="105"/>
      <c r="B91" s="106" t="s">
        <v>193</v>
      </c>
      <c r="C91" s="107"/>
      <c r="D91" s="108"/>
      <c r="E91" s="106" t="s">
        <v>194</v>
      </c>
      <c r="F91" s="108"/>
      <c r="G91" s="109" t="s">
        <v>195</v>
      </c>
      <c r="H91" s="110"/>
      <c r="I91" s="109"/>
      <c r="J91" s="109"/>
      <c r="K91" s="109"/>
      <c r="L91" s="109"/>
      <c r="M91" s="109"/>
      <c r="N91" s="111"/>
      <c r="O91" s="109"/>
      <c r="P91" s="112"/>
    </row>
    <row r="92" spans="1:16" x14ac:dyDescent="0.2">
      <c r="A92" s="113" t="s">
        <v>196</v>
      </c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94"/>
    </row>
    <row r="93" spans="1:16" x14ac:dyDescent="0.2">
      <c r="A93" s="115" t="s">
        <v>10</v>
      </c>
      <c r="B93" s="116">
        <f>'[2]Moyenne Sem2'!$J$62</f>
        <v>0</v>
      </c>
      <c r="C93" s="117"/>
      <c r="D93" s="118"/>
      <c r="E93" s="119">
        <v>2</v>
      </c>
      <c r="F93" s="120"/>
      <c r="G93" s="121">
        <f>B93*E93</f>
        <v>0</v>
      </c>
      <c r="H93" s="122"/>
      <c r="I93" s="123" t="str">
        <f>[2]prof!$C$2</f>
        <v>M.KOUAKOU Jules</v>
      </c>
      <c r="J93" s="124"/>
      <c r="K93" s="124"/>
      <c r="L93" s="124"/>
      <c r="M93" s="125"/>
      <c r="N93" s="123" t="str">
        <f>IF(B93&gt;=15, "Très bien",IF(B93&gt;=14, "Bien", IF(AND(B93&lt;=13.99, B93&gt;=12), "Assez bien",IF(AND(B93&lt;=11.99,B93&gt;=10),"Passable",IF(AND(B93&lt;=9.99,B93&gt;=8),"Insuffisant","Nul")))))</f>
        <v>Nul</v>
      </c>
      <c r="O93" s="124"/>
      <c r="P93" s="126"/>
    </row>
    <row r="94" spans="1:16" x14ac:dyDescent="0.2">
      <c r="A94" s="115" t="s">
        <v>12</v>
      </c>
      <c r="B94" s="116">
        <f>'[2]Moyenne Sem2'!$K$62</f>
        <v>0</v>
      </c>
      <c r="C94" s="117"/>
      <c r="D94" s="118"/>
      <c r="E94" s="119">
        <v>2</v>
      </c>
      <c r="F94" s="120"/>
      <c r="G94" s="121">
        <f>B94*E94</f>
        <v>0</v>
      </c>
      <c r="H94" s="128"/>
      <c r="I94" s="123" t="str">
        <f>[2]prof!$C$3</f>
        <v>M.KAKOU HERVE</v>
      </c>
      <c r="J94" s="124"/>
      <c r="K94" s="124"/>
      <c r="L94" s="124"/>
      <c r="M94" s="125"/>
      <c r="N94" s="123" t="str">
        <f>IF(B94&gt;=15, "Très bien",IF(B94&gt;=14, "Bien", IF(AND(B94&lt;=13.99, B94&gt;=12), "Assez bien",IF(AND(B94&lt;=11.99,B94&gt;=10),"Passable",IF(AND(B94&lt;=9.99,B94&gt;=8),"Insuffisant","Nul")))))</f>
        <v>Nul</v>
      </c>
      <c r="O94" s="124"/>
      <c r="P94" s="126"/>
    </row>
    <row r="95" spans="1:16" x14ac:dyDescent="0.2">
      <c r="A95" s="115" t="s">
        <v>19</v>
      </c>
      <c r="B95" s="116">
        <f>'[2]Moyenne Sem2'!$L$62</f>
        <v>0</v>
      </c>
      <c r="C95" s="117"/>
      <c r="D95" s="118"/>
      <c r="E95" s="119">
        <v>4</v>
      </c>
      <c r="F95" s="120"/>
      <c r="G95" s="121">
        <f>B95*E95</f>
        <v>0</v>
      </c>
      <c r="H95" s="128"/>
      <c r="I95" s="123" t="str">
        <f>[2]prof!$C$4</f>
        <v>M.YAO Aboh</v>
      </c>
      <c r="J95" s="124"/>
      <c r="K95" s="124"/>
      <c r="L95" s="124"/>
      <c r="M95" s="125"/>
      <c r="N95" s="123" t="str">
        <f>IF(B95&gt;=15, "Très bien",IF(B95&gt;=14, "Bien", IF(AND(B95&lt;=13.99, B95&gt;=12), "Assez bien",IF(AND(B95&lt;=11.99,B95&gt;=10),"Passable",IF(AND(B95&lt;=9.99,B95&gt;=8),"Insuffisant","Nul")))))</f>
        <v>Nul</v>
      </c>
      <c r="O95" s="124"/>
      <c r="P95" s="126"/>
    </row>
    <row r="96" spans="1:16" ht="13.5" thickBot="1" x14ac:dyDescent="0.25">
      <c r="A96" s="129" t="s">
        <v>187</v>
      </c>
      <c r="B96" s="130"/>
      <c r="C96" s="130"/>
      <c r="D96" s="130"/>
      <c r="E96" s="130"/>
      <c r="F96" s="131">
        <f>SUM(G93:G95)/SUM(E93:F95)</f>
        <v>0</v>
      </c>
      <c r="G96" s="131"/>
      <c r="H96" s="130"/>
      <c r="I96" s="130"/>
      <c r="J96" s="130"/>
      <c r="K96" s="130"/>
      <c r="L96" s="130"/>
      <c r="M96" s="130"/>
      <c r="N96" s="130"/>
      <c r="O96" s="130"/>
      <c r="P96" s="132"/>
    </row>
    <row r="97" spans="1:16" x14ac:dyDescent="0.2">
      <c r="A97" s="133" t="s">
        <v>199</v>
      </c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94"/>
    </row>
    <row r="98" spans="1:16" x14ac:dyDescent="0.2">
      <c r="A98" s="115" t="s">
        <v>44</v>
      </c>
      <c r="B98" s="116">
        <f>'[2]Moyenne Sem2'!$M$62</f>
        <v>0</v>
      </c>
      <c r="C98" s="117"/>
      <c r="D98" s="118"/>
      <c r="E98" s="119">
        <v>3</v>
      </c>
      <c r="F98" s="120"/>
      <c r="G98" s="121">
        <f t="shared" ref="G98:G105" si="2">B98*E98</f>
        <v>0</v>
      </c>
      <c r="H98" s="122"/>
      <c r="I98" s="123" t="str">
        <f>[2]prof!$C$5</f>
        <v>M.GOGO Alexandre</v>
      </c>
      <c r="J98" s="124"/>
      <c r="K98" s="124"/>
      <c r="L98" s="124"/>
      <c r="M98" s="125"/>
      <c r="N98" s="123" t="str">
        <f>IF(B98&gt;=15, "Très bien",IF(B98&gt;=14, "Bien", IF(AND(B98&lt;=13.99, B98&gt;=12), "Assez bien",IF(AND(B98&lt;=11.99,B98&gt;=10),"Passable",IF(AND(B98&lt;=9.99,B98&gt;=8),"Insuffisant","Nul")))))</f>
        <v>Nul</v>
      </c>
      <c r="O98" s="124"/>
      <c r="P98" s="126"/>
    </row>
    <row r="99" spans="1:16" x14ac:dyDescent="0.2">
      <c r="A99" s="115" t="s">
        <v>266</v>
      </c>
      <c r="B99" s="116">
        <f>'[2]Moyenne Sem2'!$N$62</f>
        <v>0</v>
      </c>
      <c r="C99" s="117"/>
      <c r="D99" s="118"/>
      <c r="E99" s="119">
        <v>3</v>
      </c>
      <c r="F99" s="120"/>
      <c r="G99" s="121">
        <f t="shared" si="2"/>
        <v>0</v>
      </c>
      <c r="H99" s="122"/>
      <c r="I99" s="123" t="str">
        <f>[2]prof!$C$6</f>
        <v>M.AFFERI Richard</v>
      </c>
      <c r="J99" s="124"/>
      <c r="K99" s="124"/>
      <c r="L99" s="124"/>
      <c r="M99" s="125"/>
      <c r="N99" s="123" t="str">
        <f t="shared" ref="N99:N105" si="3">IF(B99&gt;=15, "Très bien",IF(B99&gt;=14, "Bien", IF(AND(B99&lt;=13.99, B99&gt;=12), "Assez bien",IF(AND(B99&lt;=11.99,B99&gt;=10),"Passable",IF(AND(B99&lt;=9.99,B99&gt;=8),"Insuffisant","Nul")))))</f>
        <v>Nul</v>
      </c>
      <c r="O99" s="124"/>
      <c r="P99" s="126"/>
    </row>
    <row r="100" spans="1:16" x14ac:dyDescent="0.2">
      <c r="A100" s="115" t="s">
        <v>42</v>
      </c>
      <c r="B100" s="116">
        <f>'[2]Moyenne Sem2'!$O$62</f>
        <v>0</v>
      </c>
      <c r="C100" s="117"/>
      <c r="D100" s="118"/>
      <c r="E100" s="119">
        <v>2</v>
      </c>
      <c r="F100" s="120"/>
      <c r="G100" s="121">
        <f t="shared" si="2"/>
        <v>0</v>
      </c>
      <c r="H100" s="122"/>
      <c r="I100" s="123" t="str">
        <f>[2]prof!$C$7</f>
        <v>M.YAO Bla</v>
      </c>
      <c r="J100" s="124"/>
      <c r="K100" s="124"/>
      <c r="L100" s="124"/>
      <c r="M100" s="125"/>
      <c r="N100" s="123" t="str">
        <f t="shared" si="3"/>
        <v>Nul</v>
      </c>
      <c r="O100" s="124"/>
      <c r="P100" s="126"/>
    </row>
    <row r="101" spans="1:16" x14ac:dyDescent="0.2">
      <c r="A101" s="115" t="s">
        <v>37</v>
      </c>
      <c r="B101" s="116">
        <f>'[2]Moyenne Sem2'!$P$62</f>
        <v>0</v>
      </c>
      <c r="C101" s="117"/>
      <c r="D101" s="118"/>
      <c r="E101" s="119">
        <v>3</v>
      </c>
      <c r="F101" s="120"/>
      <c r="G101" s="121">
        <f t="shared" si="2"/>
        <v>0</v>
      </c>
      <c r="H101" s="122"/>
      <c r="I101" s="123" t="str">
        <f>[2]prof!$C$8</f>
        <v>M.OUATTARA Abdoulaye</v>
      </c>
      <c r="J101" s="124"/>
      <c r="K101" s="124"/>
      <c r="L101" s="124"/>
      <c r="M101" s="125"/>
      <c r="N101" s="123" t="str">
        <f t="shared" si="3"/>
        <v>Nul</v>
      </c>
      <c r="O101" s="124"/>
      <c r="P101" s="126"/>
    </row>
    <row r="102" spans="1:16" x14ac:dyDescent="0.2">
      <c r="A102" s="115" t="s">
        <v>267</v>
      </c>
      <c r="B102" s="116">
        <f>'[2]Moyenne Sem2'!$Q$62</f>
        <v>0</v>
      </c>
      <c r="C102" s="117"/>
      <c r="D102" s="118"/>
      <c r="E102" s="119">
        <v>3</v>
      </c>
      <c r="F102" s="120"/>
      <c r="G102" s="121">
        <f t="shared" si="2"/>
        <v>0</v>
      </c>
      <c r="H102" s="122"/>
      <c r="I102" s="123" t="str">
        <f>[2]prof!$C$9</f>
        <v>M.SORO Irie</v>
      </c>
      <c r="J102" s="124"/>
      <c r="K102" s="124"/>
      <c r="L102" s="124"/>
      <c r="M102" s="125"/>
      <c r="N102" s="123" t="str">
        <f t="shared" si="3"/>
        <v>Nul</v>
      </c>
      <c r="O102" s="124"/>
      <c r="P102" s="126"/>
    </row>
    <row r="103" spans="1:16" x14ac:dyDescent="0.2">
      <c r="A103" s="115" t="s">
        <v>34</v>
      </c>
      <c r="B103" s="116">
        <f>'[2]Moyenne Sem2'!$R$62</f>
        <v>0</v>
      </c>
      <c r="C103" s="117"/>
      <c r="D103" s="118"/>
      <c r="E103" s="119">
        <v>3</v>
      </c>
      <c r="F103" s="120"/>
      <c r="G103" s="121">
        <f t="shared" si="2"/>
        <v>0</v>
      </c>
      <c r="H103" s="122"/>
      <c r="I103" s="123" t="str">
        <f>[2]prof!$C$10</f>
        <v>M.N'GORAN Jeannot</v>
      </c>
      <c r="J103" s="124"/>
      <c r="K103" s="124"/>
      <c r="L103" s="124"/>
      <c r="M103" s="125"/>
      <c r="N103" s="123" t="str">
        <f t="shared" si="3"/>
        <v>Nul</v>
      </c>
      <c r="O103" s="124"/>
      <c r="P103" s="126"/>
    </row>
    <row r="104" spans="1:16" x14ac:dyDescent="0.2">
      <c r="A104" s="115" t="s">
        <v>268</v>
      </c>
      <c r="B104" s="116">
        <f>'[2]Moyenne Sem2'!$T$62</f>
        <v>0</v>
      </c>
      <c r="C104" s="117"/>
      <c r="D104" s="118"/>
      <c r="E104" s="119">
        <v>3</v>
      </c>
      <c r="F104" s="120"/>
      <c r="G104" s="121">
        <f t="shared" si="2"/>
        <v>0</v>
      </c>
      <c r="H104" s="122"/>
      <c r="I104" s="123" t="str">
        <f>[2]prof!$C$12</f>
        <v>M.YAO  Niambe</v>
      </c>
      <c r="J104" s="124"/>
      <c r="K104" s="124"/>
      <c r="L104" s="124"/>
      <c r="M104" s="125"/>
      <c r="N104" s="123" t="str">
        <f t="shared" si="3"/>
        <v>Nul</v>
      </c>
      <c r="O104" s="124"/>
      <c r="P104" s="126"/>
    </row>
    <row r="105" spans="1:16" x14ac:dyDescent="0.2">
      <c r="A105" s="115" t="s">
        <v>25</v>
      </c>
      <c r="B105" s="116">
        <f>'[2]Moyenne Sem2'!$U$62</f>
        <v>0</v>
      </c>
      <c r="C105" s="117"/>
      <c r="D105" s="118"/>
      <c r="E105" s="119">
        <v>3</v>
      </c>
      <c r="F105" s="120"/>
      <c r="G105" s="121">
        <f t="shared" si="2"/>
        <v>0</v>
      </c>
      <c r="H105" s="122"/>
      <c r="I105" s="123" t="str">
        <f>[2]prof!$C$13</f>
        <v>M.KOUAME N'da</v>
      </c>
      <c r="J105" s="124"/>
      <c r="K105" s="124"/>
      <c r="L105" s="124"/>
      <c r="M105" s="125"/>
      <c r="N105" s="123" t="str">
        <f t="shared" si="3"/>
        <v>Nul</v>
      </c>
      <c r="O105" s="124"/>
      <c r="P105" s="126"/>
    </row>
    <row r="106" spans="1:16" ht="13.5" thickBot="1" x14ac:dyDescent="0.25">
      <c r="A106" s="129" t="s">
        <v>265</v>
      </c>
      <c r="B106" s="137"/>
      <c r="C106" s="137"/>
      <c r="D106" s="137"/>
      <c r="E106" s="137"/>
      <c r="F106" s="131">
        <f>SUM(G98:G105)/SUM(E98:F105)</f>
        <v>0</v>
      </c>
      <c r="G106" s="131"/>
      <c r="H106" s="137"/>
      <c r="I106" s="137"/>
      <c r="J106" s="137"/>
      <c r="K106" s="137"/>
      <c r="L106" s="137"/>
      <c r="M106" s="137"/>
      <c r="N106" s="137"/>
      <c r="O106" s="137"/>
      <c r="P106" s="138"/>
    </row>
    <row r="107" spans="1:16" x14ac:dyDescent="0.2">
      <c r="A107" s="139" t="s">
        <v>207</v>
      </c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1"/>
    </row>
    <row r="108" spans="1:16" ht="13.5" thickBot="1" x14ac:dyDescent="0.25">
      <c r="A108" s="142" t="s">
        <v>208</v>
      </c>
      <c r="B108" s="137"/>
      <c r="C108" s="143">
        <f>'[2]Moyenne Sem2'!$AF$62</f>
        <v>0</v>
      </c>
      <c r="D108" s="137"/>
      <c r="E108" s="137"/>
      <c r="F108" s="137"/>
      <c r="G108" s="137"/>
      <c r="H108" s="137"/>
      <c r="I108" s="137"/>
      <c r="J108" s="144" t="s">
        <v>209</v>
      </c>
      <c r="K108" s="144"/>
      <c r="L108" s="144"/>
      <c r="M108" s="144"/>
      <c r="N108" s="144"/>
      <c r="O108" s="144"/>
      <c r="P108" s="145">
        <f>'[2]Moyenne Sem2'!$AG$62</f>
        <v>0</v>
      </c>
    </row>
    <row r="109" spans="1:16" x14ac:dyDescent="0.2">
      <c r="A109" s="133" t="s">
        <v>210</v>
      </c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46"/>
    </row>
    <row r="110" spans="1:16" x14ac:dyDescent="0.2">
      <c r="A110" s="147"/>
      <c r="B110" s="102"/>
      <c r="C110" s="102"/>
      <c r="D110" s="102"/>
      <c r="E110" s="102"/>
      <c r="F110" s="148"/>
      <c r="G110" s="102"/>
      <c r="H110" s="102"/>
      <c r="I110" s="102"/>
      <c r="J110" s="102"/>
      <c r="K110" s="149"/>
      <c r="L110" s="102"/>
      <c r="M110" s="102"/>
      <c r="N110" s="102"/>
      <c r="O110" s="102"/>
      <c r="P110" s="150"/>
    </row>
    <row r="111" spans="1:16" x14ac:dyDescent="0.2">
      <c r="A111" s="92" t="s">
        <v>211</v>
      </c>
      <c r="C111" s="121">
        <f>(SUM(G93:G95)+SUM(G98:G105))/(SUM(E93:F95)+SUM(E98:F105))</f>
        <v>0</v>
      </c>
      <c r="F111" s="151"/>
      <c r="G111" s="152" t="s">
        <v>212</v>
      </c>
      <c r="H111" s="152"/>
      <c r="I111" s="152"/>
      <c r="K111" s="153"/>
      <c r="M111" s="152" t="s">
        <v>213</v>
      </c>
      <c r="N111" s="152"/>
      <c r="O111" s="152"/>
      <c r="P111" s="94"/>
    </row>
    <row r="112" spans="1:16" x14ac:dyDescent="0.2">
      <c r="A112" s="92"/>
      <c r="F112" s="151"/>
      <c r="K112" s="153"/>
      <c r="P112" s="94"/>
    </row>
    <row r="113" spans="1:16" x14ac:dyDescent="0.2">
      <c r="A113" s="92" t="s">
        <v>214</v>
      </c>
      <c r="C113" s="121">
        <f>'[2]Moyenne Sem2'!$AH$62</f>
        <v>0</v>
      </c>
      <c r="F113" s="151"/>
      <c r="G113" s="154" t="s">
        <v>215</v>
      </c>
      <c r="H113" s="154"/>
      <c r="J113" s="155"/>
      <c r="K113" s="153"/>
      <c r="P113" s="94"/>
    </row>
    <row r="114" spans="1:16" x14ac:dyDescent="0.2">
      <c r="A114" s="92"/>
      <c r="F114" s="151"/>
      <c r="G114" s="154"/>
      <c r="H114" s="154"/>
      <c r="K114" s="153"/>
      <c r="P114" s="94"/>
    </row>
    <row r="115" spans="1:16" x14ac:dyDescent="0.2">
      <c r="A115" s="156" t="s">
        <v>235</v>
      </c>
      <c r="C115" s="157">
        <f>C111+C113</f>
        <v>0</v>
      </c>
      <c r="F115" s="151"/>
      <c r="G115" s="154" t="s">
        <v>217</v>
      </c>
      <c r="H115" s="154"/>
      <c r="J115" s="155"/>
      <c r="K115" s="153"/>
      <c r="M115" s="154" t="s">
        <v>218</v>
      </c>
      <c r="O115" s="157">
        <f>'[2]Moyenne Sem2'!$AI$78</f>
        <v>12.448387096774193</v>
      </c>
      <c r="P115" s="94"/>
    </row>
    <row r="116" spans="1:16" x14ac:dyDescent="0.2">
      <c r="A116" s="156"/>
      <c r="F116" s="151"/>
      <c r="G116" s="154"/>
      <c r="H116" s="154"/>
      <c r="K116" s="153"/>
      <c r="M116" s="154"/>
      <c r="P116" s="94"/>
    </row>
    <row r="117" spans="1:16" x14ac:dyDescent="0.2">
      <c r="A117" s="156" t="s">
        <v>190</v>
      </c>
      <c r="C117" s="158" t="str">
        <f>IF('[2]Moyenne Sem2'!$AJ$62=1,'[2]Moyenne Sem2'!$AJ$62&amp;"er(e)",'[2]Moyenne Sem2'!$AJ$62&amp;"ème")</f>
        <v>ème</v>
      </c>
      <c r="F117" s="151"/>
      <c r="G117" s="154" t="s">
        <v>219</v>
      </c>
      <c r="H117" s="154"/>
      <c r="J117" s="155"/>
      <c r="K117" s="153"/>
      <c r="M117" s="154" t="s">
        <v>220</v>
      </c>
      <c r="O117" s="157">
        <f>'[2]Moyenne Sem2'!$AI$79</f>
        <v>4.8322580645161297</v>
      </c>
      <c r="P117" s="94"/>
    </row>
    <row r="118" spans="1:16" x14ac:dyDescent="0.2">
      <c r="A118" s="159"/>
      <c r="F118" s="151"/>
      <c r="G118" s="154"/>
      <c r="H118" s="154"/>
      <c r="K118" s="153"/>
      <c r="M118" s="154"/>
      <c r="O118" s="84"/>
      <c r="P118" s="94"/>
    </row>
    <row r="119" spans="1:16" x14ac:dyDescent="0.2">
      <c r="A119" s="92" t="s">
        <v>236</v>
      </c>
      <c r="C119" s="157">
        <f>'[2]Moyenne AN'!$G$62</f>
        <v>0</v>
      </c>
      <c r="F119" s="151"/>
      <c r="G119" s="154" t="s">
        <v>221</v>
      </c>
      <c r="H119" s="154"/>
      <c r="J119" s="155"/>
      <c r="K119" s="153"/>
      <c r="M119" s="154" t="s">
        <v>222</v>
      </c>
      <c r="O119" s="157">
        <f>'[2]Moyenne Sem2'!$AI$76</f>
        <v>10.370960410557183</v>
      </c>
      <c r="P119" s="94"/>
    </row>
    <row r="120" spans="1:16" x14ac:dyDescent="0.2">
      <c r="A120" s="156"/>
      <c r="F120" s="151"/>
      <c r="G120" s="154"/>
      <c r="H120" s="154"/>
      <c r="K120" s="153"/>
      <c r="P120" s="94"/>
    </row>
    <row r="121" spans="1:16" x14ac:dyDescent="0.2">
      <c r="A121" s="156" t="s">
        <v>237</v>
      </c>
      <c r="C121" s="157">
        <f>(C119+C115)/2</f>
        <v>0</v>
      </c>
      <c r="F121" s="151"/>
      <c r="G121" s="154" t="s">
        <v>223</v>
      </c>
      <c r="H121" s="154"/>
      <c r="J121" s="155"/>
      <c r="K121" s="153"/>
      <c r="P121" s="94"/>
    </row>
    <row r="122" spans="1:16" x14ac:dyDescent="0.2">
      <c r="A122" s="156" t="s">
        <v>238</v>
      </c>
      <c r="C122" s="158" t="str">
        <f>IF('[2]Moyenne AN'!$K$62=1,'[2]Moyenne AN'!$K$62&amp;"er(e)",'[2]Moyenne AN'!$K$62&amp;"ème")</f>
        <v>45ème</v>
      </c>
      <c r="F122" s="151"/>
      <c r="K122" s="153"/>
      <c r="P122" s="94"/>
    </row>
    <row r="123" spans="1:16" x14ac:dyDescent="0.2">
      <c r="A123" s="186"/>
      <c r="B123" s="162"/>
      <c r="C123" s="162"/>
      <c r="D123" s="162"/>
      <c r="E123" s="162"/>
      <c r="F123" s="163"/>
      <c r="G123" s="162"/>
      <c r="H123" s="162"/>
      <c r="I123" s="162"/>
      <c r="J123" s="162"/>
      <c r="K123" s="164"/>
      <c r="L123" s="162"/>
      <c r="M123" s="162"/>
      <c r="N123" s="162"/>
      <c r="O123" s="162"/>
      <c r="P123" s="165"/>
    </row>
    <row r="124" spans="1:16" x14ac:dyDescent="0.2">
      <c r="A124" s="186"/>
      <c r="B124" s="162"/>
      <c r="C124" s="162"/>
      <c r="D124" s="162"/>
      <c r="E124" s="162"/>
      <c r="F124" s="163"/>
      <c r="G124" s="162"/>
      <c r="H124" s="162"/>
      <c r="I124" s="162"/>
      <c r="J124" s="162"/>
      <c r="K124" s="164"/>
      <c r="L124" s="162"/>
      <c r="M124" s="162"/>
      <c r="N124" s="162"/>
      <c r="O124" s="162"/>
      <c r="P124" s="165"/>
    </row>
    <row r="125" spans="1:16" x14ac:dyDescent="0.2">
      <c r="A125" s="159"/>
      <c r="K125" s="153"/>
      <c r="P125" s="94"/>
    </row>
    <row r="126" spans="1:16" x14ac:dyDescent="0.2">
      <c r="A126" s="166" t="s">
        <v>224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8"/>
      <c r="L126" s="169" t="s">
        <v>225</v>
      </c>
      <c r="M126" s="167"/>
      <c r="N126" s="167"/>
      <c r="O126" s="167"/>
      <c r="P126" s="170"/>
    </row>
    <row r="127" spans="1:16" x14ac:dyDescent="0.2">
      <c r="A127" s="171"/>
      <c r="B127" s="172"/>
      <c r="C127" s="172"/>
      <c r="D127" s="172"/>
      <c r="E127" s="172"/>
      <c r="F127" s="172"/>
      <c r="G127" s="172"/>
      <c r="H127" s="172"/>
      <c r="I127" s="172"/>
      <c r="J127" s="172"/>
      <c r="K127" s="173"/>
      <c r="L127" s="172"/>
      <c r="M127" s="172"/>
      <c r="N127" s="172"/>
      <c r="O127" s="172"/>
      <c r="P127" s="174"/>
    </row>
    <row r="128" spans="1:16" x14ac:dyDescent="0.2">
      <c r="A128" s="171"/>
      <c r="B128" s="172"/>
      <c r="C128" s="172"/>
      <c r="D128" s="172"/>
      <c r="E128" s="172"/>
      <c r="F128" s="172"/>
      <c r="G128" s="172"/>
      <c r="H128" s="172"/>
      <c r="I128" s="172"/>
      <c r="J128" s="172"/>
      <c r="K128" s="173"/>
      <c r="L128" s="172"/>
      <c r="M128" s="172"/>
      <c r="N128" s="172"/>
      <c r="O128" s="172"/>
      <c r="P128" s="174"/>
    </row>
    <row r="129" spans="1:16" x14ac:dyDescent="0.2">
      <c r="A129" s="159"/>
      <c r="K129" s="153"/>
      <c r="P129" s="94"/>
    </row>
    <row r="130" spans="1:16" x14ac:dyDescent="0.2">
      <c r="A130" s="187" t="str">
        <f>IF(C121&gt;=10,"REDOUBLE EN CAS D'ECHEC","REDOUBLE EN CAS D'ECHEC")</f>
        <v>REDOUBLE EN CAS D'ECHEC</v>
      </c>
      <c r="B130" s="74"/>
      <c r="C130" s="74"/>
      <c r="D130" s="74"/>
      <c r="E130" s="74"/>
      <c r="F130" s="74"/>
      <c r="G130" s="74"/>
      <c r="H130" s="74"/>
      <c r="I130" s="74"/>
      <c r="J130" s="74"/>
      <c r="K130" s="188"/>
      <c r="P130" s="94"/>
    </row>
    <row r="131" spans="1:16" x14ac:dyDescent="0.2">
      <c r="A131" s="178"/>
      <c r="B131" s="179"/>
      <c r="C131" s="179"/>
      <c r="D131" s="179"/>
      <c r="E131" s="179"/>
      <c r="F131" s="179"/>
      <c r="G131" s="179"/>
      <c r="H131" s="179"/>
      <c r="I131" s="179"/>
      <c r="J131" s="179"/>
      <c r="K131" s="180"/>
      <c r="P131" s="94"/>
    </row>
    <row r="132" spans="1:16" x14ac:dyDescent="0.2">
      <c r="A132" s="178"/>
      <c r="B132" s="179"/>
      <c r="C132" s="179"/>
      <c r="D132" s="179"/>
      <c r="E132" s="179"/>
      <c r="F132" s="179"/>
      <c r="G132" s="179"/>
      <c r="H132" s="179"/>
      <c r="I132" s="179"/>
      <c r="J132" s="179"/>
      <c r="K132" s="180"/>
      <c r="P132" s="94"/>
    </row>
    <row r="133" spans="1:16" x14ac:dyDescent="0.2">
      <c r="A133" s="159"/>
      <c r="K133" s="153"/>
      <c r="P133" s="94"/>
    </row>
    <row r="134" spans="1:16" ht="13.5" thickBot="1" x14ac:dyDescent="0.25">
      <c r="A134" s="181"/>
      <c r="B134" s="137"/>
      <c r="C134" s="137"/>
      <c r="D134" s="137"/>
      <c r="E134" s="137"/>
      <c r="F134" s="137"/>
      <c r="G134" s="137"/>
      <c r="H134" s="137"/>
      <c r="I134" s="137"/>
      <c r="J134" s="137"/>
      <c r="K134" s="182"/>
      <c r="L134" s="137"/>
      <c r="M134" s="137"/>
      <c r="N134" s="137"/>
      <c r="O134" s="137"/>
      <c r="P134" s="138"/>
    </row>
    <row r="135" spans="1:16" x14ac:dyDescent="0.2">
      <c r="A135" s="183" t="s">
        <v>226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</row>
    <row r="136" spans="1:16" ht="15" x14ac:dyDescent="0.25">
      <c r="A136" s="71" t="s">
        <v>159</v>
      </c>
      <c r="B136" s="71"/>
      <c r="C136" s="71"/>
      <c r="D136" s="71"/>
      <c r="E136" s="71"/>
      <c r="F136" s="71"/>
      <c r="L136" s="73" t="s">
        <v>160</v>
      </c>
      <c r="M136" s="73"/>
      <c r="N136" s="73"/>
      <c r="O136" s="73"/>
      <c r="P136" s="73"/>
    </row>
    <row r="137" spans="1:16" ht="15" x14ac:dyDescent="0.25">
      <c r="A137" s="74" t="s">
        <v>161</v>
      </c>
      <c r="B137" s="74"/>
      <c r="C137" s="74"/>
      <c r="D137" s="74"/>
      <c r="E137" s="74"/>
      <c r="F137" s="74"/>
      <c r="L137" s="73" t="s">
        <v>227</v>
      </c>
      <c r="M137" s="73"/>
      <c r="N137" s="73"/>
      <c r="O137" s="73"/>
      <c r="P137" s="73"/>
    </row>
    <row r="138" spans="1:16" ht="15.75" x14ac:dyDescent="0.25">
      <c r="A138" s="75" t="s">
        <v>163</v>
      </c>
      <c r="B138" s="75"/>
      <c r="C138" s="75"/>
      <c r="D138" s="75"/>
      <c r="E138" s="75"/>
      <c r="F138" s="75"/>
      <c r="I138" s="76"/>
      <c r="L138" s="75" t="s">
        <v>164</v>
      </c>
      <c r="M138" s="75"/>
      <c r="N138" s="75"/>
      <c r="O138" s="75"/>
      <c r="P138" s="75"/>
    </row>
    <row r="139" spans="1:16" ht="15.75" x14ac:dyDescent="0.25">
      <c r="A139" s="71" t="s">
        <v>165</v>
      </c>
      <c r="B139" s="71"/>
      <c r="C139" s="71"/>
      <c r="D139" s="71"/>
      <c r="E139" s="71"/>
      <c r="F139" s="71"/>
      <c r="G139" s="76"/>
      <c r="L139" s="77" t="s">
        <v>166</v>
      </c>
      <c r="M139" s="77"/>
      <c r="N139" s="77"/>
      <c r="O139" s="78">
        <f ca="1">$O$4</f>
        <v>45719</v>
      </c>
      <c r="P139" s="78"/>
    </row>
    <row r="140" spans="1:16" ht="14.25" x14ac:dyDescent="0.2">
      <c r="A140" s="71" t="s">
        <v>167</v>
      </c>
      <c r="B140" s="71"/>
      <c r="C140" s="71"/>
      <c r="D140" s="71"/>
      <c r="E140" s="71"/>
      <c r="F140" s="71"/>
      <c r="G140" s="196"/>
    </row>
    <row r="141" spans="1:16" ht="15.75" x14ac:dyDescent="0.25">
      <c r="A141" s="75" t="s">
        <v>164</v>
      </c>
      <c r="B141" s="75"/>
      <c r="C141" s="75"/>
      <c r="D141" s="75"/>
      <c r="E141" s="75"/>
      <c r="F141" s="75"/>
      <c r="L141" s="79" t="s">
        <v>168</v>
      </c>
      <c r="M141" s="79"/>
      <c r="N141" s="79"/>
      <c r="O141" s="79"/>
      <c r="P141" s="79"/>
    </row>
    <row r="142" spans="1:16" x14ac:dyDescent="0.2">
      <c r="L142" s="79" t="s">
        <v>169</v>
      </c>
      <c r="M142" s="79"/>
      <c r="N142" s="79"/>
      <c r="O142" s="79"/>
      <c r="P142" s="79"/>
    </row>
    <row r="143" spans="1:16" x14ac:dyDescent="0.2">
      <c r="L143" s="79" t="s">
        <v>170</v>
      </c>
      <c r="M143" s="79"/>
      <c r="N143" s="79"/>
      <c r="O143" s="79"/>
      <c r="P143" s="79"/>
    </row>
    <row r="145" spans="1:16" ht="15.75" x14ac:dyDescent="0.25">
      <c r="B145" s="80"/>
      <c r="C145" s="81"/>
      <c r="D145" s="81"/>
      <c r="E145" s="81"/>
      <c r="F145" s="81"/>
      <c r="G145" s="81"/>
    </row>
    <row r="146" spans="1:16" ht="18" x14ac:dyDescent="0.25">
      <c r="B146" s="82" t="s">
        <v>171</v>
      </c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</row>
    <row r="147" spans="1:16" ht="18" x14ac:dyDescent="0.25">
      <c r="B147" s="83" t="s">
        <v>172</v>
      </c>
      <c r="C147" s="83"/>
      <c r="D147" s="83"/>
      <c r="E147" s="83"/>
      <c r="F147" s="83"/>
      <c r="G147" s="83"/>
      <c r="H147" s="83"/>
      <c r="I147" s="83"/>
      <c r="J147" s="83"/>
      <c r="K147" s="83"/>
      <c r="L147" s="83"/>
    </row>
    <row r="149" spans="1:16" x14ac:dyDescent="0.2">
      <c r="D149" s="84" t="s">
        <v>173</v>
      </c>
      <c r="E149" s="84"/>
      <c r="F149" s="84"/>
      <c r="G149" s="84"/>
      <c r="H149" s="84"/>
      <c r="I149" s="84"/>
      <c r="J149" s="84"/>
      <c r="K149" s="84"/>
      <c r="L149" s="84"/>
      <c r="M149" s="84"/>
    </row>
    <row r="150" spans="1:16" x14ac:dyDescent="0.2">
      <c r="D150" s="84" t="s">
        <v>174</v>
      </c>
      <c r="E150" s="84"/>
      <c r="F150" s="84"/>
      <c r="G150" s="84"/>
      <c r="H150" s="84"/>
      <c r="I150" s="84"/>
      <c r="J150" s="84"/>
      <c r="K150" s="84"/>
      <c r="L150" s="84"/>
      <c r="M150" s="84"/>
    </row>
    <row r="151" spans="1:16" ht="13.5" thickBot="1" x14ac:dyDescent="0.25">
      <c r="M151" s="85" t="s">
        <v>241</v>
      </c>
      <c r="N151" s="85"/>
      <c r="O151" s="85"/>
      <c r="P151" s="85"/>
    </row>
    <row r="152" spans="1:16" x14ac:dyDescent="0.2">
      <c r="A152" s="86" t="s">
        <v>176</v>
      </c>
      <c r="B152" s="87">
        <f>'[3]Moyenne Sem2'!$B$61</f>
        <v>0</v>
      </c>
      <c r="C152" s="88"/>
      <c r="D152" s="88"/>
      <c r="E152" s="88"/>
      <c r="F152" s="88"/>
      <c r="G152" s="88"/>
      <c r="H152" s="89"/>
      <c r="I152" s="89"/>
      <c r="J152" s="89"/>
      <c r="K152" s="88" t="s">
        <v>177</v>
      </c>
      <c r="L152" s="88"/>
      <c r="M152" s="88"/>
      <c r="N152" s="90" t="s">
        <v>246</v>
      </c>
      <c r="O152" s="90"/>
      <c r="P152" s="91"/>
    </row>
    <row r="153" spans="1:16" x14ac:dyDescent="0.2">
      <c r="A153" s="92" t="s">
        <v>179</v>
      </c>
      <c r="B153" s="93" t="str">
        <f>'[3]Moyenne Sem2'!$E$61&amp;" "&amp;'[3]Moyenne Sem2'!$F$61</f>
        <v xml:space="preserve"> </v>
      </c>
      <c r="C153" s="84"/>
      <c r="D153" s="84"/>
      <c r="E153" s="84"/>
      <c r="F153" s="84"/>
      <c r="G153" s="84"/>
      <c r="K153" s="84" t="s">
        <v>180</v>
      </c>
      <c r="L153" s="84"/>
      <c r="M153" s="84"/>
      <c r="N153" s="84" t="s">
        <v>181</v>
      </c>
      <c r="O153" s="93" t="s">
        <v>182</v>
      </c>
      <c r="P153" s="94"/>
    </row>
    <row r="154" spans="1:16" x14ac:dyDescent="0.2">
      <c r="A154" s="92" t="s">
        <v>183</v>
      </c>
      <c r="B154" s="95">
        <f>'[3]Moyenne Sem2'!$C$61</f>
        <v>0</v>
      </c>
      <c r="C154" s="95"/>
      <c r="D154" s="95"/>
      <c r="E154" s="95"/>
      <c r="F154" s="95"/>
      <c r="G154" s="84"/>
      <c r="K154" s="84" t="s">
        <v>184</v>
      </c>
      <c r="L154" s="84"/>
      <c r="M154" s="84"/>
      <c r="N154" s="84" t="s">
        <v>181</v>
      </c>
      <c r="O154" s="96" t="e">
        <f>$O$19</f>
        <v>#REF!</v>
      </c>
      <c r="P154" s="94"/>
    </row>
    <row r="155" spans="1:16" x14ac:dyDescent="0.2">
      <c r="A155" s="92" t="s">
        <v>185</v>
      </c>
      <c r="B155" s="97">
        <f>'[3]Moyenne Sem2'!$D$61</f>
        <v>0</v>
      </c>
      <c r="C155" s="97"/>
      <c r="D155" s="97"/>
      <c r="E155" s="97"/>
      <c r="F155" s="97"/>
      <c r="G155" s="84"/>
      <c r="P155" s="94"/>
    </row>
    <row r="156" spans="1:16" x14ac:dyDescent="0.2">
      <c r="A156" s="98" t="s">
        <v>186</v>
      </c>
      <c r="B156" s="99" t="s">
        <v>187</v>
      </c>
      <c r="C156" s="100"/>
      <c r="D156" s="101"/>
      <c r="E156" s="99" t="s">
        <v>188</v>
      </c>
      <c r="F156" s="101"/>
      <c r="G156" s="102" t="s">
        <v>189</v>
      </c>
      <c r="H156" s="103" t="s">
        <v>190</v>
      </c>
      <c r="I156" s="99" t="s">
        <v>191</v>
      </c>
      <c r="J156" s="100"/>
      <c r="K156" s="100"/>
      <c r="L156" s="100"/>
      <c r="M156" s="101"/>
      <c r="N156" s="99" t="s">
        <v>192</v>
      </c>
      <c r="O156" s="100"/>
      <c r="P156" s="104"/>
    </row>
    <row r="157" spans="1:16" x14ac:dyDescent="0.2">
      <c r="A157" s="105"/>
      <c r="B157" s="106" t="s">
        <v>193</v>
      </c>
      <c r="C157" s="107"/>
      <c r="D157" s="108"/>
      <c r="E157" s="106" t="s">
        <v>194</v>
      </c>
      <c r="F157" s="108"/>
      <c r="G157" s="109" t="s">
        <v>195</v>
      </c>
      <c r="H157" s="110"/>
      <c r="I157" s="109"/>
      <c r="J157" s="109"/>
      <c r="K157" s="109"/>
      <c r="L157" s="109"/>
      <c r="M157" s="109"/>
      <c r="N157" s="111"/>
      <c r="O157" s="109"/>
      <c r="P157" s="112"/>
    </row>
    <row r="158" spans="1:16" x14ac:dyDescent="0.2">
      <c r="A158" s="113" t="s">
        <v>196</v>
      </c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94"/>
    </row>
    <row r="159" spans="1:16" x14ac:dyDescent="0.2">
      <c r="A159" s="115" t="s">
        <v>10</v>
      </c>
      <c r="B159" s="116">
        <f>'[3]Moyenne Sem2'!$J$61</f>
        <v>0</v>
      </c>
      <c r="C159" s="117"/>
      <c r="D159" s="118"/>
      <c r="E159" s="119">
        <v>2</v>
      </c>
      <c r="F159" s="120"/>
      <c r="G159" s="121">
        <f>B159*E159</f>
        <v>0</v>
      </c>
      <c r="H159" s="122"/>
      <c r="I159" s="123" t="str">
        <f>[3]prof!$C$2</f>
        <v>M.DIBI Jean</v>
      </c>
      <c r="J159" s="124"/>
      <c r="K159" s="124"/>
      <c r="L159" s="124"/>
      <c r="M159" s="125"/>
      <c r="N159" s="123" t="str">
        <f>IF(B159&gt;=15, "Très bien",IF(B159&gt;=14, "Bien", IF(AND(B159&lt;=13.99, B159&gt;=12), "Assez bien",IF(AND(B159&lt;=11.99,B159&gt;=10),"Passable",IF(AND(B159&lt;=9.99,B159&gt;=8),"Insuffisant","Nul")))))</f>
        <v>Nul</v>
      </c>
      <c r="O159" s="124"/>
      <c r="P159" s="126"/>
    </row>
    <row r="160" spans="1:16" x14ac:dyDescent="0.2">
      <c r="A160" s="115" t="s">
        <v>12</v>
      </c>
      <c r="B160" s="116">
        <f>'[3]Moyenne Sem2'!$K$61</f>
        <v>0</v>
      </c>
      <c r="C160" s="117"/>
      <c r="D160" s="118"/>
      <c r="E160" s="119">
        <v>2</v>
      </c>
      <c r="F160" s="120"/>
      <c r="G160" s="121">
        <f>B160*E160</f>
        <v>0</v>
      </c>
      <c r="H160" s="128"/>
      <c r="I160" s="123" t="str">
        <f>[3]prof!$C$3</f>
        <v>M.KAKOU Herve</v>
      </c>
      <c r="J160" s="124"/>
      <c r="K160" s="124"/>
      <c r="L160" s="124"/>
      <c r="M160" s="125"/>
      <c r="N160" s="123" t="str">
        <f>IF(B160&gt;=15, "Très bien",IF(B160&gt;=14, "Bien", IF(AND(B160&lt;=13.99, B160&gt;=12), "Assez bien",IF(AND(B160&lt;=11.99,B160&gt;=10),"Passable",IF(AND(B160&lt;=9.99,B160&gt;=8),"Insuffisant","Nul")))))</f>
        <v>Nul</v>
      </c>
      <c r="O160" s="124"/>
      <c r="P160" s="126"/>
    </row>
    <row r="161" spans="1:16" x14ac:dyDescent="0.2">
      <c r="A161" s="115" t="s">
        <v>36</v>
      </c>
      <c r="B161" s="116">
        <f>'[3]Moyenne Sem2'!$L$61</f>
        <v>0</v>
      </c>
      <c r="C161" s="117"/>
      <c r="D161" s="118"/>
      <c r="E161" s="119">
        <v>4</v>
      </c>
      <c r="F161" s="120"/>
      <c r="G161" s="121">
        <f>B161*E161</f>
        <v>0</v>
      </c>
      <c r="H161" s="128"/>
      <c r="I161" s="123" t="str">
        <f>[3]prof!$C$4</f>
        <v>M.YAO Aboh</v>
      </c>
      <c r="J161" s="124"/>
      <c r="K161" s="124"/>
      <c r="L161" s="124"/>
      <c r="M161" s="125"/>
      <c r="N161" s="123" t="str">
        <f>IF(B161&gt;=15, "Très bien",IF(B161&gt;=14, "Bien", IF(AND(B161&lt;=13.99, B161&gt;=12), "Assez bien",IF(AND(B161&lt;=11.99,B161&gt;=10),"Passable",IF(AND(B161&lt;=9.99,B161&gt;=8),"Insuffisant","Nul")))))</f>
        <v>Nul</v>
      </c>
      <c r="O161" s="124"/>
      <c r="P161" s="126"/>
    </row>
    <row r="162" spans="1:16" x14ac:dyDescent="0.2">
      <c r="A162" s="115" t="s">
        <v>122</v>
      </c>
      <c r="B162" s="116">
        <f>'[3]Moyenne Sem2'!$M$61</f>
        <v>0</v>
      </c>
      <c r="C162" s="117"/>
      <c r="D162" s="118"/>
      <c r="E162" s="119">
        <v>2</v>
      </c>
      <c r="F162" s="120"/>
      <c r="G162" s="121">
        <f>B162*E162</f>
        <v>0</v>
      </c>
      <c r="H162" s="122"/>
      <c r="I162" s="123" t="str">
        <f>[3]prof!$C$5</f>
        <v>M.BLAHYON Joel</v>
      </c>
      <c r="J162" s="124"/>
      <c r="K162" s="124"/>
      <c r="L162" s="124"/>
      <c r="M162" s="125"/>
      <c r="N162" s="123" t="str">
        <f>IF(B162&gt;=15, "Très bien",IF(B162&gt;=14, "Bien", IF(AND(B162&lt;=13.99, B162&gt;=12), "Assez bien",IF(AND(B162&lt;=11.99,B162&gt;=10),"Passable",IF(AND(B162&lt;=9.99,B162&gt;=8),"Insuffisant","Nul")))))</f>
        <v>Nul</v>
      </c>
      <c r="O162" s="124"/>
      <c r="P162" s="126"/>
    </row>
    <row r="163" spans="1:16" ht="13.5" thickBot="1" x14ac:dyDescent="0.25">
      <c r="A163" s="129" t="s">
        <v>187</v>
      </c>
      <c r="B163" s="130"/>
      <c r="C163" s="130"/>
      <c r="D163" s="130"/>
      <c r="E163" s="130"/>
      <c r="F163" s="131">
        <f>SUM(G159:G162)/SUM(E159:F162)</f>
        <v>0</v>
      </c>
      <c r="G163" s="131"/>
      <c r="H163" s="130"/>
      <c r="I163" s="130"/>
      <c r="J163" s="130"/>
      <c r="K163" s="130"/>
      <c r="L163" s="130"/>
      <c r="M163" s="130"/>
      <c r="N163" s="130"/>
      <c r="O163" s="130"/>
      <c r="P163" s="132"/>
    </row>
    <row r="164" spans="1:16" x14ac:dyDescent="0.2">
      <c r="A164" s="133" t="s">
        <v>199</v>
      </c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94"/>
    </row>
    <row r="165" spans="1:16" x14ac:dyDescent="0.2">
      <c r="A165" s="115" t="s">
        <v>58</v>
      </c>
      <c r="B165" s="116">
        <f>'[3]Moyenne Sem2'!$Q$61</f>
        <v>0</v>
      </c>
      <c r="C165" s="117"/>
      <c r="D165" s="118"/>
      <c r="E165" s="119">
        <v>3</v>
      </c>
      <c r="F165" s="120"/>
      <c r="G165" s="121">
        <f t="shared" ref="G165:G175" si="4">B165*E165</f>
        <v>0</v>
      </c>
      <c r="H165" s="122"/>
      <c r="I165" s="123" t="str">
        <f>[3]prof!$C$6</f>
        <v>M.YEO Sehenon</v>
      </c>
      <c r="J165" s="124"/>
      <c r="K165" s="124"/>
      <c r="L165" s="124"/>
      <c r="M165" s="125"/>
      <c r="N165" s="123" t="str">
        <f t="shared" ref="N165:N175" si="5">IF(B165&gt;=15, "Très bien",IF(B165&gt;=14, "Bien", IF(AND(B165&lt;=13.99, B165&gt;=12), "Assez bien",IF(AND(B165&lt;=11.99,B165&gt;=10),"Passable",IF(AND(B165&lt;=9.99,B165&gt;=8),"Insuffisant","Nul")))))</f>
        <v>Nul</v>
      </c>
      <c r="O165" s="124"/>
      <c r="P165" s="126"/>
    </row>
    <row r="166" spans="1:16" x14ac:dyDescent="0.2">
      <c r="A166" s="115" t="s">
        <v>269</v>
      </c>
      <c r="B166" s="116">
        <f>'[3]Moyenne Sem2'!$N$61</f>
        <v>0</v>
      </c>
      <c r="C166" s="117"/>
      <c r="D166" s="118"/>
      <c r="E166" s="119">
        <v>4</v>
      </c>
      <c r="F166" s="120"/>
      <c r="G166" s="121">
        <f t="shared" si="4"/>
        <v>0</v>
      </c>
      <c r="H166" s="122"/>
      <c r="I166" s="123" t="str">
        <f>[3]prof!$C$7</f>
        <v>M.BAILLY Cyprien</v>
      </c>
      <c r="J166" s="124"/>
      <c r="K166" s="124"/>
      <c r="L166" s="124"/>
      <c r="M166" s="125"/>
      <c r="N166" s="123" t="str">
        <f t="shared" si="5"/>
        <v>Nul</v>
      </c>
      <c r="O166" s="124"/>
      <c r="P166" s="126"/>
    </row>
    <row r="167" spans="1:16" x14ac:dyDescent="0.2">
      <c r="A167" s="115" t="s">
        <v>42</v>
      </c>
      <c r="B167" s="116">
        <f>'[3]Moyenne Sem2'!$S$61</f>
        <v>0</v>
      </c>
      <c r="C167" s="117"/>
      <c r="D167" s="118"/>
      <c r="E167" s="119">
        <v>2</v>
      </c>
      <c r="F167" s="120"/>
      <c r="G167" s="121">
        <f t="shared" si="4"/>
        <v>0</v>
      </c>
      <c r="H167" s="122"/>
      <c r="I167" s="123" t="str">
        <f>[3]prof!$C$8</f>
        <v>M.YAO Bla</v>
      </c>
      <c r="J167" s="124"/>
      <c r="K167" s="124"/>
      <c r="L167" s="124"/>
      <c r="M167" s="125"/>
      <c r="N167" s="123" t="str">
        <f t="shared" si="5"/>
        <v>Nul</v>
      </c>
      <c r="O167" s="124"/>
      <c r="P167" s="126"/>
    </row>
    <row r="168" spans="1:16" x14ac:dyDescent="0.2">
      <c r="A168" s="115" t="s">
        <v>59</v>
      </c>
      <c r="B168" s="116">
        <f>'[3]Moyenne Sem2'!$O$61</f>
        <v>0</v>
      </c>
      <c r="C168" s="117"/>
      <c r="D168" s="118"/>
      <c r="E168" s="119">
        <v>3</v>
      </c>
      <c r="F168" s="120"/>
      <c r="G168" s="121">
        <f t="shared" si="4"/>
        <v>0</v>
      </c>
      <c r="H168" s="122"/>
      <c r="I168" s="123" t="str">
        <f>[3]prof!$C$9</f>
        <v>M.KONAN Edouard</v>
      </c>
      <c r="J168" s="124"/>
      <c r="K168" s="124"/>
      <c r="L168" s="124"/>
      <c r="M168" s="125"/>
      <c r="N168" s="123" t="str">
        <f t="shared" si="5"/>
        <v>Nul</v>
      </c>
      <c r="O168" s="124"/>
      <c r="P168" s="126"/>
    </row>
    <row r="169" spans="1:16" x14ac:dyDescent="0.2">
      <c r="A169" s="115" t="s">
        <v>60</v>
      </c>
      <c r="B169" s="116">
        <f>'[3]Moyenne Sem2'!$P$61</f>
        <v>0</v>
      </c>
      <c r="C169" s="117"/>
      <c r="D169" s="118"/>
      <c r="E169" s="119">
        <v>2</v>
      </c>
      <c r="F169" s="120"/>
      <c r="G169" s="121">
        <f t="shared" si="4"/>
        <v>0</v>
      </c>
      <c r="H169" s="122"/>
      <c r="I169" s="123" t="str">
        <f>[3]prof!$C$10</f>
        <v>M.YAO Bla</v>
      </c>
      <c r="J169" s="124"/>
      <c r="K169" s="124"/>
      <c r="L169" s="124"/>
      <c r="M169" s="125"/>
      <c r="N169" s="123" t="str">
        <f t="shared" si="5"/>
        <v>Nul</v>
      </c>
      <c r="O169" s="124"/>
      <c r="P169" s="126"/>
    </row>
    <row r="170" spans="1:16" x14ac:dyDescent="0.2">
      <c r="A170" s="115" t="s">
        <v>61</v>
      </c>
      <c r="B170" s="116">
        <f>'[3]Moyenne Sem2'!$R$61</f>
        <v>0</v>
      </c>
      <c r="C170" s="117"/>
      <c r="D170" s="118"/>
      <c r="E170" s="119">
        <v>3</v>
      </c>
      <c r="F170" s="120"/>
      <c r="G170" s="121">
        <f t="shared" si="4"/>
        <v>0</v>
      </c>
      <c r="H170" s="122"/>
      <c r="I170" s="123" t="str">
        <f>[3]prof!$C$11</f>
        <v>M.KONAN Edouard</v>
      </c>
      <c r="J170" s="124"/>
      <c r="K170" s="124"/>
      <c r="L170" s="124"/>
      <c r="M170" s="125"/>
      <c r="N170" s="123" t="str">
        <f t="shared" si="5"/>
        <v>Nul</v>
      </c>
      <c r="O170" s="124"/>
      <c r="P170" s="126"/>
    </row>
    <row r="171" spans="1:16" x14ac:dyDescent="0.2">
      <c r="A171" s="115" t="s">
        <v>55</v>
      </c>
      <c r="B171" s="116">
        <f>'[3]Moyenne Sem2'!$U$61</f>
        <v>0</v>
      </c>
      <c r="C171" s="117"/>
      <c r="D171" s="118"/>
      <c r="E171" s="119">
        <v>3</v>
      </c>
      <c r="F171" s="120"/>
      <c r="G171" s="121">
        <f t="shared" si="4"/>
        <v>0</v>
      </c>
      <c r="H171" s="122"/>
      <c r="I171" s="123" t="str">
        <f>[3]prof!$C$12</f>
        <v>M.N'GORAN Konan</v>
      </c>
      <c r="J171" s="124"/>
      <c r="K171" s="124"/>
      <c r="L171" s="124"/>
      <c r="M171" s="125"/>
      <c r="N171" s="123" t="str">
        <f t="shared" si="5"/>
        <v>Nul</v>
      </c>
      <c r="O171" s="124"/>
      <c r="P171" s="126"/>
    </row>
    <row r="172" spans="1:16" x14ac:dyDescent="0.2">
      <c r="A172" s="115" t="s">
        <v>34</v>
      </c>
      <c r="B172" s="116">
        <f>'[3]Moyenne Sem2'!$T$61</f>
        <v>0</v>
      </c>
      <c r="C172" s="117"/>
      <c r="D172" s="118"/>
      <c r="E172" s="119">
        <v>3</v>
      </c>
      <c r="F172" s="120"/>
      <c r="G172" s="121">
        <f t="shared" si="4"/>
        <v>0</v>
      </c>
      <c r="H172" s="122"/>
      <c r="I172" s="123" t="str">
        <f>[3]prof!$C$13</f>
        <v>M.KOUYATE Dramane</v>
      </c>
      <c r="J172" s="124"/>
      <c r="K172" s="124"/>
      <c r="L172" s="124"/>
      <c r="M172" s="125"/>
      <c r="N172" s="123" t="str">
        <f t="shared" si="5"/>
        <v>Nul</v>
      </c>
      <c r="O172" s="124"/>
      <c r="P172" s="126"/>
    </row>
    <row r="173" spans="1:16" x14ac:dyDescent="0.2">
      <c r="A173" s="115" t="s">
        <v>63</v>
      </c>
      <c r="B173" s="116">
        <f>'[3]Moyenne Sem2'!$V$61</f>
        <v>0</v>
      </c>
      <c r="C173" s="117"/>
      <c r="D173" s="118"/>
      <c r="E173" s="119">
        <v>3</v>
      </c>
      <c r="F173" s="120"/>
      <c r="G173" s="121">
        <f t="shared" si="4"/>
        <v>0</v>
      </c>
      <c r="H173" s="122"/>
      <c r="I173" s="123" t="str">
        <f>[3]prof!$C$14</f>
        <v>M.BAKAYOKO Sidigui</v>
      </c>
      <c r="J173" s="124"/>
      <c r="K173" s="124"/>
      <c r="L173" s="124"/>
      <c r="M173" s="125"/>
      <c r="N173" s="123" t="str">
        <f t="shared" si="5"/>
        <v>Nul</v>
      </c>
      <c r="O173" s="124"/>
      <c r="P173" s="126"/>
    </row>
    <row r="174" spans="1:16" x14ac:dyDescent="0.2">
      <c r="A174" s="115" t="s">
        <v>23</v>
      </c>
      <c r="B174" s="116">
        <f>'[3]Moyenne Sem2'!$W$61</f>
        <v>0</v>
      </c>
      <c r="C174" s="117"/>
      <c r="D174" s="118"/>
      <c r="E174" s="119">
        <v>3</v>
      </c>
      <c r="F174" s="120"/>
      <c r="G174" s="121">
        <f t="shared" si="4"/>
        <v>0</v>
      </c>
      <c r="H174" s="122"/>
      <c r="I174" s="123" t="str">
        <f>[3]prof!$C$15</f>
        <v>M.YAO Niambe</v>
      </c>
      <c r="J174" s="124"/>
      <c r="K174" s="124"/>
      <c r="L174" s="124"/>
      <c r="M174" s="125"/>
      <c r="N174" s="123" t="str">
        <f t="shared" si="5"/>
        <v>Nul</v>
      </c>
      <c r="O174" s="124"/>
      <c r="P174" s="126"/>
    </row>
    <row r="175" spans="1:16" x14ac:dyDescent="0.2">
      <c r="A175" s="115" t="s">
        <v>25</v>
      </c>
      <c r="B175" s="116">
        <f>'[3]Moyenne Sem2'!$X$61</f>
        <v>0</v>
      </c>
      <c r="C175" s="117"/>
      <c r="D175" s="118"/>
      <c r="E175" s="119">
        <v>3</v>
      </c>
      <c r="F175" s="120"/>
      <c r="G175" s="121">
        <f t="shared" si="4"/>
        <v>0</v>
      </c>
      <c r="H175" s="122"/>
      <c r="I175" s="123" t="str">
        <f>[3]prof!$C$16</f>
        <v>M.BAKAYOKO Sidigui</v>
      </c>
      <c r="J175" s="124"/>
      <c r="K175" s="124"/>
      <c r="L175" s="124"/>
      <c r="M175" s="125"/>
      <c r="N175" s="123" t="str">
        <f t="shared" si="5"/>
        <v>Nul</v>
      </c>
      <c r="O175" s="124"/>
      <c r="P175" s="126"/>
    </row>
    <row r="176" spans="1:16" ht="13.5" thickBot="1" x14ac:dyDescent="0.25">
      <c r="A176" s="129" t="s">
        <v>265</v>
      </c>
      <c r="B176" s="137"/>
      <c r="C176" s="137"/>
      <c r="D176" s="137"/>
      <c r="E176" s="137"/>
      <c r="F176" s="131">
        <f>SUM(G165:G175)/SUM(E165:F175)</f>
        <v>0</v>
      </c>
      <c r="G176" s="131"/>
      <c r="H176" s="137"/>
      <c r="I176" s="137"/>
      <c r="J176" s="137"/>
      <c r="K176" s="137"/>
      <c r="L176" s="137"/>
      <c r="M176" s="137"/>
      <c r="N176" s="137"/>
      <c r="O176" s="137"/>
      <c r="P176" s="138"/>
    </row>
    <row r="177" spans="1:16" x14ac:dyDescent="0.2">
      <c r="A177" s="139" t="s">
        <v>207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1"/>
    </row>
    <row r="178" spans="1:16" ht="13.5" thickBot="1" x14ac:dyDescent="0.25">
      <c r="A178" s="142" t="s">
        <v>208</v>
      </c>
      <c r="B178" s="137"/>
      <c r="C178" s="143">
        <f>'[3]Moyenne Sem2'!$AF$61</f>
        <v>0</v>
      </c>
      <c r="D178" s="137"/>
      <c r="E178" s="137"/>
      <c r="F178" s="137"/>
      <c r="G178" s="137"/>
      <c r="H178" s="137"/>
      <c r="I178" s="137"/>
      <c r="J178" s="144" t="s">
        <v>209</v>
      </c>
      <c r="K178" s="144"/>
      <c r="L178" s="144"/>
      <c r="M178" s="144"/>
      <c r="N178" s="144"/>
      <c r="O178" s="144"/>
      <c r="P178" s="145">
        <f>'[3]Moyenne Sem2'!$AG$61</f>
        <v>0</v>
      </c>
    </row>
    <row r="179" spans="1:16" x14ac:dyDescent="0.2">
      <c r="A179" s="133" t="s">
        <v>210</v>
      </c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46"/>
    </row>
    <row r="180" spans="1:16" x14ac:dyDescent="0.2">
      <c r="A180" s="147"/>
      <c r="B180" s="102"/>
      <c r="C180" s="102"/>
      <c r="D180" s="102"/>
      <c r="E180" s="102"/>
      <c r="F180" s="148"/>
      <c r="G180" s="102"/>
      <c r="H180" s="102"/>
      <c r="I180" s="102"/>
      <c r="J180" s="102"/>
      <c r="K180" s="149"/>
      <c r="L180" s="102"/>
      <c r="M180" s="102"/>
      <c r="N180" s="102"/>
      <c r="O180" s="102"/>
      <c r="P180" s="150"/>
    </row>
    <row r="181" spans="1:16" x14ac:dyDescent="0.2">
      <c r="A181" s="92" t="s">
        <v>211</v>
      </c>
      <c r="C181" s="121">
        <f>(SUM(G159:G162)+SUM(G165:G175))/(SUM(E159:F162)+SUM(E165:F175))</f>
        <v>0</v>
      </c>
      <c r="F181" s="151"/>
      <c r="G181" s="152" t="s">
        <v>212</v>
      </c>
      <c r="H181" s="152"/>
      <c r="I181" s="152"/>
      <c r="K181" s="153"/>
      <c r="M181" s="152" t="s">
        <v>213</v>
      </c>
      <c r="N181" s="152"/>
      <c r="O181" s="152"/>
      <c r="P181" s="94"/>
    </row>
    <row r="182" spans="1:16" x14ac:dyDescent="0.2">
      <c r="A182" s="92"/>
      <c r="F182" s="151"/>
      <c r="K182" s="153"/>
      <c r="P182" s="94"/>
    </row>
    <row r="183" spans="1:16" x14ac:dyDescent="0.2">
      <c r="A183" s="92" t="s">
        <v>214</v>
      </c>
      <c r="C183" s="121">
        <f>'[3]Moyenne Sem2'!$AH$61</f>
        <v>0</v>
      </c>
      <c r="F183" s="151"/>
      <c r="G183" s="154" t="s">
        <v>215</v>
      </c>
      <c r="H183" s="154"/>
      <c r="J183" s="155"/>
      <c r="K183" s="153"/>
      <c r="P183" s="94"/>
    </row>
    <row r="184" spans="1:16" x14ac:dyDescent="0.2">
      <c r="A184" s="92"/>
      <c r="F184" s="151"/>
      <c r="G184" s="154"/>
      <c r="H184" s="154"/>
      <c r="K184" s="153"/>
      <c r="P184" s="94"/>
    </row>
    <row r="185" spans="1:16" x14ac:dyDescent="0.2">
      <c r="A185" s="156" t="s">
        <v>235</v>
      </c>
      <c r="C185" s="157">
        <f>C181+C183</f>
        <v>0</v>
      </c>
      <c r="F185" s="151"/>
      <c r="G185" s="154" t="s">
        <v>217</v>
      </c>
      <c r="H185" s="154"/>
      <c r="J185" s="155"/>
      <c r="K185" s="153"/>
      <c r="M185" s="154" t="s">
        <v>218</v>
      </c>
      <c r="O185" s="157">
        <f>'[3]Moyenne Sem2'!$AI$78</f>
        <v>13.328571428571431</v>
      </c>
      <c r="P185" s="94"/>
    </row>
    <row r="186" spans="1:16" x14ac:dyDescent="0.2">
      <c r="A186" s="156"/>
      <c r="F186" s="151"/>
      <c r="G186" s="154"/>
      <c r="H186" s="154"/>
      <c r="K186" s="153"/>
      <c r="M186" s="154"/>
      <c r="P186" s="94"/>
    </row>
    <row r="187" spans="1:16" x14ac:dyDescent="0.2">
      <c r="A187" s="156" t="s">
        <v>190</v>
      </c>
      <c r="C187" s="158" t="str">
        <f>IF('[3]Moyenne Sem2'!$AJ$61=1,'[3]Moyenne Sem2'!$AJ$61&amp;"er(e)",'[3]Moyenne Sem2'!$AJ$61&amp;"ème")</f>
        <v>ème</v>
      </c>
      <c r="F187" s="151"/>
      <c r="G187" s="154" t="s">
        <v>219</v>
      </c>
      <c r="H187" s="154"/>
      <c r="J187" s="155"/>
      <c r="K187" s="153"/>
      <c r="M187" s="154" t="s">
        <v>220</v>
      </c>
      <c r="O187" s="157">
        <f>'[3]Moyenne Sem2'!$AI$79</f>
        <v>5.1121428571428567</v>
      </c>
      <c r="P187" s="94"/>
    </row>
    <row r="188" spans="1:16" x14ac:dyDescent="0.2">
      <c r="A188" s="159"/>
      <c r="F188" s="151"/>
      <c r="G188" s="154"/>
      <c r="H188" s="154"/>
      <c r="K188" s="153"/>
      <c r="M188" s="154"/>
      <c r="O188" s="84"/>
      <c r="P188" s="94"/>
    </row>
    <row r="189" spans="1:16" x14ac:dyDescent="0.2">
      <c r="A189" s="92" t="s">
        <v>236</v>
      </c>
      <c r="C189" s="157">
        <f>'[3]Moyenne AN'!$G$61</f>
        <v>0</v>
      </c>
      <c r="F189" s="151"/>
      <c r="G189" s="154" t="s">
        <v>221</v>
      </c>
      <c r="H189" s="154"/>
      <c r="J189" s="155"/>
      <c r="K189" s="153"/>
      <c r="M189" s="154" t="s">
        <v>222</v>
      </c>
      <c r="O189" s="157">
        <f>'[3]Moyenne Sem2'!$AI$76</f>
        <v>10.351048752834467</v>
      </c>
      <c r="P189" s="94"/>
    </row>
    <row r="190" spans="1:16" x14ac:dyDescent="0.2">
      <c r="A190" s="156"/>
      <c r="F190" s="151"/>
      <c r="G190" s="154"/>
      <c r="H190" s="154"/>
      <c r="K190" s="153"/>
      <c r="P190" s="94"/>
    </row>
    <row r="191" spans="1:16" x14ac:dyDescent="0.2">
      <c r="A191" s="156" t="s">
        <v>237</v>
      </c>
      <c r="C191" s="157">
        <f>(C189+C185)/2</f>
        <v>0</v>
      </c>
      <c r="F191" s="151"/>
      <c r="G191" s="154" t="s">
        <v>223</v>
      </c>
      <c r="H191" s="154"/>
      <c r="J191" s="155"/>
      <c r="K191" s="153"/>
      <c r="P191" s="94"/>
    </row>
    <row r="192" spans="1:16" x14ac:dyDescent="0.2">
      <c r="A192" s="156" t="s">
        <v>238</v>
      </c>
      <c r="C192" s="158" t="str">
        <f>IF('[3]Moyenne AN'!$K$61=1,'[3]Moyenne AN'!$K$61&amp;"er(e)",'[3]Moyenne AN'!$K$61&amp;"ème")</f>
        <v>43ème</v>
      </c>
      <c r="F192" s="151"/>
      <c r="K192" s="153"/>
      <c r="P192" s="94"/>
    </row>
    <row r="193" spans="1:16" x14ac:dyDescent="0.2">
      <c r="A193" s="186"/>
      <c r="B193" s="162"/>
      <c r="C193" s="162"/>
      <c r="D193" s="162"/>
      <c r="E193" s="162"/>
      <c r="F193" s="163"/>
      <c r="G193" s="162"/>
      <c r="H193" s="162"/>
      <c r="I193" s="162"/>
      <c r="J193" s="162"/>
      <c r="K193" s="164"/>
      <c r="L193" s="162"/>
      <c r="M193" s="162"/>
      <c r="N193" s="162"/>
      <c r="O193" s="162"/>
      <c r="P193" s="165"/>
    </row>
    <row r="194" spans="1:16" x14ac:dyDescent="0.2">
      <c r="A194" s="186"/>
      <c r="B194" s="162"/>
      <c r="C194" s="162"/>
      <c r="D194" s="162"/>
      <c r="E194" s="162"/>
      <c r="F194" s="163"/>
      <c r="G194" s="162"/>
      <c r="H194" s="162"/>
      <c r="I194" s="162"/>
      <c r="J194" s="162"/>
      <c r="K194" s="164"/>
      <c r="L194" s="162"/>
      <c r="M194" s="162"/>
      <c r="N194" s="162"/>
      <c r="O194" s="162"/>
      <c r="P194" s="165"/>
    </row>
    <row r="195" spans="1:16" x14ac:dyDescent="0.2">
      <c r="A195" s="159"/>
      <c r="K195" s="153"/>
      <c r="P195" s="94"/>
    </row>
    <row r="196" spans="1:16" x14ac:dyDescent="0.2">
      <c r="A196" s="166" t="s">
        <v>224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8"/>
      <c r="L196" s="169" t="s">
        <v>225</v>
      </c>
      <c r="M196" s="167"/>
      <c r="N196" s="167"/>
      <c r="O196" s="167"/>
      <c r="P196" s="170"/>
    </row>
    <row r="197" spans="1:16" x14ac:dyDescent="0.2">
      <c r="A197" s="171"/>
      <c r="B197" s="172"/>
      <c r="C197" s="172"/>
      <c r="D197" s="172"/>
      <c r="E197" s="172"/>
      <c r="F197" s="172"/>
      <c r="G197" s="172"/>
      <c r="H197" s="172"/>
      <c r="I197" s="172"/>
      <c r="J197" s="172"/>
      <c r="K197" s="173"/>
      <c r="L197" s="172"/>
      <c r="M197" s="172"/>
      <c r="N197" s="172"/>
      <c r="O197" s="172"/>
      <c r="P197" s="174"/>
    </row>
    <row r="198" spans="1:16" x14ac:dyDescent="0.2">
      <c r="A198" s="171"/>
      <c r="B198" s="172"/>
      <c r="C198" s="172"/>
      <c r="D198" s="172"/>
      <c r="E198" s="172"/>
      <c r="F198" s="172"/>
      <c r="G198" s="172"/>
      <c r="H198" s="172"/>
      <c r="I198" s="172"/>
      <c r="J198" s="172"/>
      <c r="K198" s="173"/>
      <c r="L198" s="172"/>
      <c r="M198" s="172"/>
      <c r="N198" s="172"/>
      <c r="O198" s="172"/>
      <c r="P198" s="174"/>
    </row>
    <row r="199" spans="1:16" x14ac:dyDescent="0.2">
      <c r="A199" s="159"/>
      <c r="K199" s="153"/>
      <c r="P199" s="94"/>
    </row>
    <row r="200" spans="1:16" x14ac:dyDescent="0.2">
      <c r="A200" s="187" t="str">
        <f>IF(C191&gt;=10,"ADMIS(E) A REDOUBLER EN CAS D'ECHEC","ADMIS(E) A REDOUBLER EN CAS D'ECHEC")</f>
        <v>ADMIS(E) A REDOUBLER EN CAS D'ECHEC</v>
      </c>
      <c r="B200" s="74"/>
      <c r="C200" s="74"/>
      <c r="D200" s="74"/>
      <c r="E200" s="74"/>
      <c r="F200" s="74"/>
      <c r="G200" s="74"/>
      <c r="H200" s="74"/>
      <c r="I200" s="74"/>
      <c r="J200" s="74"/>
      <c r="K200" s="188"/>
      <c r="P200" s="94"/>
    </row>
    <row r="201" spans="1:16" x14ac:dyDescent="0.2">
      <c r="A201" s="178"/>
      <c r="B201" s="179"/>
      <c r="C201" s="179"/>
      <c r="D201" s="179"/>
      <c r="E201" s="179"/>
      <c r="F201" s="179"/>
      <c r="G201" s="179"/>
      <c r="H201" s="179"/>
      <c r="I201" s="179"/>
      <c r="J201" s="179"/>
      <c r="K201" s="180"/>
      <c r="P201" s="94"/>
    </row>
    <row r="202" spans="1:16" x14ac:dyDescent="0.2">
      <c r="A202" s="178"/>
      <c r="B202" s="179"/>
      <c r="C202" s="179"/>
      <c r="D202" s="179"/>
      <c r="E202" s="179"/>
      <c r="F202" s="179"/>
      <c r="G202" s="179"/>
      <c r="H202" s="179"/>
      <c r="I202" s="179"/>
      <c r="J202" s="179"/>
      <c r="K202" s="180"/>
      <c r="P202" s="94"/>
    </row>
    <row r="203" spans="1:16" x14ac:dyDescent="0.2">
      <c r="A203" s="159"/>
      <c r="K203" s="153"/>
      <c r="P203" s="94"/>
    </row>
    <row r="204" spans="1:16" ht="13.5" thickBot="1" x14ac:dyDescent="0.25">
      <c r="A204" s="181"/>
      <c r="B204" s="137"/>
      <c r="C204" s="137"/>
      <c r="D204" s="137"/>
      <c r="E204" s="137"/>
      <c r="F204" s="137"/>
      <c r="G204" s="137"/>
      <c r="H204" s="137"/>
      <c r="I204" s="137"/>
      <c r="J204" s="137"/>
      <c r="K204" s="182"/>
      <c r="L204" s="137"/>
      <c r="M204" s="137"/>
      <c r="N204" s="137"/>
      <c r="O204" s="137"/>
      <c r="P204" s="138"/>
    </row>
    <row r="205" spans="1:16" x14ac:dyDescent="0.2">
      <c r="A205" s="183" t="s">
        <v>226</v>
      </c>
      <c r="B205" s="183"/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</row>
    <row r="206" spans="1:16" ht="15" x14ac:dyDescent="0.25">
      <c r="A206" s="71" t="s">
        <v>159</v>
      </c>
      <c r="B206" s="71"/>
      <c r="C206" s="71"/>
      <c r="D206" s="71"/>
      <c r="E206" s="71"/>
      <c r="F206" s="71"/>
      <c r="L206" s="73" t="s">
        <v>160</v>
      </c>
      <c r="M206" s="73"/>
      <c r="N206" s="73"/>
      <c r="O206" s="73"/>
      <c r="P206" s="73"/>
    </row>
    <row r="207" spans="1:16" ht="15" x14ac:dyDescent="0.25">
      <c r="A207" s="74" t="s">
        <v>161</v>
      </c>
      <c r="B207" s="74"/>
      <c r="C207" s="74"/>
      <c r="D207" s="74"/>
      <c r="E207" s="74"/>
      <c r="F207" s="74"/>
      <c r="L207" s="73" t="s">
        <v>227</v>
      </c>
      <c r="M207" s="73"/>
      <c r="N207" s="73"/>
      <c r="O207" s="73"/>
      <c r="P207" s="73"/>
    </row>
    <row r="208" spans="1:16" ht="15.75" x14ac:dyDescent="0.25">
      <c r="A208" s="75" t="s">
        <v>163</v>
      </c>
      <c r="B208" s="75"/>
      <c r="C208" s="75"/>
      <c r="D208" s="75"/>
      <c r="E208" s="75"/>
      <c r="F208" s="75"/>
      <c r="I208" s="76"/>
      <c r="L208" s="75" t="s">
        <v>164</v>
      </c>
      <c r="M208" s="75"/>
      <c r="N208" s="75"/>
      <c r="O208" s="75"/>
      <c r="P208" s="75"/>
    </row>
    <row r="209" spans="1:16" ht="15.75" x14ac:dyDescent="0.25">
      <c r="A209" s="71" t="s">
        <v>165</v>
      </c>
      <c r="B209" s="71"/>
      <c r="C209" s="71"/>
      <c r="D209" s="71"/>
      <c r="E209" s="71"/>
      <c r="F209" s="71"/>
      <c r="G209" s="76"/>
      <c r="L209" s="77" t="s">
        <v>166</v>
      </c>
      <c r="M209" s="77"/>
      <c r="N209" s="77"/>
      <c r="O209" s="78">
        <f ca="1">$O$4</f>
        <v>45719</v>
      </c>
      <c r="P209" s="78"/>
    </row>
    <row r="210" spans="1:16" x14ac:dyDescent="0.2">
      <c r="A210" s="71" t="s">
        <v>167</v>
      </c>
      <c r="B210" s="71"/>
      <c r="C210" s="71"/>
      <c r="D210" s="71"/>
      <c r="E210" s="71"/>
      <c r="F210" s="71"/>
    </row>
    <row r="211" spans="1:16" ht="15.75" x14ac:dyDescent="0.25">
      <c r="A211" s="75" t="s">
        <v>164</v>
      </c>
      <c r="B211" s="75"/>
      <c r="C211" s="75"/>
      <c r="D211" s="75"/>
      <c r="E211" s="75"/>
      <c r="F211" s="75"/>
      <c r="L211" s="79" t="s">
        <v>168</v>
      </c>
      <c r="M211" s="79"/>
      <c r="N211" s="79"/>
      <c r="O211" s="79"/>
      <c r="P211" s="79"/>
    </row>
    <row r="212" spans="1:16" x14ac:dyDescent="0.2">
      <c r="L212" s="79" t="s">
        <v>169</v>
      </c>
      <c r="M212" s="79"/>
      <c r="N212" s="79"/>
      <c r="O212" s="79"/>
      <c r="P212" s="79"/>
    </row>
    <row r="213" spans="1:16" x14ac:dyDescent="0.2">
      <c r="L213" s="79" t="s">
        <v>170</v>
      </c>
      <c r="M213" s="79"/>
      <c r="N213" s="79"/>
      <c r="O213" s="79"/>
      <c r="P213" s="79"/>
    </row>
    <row r="215" spans="1:16" ht="15.75" x14ac:dyDescent="0.25">
      <c r="B215" s="80"/>
      <c r="C215" s="81"/>
      <c r="D215" s="81"/>
      <c r="E215" s="81"/>
      <c r="F215" s="81"/>
      <c r="G215" s="81"/>
    </row>
    <row r="216" spans="1:16" ht="18" x14ac:dyDescent="0.25">
      <c r="B216" s="82" t="s">
        <v>171</v>
      </c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</row>
    <row r="217" spans="1:16" ht="18" x14ac:dyDescent="0.25">
      <c r="B217" s="83" t="s">
        <v>172</v>
      </c>
      <c r="C217" s="83"/>
      <c r="D217" s="83"/>
      <c r="E217" s="83"/>
      <c r="F217" s="83"/>
      <c r="G217" s="83"/>
      <c r="H217" s="83"/>
      <c r="I217" s="83"/>
      <c r="J217" s="83"/>
      <c r="K217" s="83"/>
      <c r="L217" s="83"/>
    </row>
    <row r="219" spans="1:16" x14ac:dyDescent="0.2">
      <c r="D219" s="84" t="s">
        <v>251</v>
      </c>
      <c r="E219" s="84"/>
      <c r="F219" s="84"/>
      <c r="G219" s="84"/>
      <c r="H219" s="84"/>
      <c r="I219" s="84"/>
      <c r="J219" s="84"/>
      <c r="K219" s="84"/>
      <c r="L219" s="84"/>
      <c r="M219" s="84"/>
    </row>
    <row r="220" spans="1:16" x14ac:dyDescent="0.2">
      <c r="D220" s="84" t="s">
        <v>252</v>
      </c>
      <c r="E220" s="84"/>
      <c r="F220" s="84"/>
      <c r="G220" s="84"/>
      <c r="H220" s="84"/>
      <c r="I220" s="84"/>
      <c r="J220" s="84"/>
      <c r="K220" s="84"/>
      <c r="L220" s="84"/>
      <c r="M220" s="84"/>
    </row>
    <row r="221" spans="1:16" ht="13.5" thickBot="1" x14ac:dyDescent="0.25">
      <c r="M221" s="85" t="s">
        <v>241</v>
      </c>
      <c r="N221" s="85"/>
      <c r="O221" s="85"/>
      <c r="P221" s="85"/>
    </row>
    <row r="222" spans="1:16" x14ac:dyDescent="0.2">
      <c r="A222" s="86" t="s">
        <v>176</v>
      </c>
      <c r="B222" s="87"/>
      <c r="C222" s="88"/>
      <c r="D222" s="88"/>
      <c r="E222" s="88"/>
      <c r="F222" s="88"/>
      <c r="G222" s="88"/>
      <c r="H222" s="89"/>
      <c r="I222" s="89"/>
      <c r="J222" s="89"/>
      <c r="K222" s="88" t="s">
        <v>177</v>
      </c>
      <c r="L222" s="88"/>
      <c r="M222" s="88"/>
      <c r="N222" s="90" t="s">
        <v>253</v>
      </c>
      <c r="O222" s="90"/>
      <c r="P222" s="91"/>
    </row>
    <row r="223" spans="1:16" x14ac:dyDescent="0.2">
      <c r="A223" s="92" t="s">
        <v>179</v>
      </c>
      <c r="B223" s="93"/>
      <c r="C223" s="84"/>
      <c r="D223" s="84"/>
      <c r="E223" s="84"/>
      <c r="F223" s="84"/>
      <c r="G223" s="84"/>
      <c r="K223" s="84" t="s">
        <v>180</v>
      </c>
      <c r="L223" s="84"/>
      <c r="M223" s="84"/>
      <c r="N223" s="84" t="s">
        <v>181</v>
      </c>
      <c r="O223" s="93" t="s">
        <v>182</v>
      </c>
      <c r="P223" s="94"/>
    </row>
    <row r="224" spans="1:16" x14ac:dyDescent="0.2">
      <c r="A224" s="92" t="s">
        <v>183</v>
      </c>
      <c r="B224" s="95"/>
      <c r="C224" s="95"/>
      <c r="D224" s="95"/>
      <c r="E224" s="95"/>
      <c r="F224" s="95"/>
      <c r="G224" s="84"/>
      <c r="K224" s="84" t="s">
        <v>184</v>
      </c>
      <c r="L224" s="84"/>
      <c r="M224" s="84"/>
      <c r="N224" s="84" t="s">
        <v>181</v>
      </c>
      <c r="O224" s="96" t="e">
        <f>$O$19</f>
        <v>#REF!</v>
      </c>
      <c r="P224" s="94"/>
    </row>
    <row r="225" spans="1:16" x14ac:dyDescent="0.2">
      <c r="A225" s="92" t="s">
        <v>185</v>
      </c>
      <c r="B225" s="97"/>
      <c r="C225" s="97"/>
      <c r="D225" s="97"/>
      <c r="E225" s="97"/>
      <c r="F225" s="97"/>
      <c r="G225" s="84"/>
      <c r="P225" s="94"/>
    </row>
    <row r="226" spans="1:16" x14ac:dyDescent="0.2">
      <c r="A226" s="98" t="s">
        <v>186</v>
      </c>
      <c r="B226" s="99" t="s">
        <v>187</v>
      </c>
      <c r="C226" s="100"/>
      <c r="D226" s="101"/>
      <c r="E226" s="99" t="s">
        <v>188</v>
      </c>
      <c r="F226" s="101"/>
      <c r="G226" s="102" t="s">
        <v>189</v>
      </c>
      <c r="H226" s="103" t="s">
        <v>190</v>
      </c>
      <c r="I226" s="99" t="s">
        <v>191</v>
      </c>
      <c r="J226" s="100"/>
      <c r="K226" s="100"/>
      <c r="L226" s="100"/>
      <c r="M226" s="101"/>
      <c r="N226" s="99" t="s">
        <v>192</v>
      </c>
      <c r="O226" s="100"/>
      <c r="P226" s="104"/>
    </row>
    <row r="227" spans="1:16" x14ac:dyDescent="0.2">
      <c r="A227" s="105"/>
      <c r="B227" s="106" t="s">
        <v>193</v>
      </c>
      <c r="C227" s="107"/>
      <c r="D227" s="108"/>
      <c r="E227" s="106" t="s">
        <v>194</v>
      </c>
      <c r="F227" s="108"/>
      <c r="G227" s="109" t="s">
        <v>195</v>
      </c>
      <c r="H227" s="110"/>
      <c r="I227" s="109"/>
      <c r="J227" s="109"/>
      <c r="K227" s="109"/>
      <c r="L227" s="109"/>
      <c r="M227" s="109"/>
      <c r="N227" s="111"/>
      <c r="O227" s="109"/>
      <c r="P227" s="112"/>
    </row>
    <row r="228" spans="1:16" x14ac:dyDescent="0.2">
      <c r="A228" s="113" t="s">
        <v>270</v>
      </c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94"/>
    </row>
    <row r="229" spans="1:16" x14ac:dyDescent="0.2">
      <c r="A229" s="115" t="s">
        <v>10</v>
      </c>
      <c r="B229" s="116">
        <f>'[4]Moyenne Sem2'!$J$19</f>
        <v>0</v>
      </c>
      <c r="C229" s="117"/>
      <c r="D229" s="118"/>
      <c r="E229" s="119">
        <v>2</v>
      </c>
      <c r="F229" s="120"/>
      <c r="G229" s="121">
        <f>B229*E229</f>
        <v>0</v>
      </c>
      <c r="H229" s="122"/>
      <c r="I229" s="123" t="str">
        <f>[4]prof!$C$2</f>
        <v>Mme  N'GORAN Yvetta</v>
      </c>
      <c r="J229" s="124"/>
      <c r="K229" s="124"/>
      <c r="L229" s="124"/>
      <c r="M229" s="125"/>
      <c r="N229" s="123" t="str">
        <f>IF(B229&gt;=15, "Très bien",IF(B229&gt;=14, "Bien", IF(AND(B229&lt;=13.99, B229&gt;=12), "Assez bien",IF(AND(B229&lt;=11.99,B229&gt;=10),"Passable",IF(AND(B229&lt;=9.99,B229&gt;=8),"Insuffisant","Nul")))))</f>
        <v>Nul</v>
      </c>
      <c r="O229" s="124"/>
      <c r="P229" s="126"/>
    </row>
    <row r="230" spans="1:16" x14ac:dyDescent="0.2">
      <c r="A230" s="115" t="s">
        <v>12</v>
      </c>
      <c r="B230" s="116">
        <f>'[4]Moyenne Sem2'!$K$19</f>
        <v>0</v>
      </c>
      <c r="C230" s="117"/>
      <c r="D230" s="118"/>
      <c r="E230" s="119">
        <v>2</v>
      </c>
      <c r="F230" s="120"/>
      <c r="G230" s="121">
        <f>B230*E230</f>
        <v>0</v>
      </c>
      <c r="H230" s="128"/>
      <c r="I230" s="123" t="str">
        <f>[4]prof!$C$3</f>
        <v>M.KOUAKOU Modeste</v>
      </c>
      <c r="J230" s="124"/>
      <c r="K230" s="124"/>
      <c r="L230" s="124"/>
      <c r="M230" s="125"/>
      <c r="N230" s="123" t="str">
        <f>IF(B230&gt;=15, "Très bien",IF(B230&gt;=14, "Bien", IF(AND(B230&lt;=13.99, B230&gt;=12), "Assez bien",IF(AND(B230&lt;=11.99,B230&gt;=10),"Passable",IF(AND(B230&lt;=9.99,B230&gt;=8),"Insuffisant","Nul")))))</f>
        <v>Nul</v>
      </c>
      <c r="O230" s="124"/>
      <c r="P230" s="126"/>
    </row>
    <row r="231" spans="1:16" x14ac:dyDescent="0.2">
      <c r="A231" s="127" t="s">
        <v>19</v>
      </c>
      <c r="B231" s="116">
        <f>'[4]Moyenne Sem2'!$L$19</f>
        <v>0</v>
      </c>
      <c r="C231" s="117"/>
      <c r="D231" s="118"/>
      <c r="E231" s="119">
        <v>4</v>
      </c>
      <c r="F231" s="120"/>
      <c r="G231" s="121">
        <f>B231*E231</f>
        <v>0</v>
      </c>
      <c r="H231" s="128"/>
      <c r="I231" s="123" t="str">
        <f>[4]prof!$C$4</f>
        <v>M.DIANE Ousmane</v>
      </c>
      <c r="J231" s="124"/>
      <c r="K231" s="124"/>
      <c r="L231" s="124"/>
      <c r="M231" s="125"/>
      <c r="N231" s="123" t="str">
        <f>IF(B231&gt;=15, "Très bien",IF(B231&gt;=14, "Bien", IF(AND(B231&lt;=13.99, B231&gt;=12), "Assez bien",IF(AND(B231&lt;=11.99,B231&gt;=10),"Passable",IF(AND(B231&lt;=9.99,B231&gt;=8),"Insuffisant","Nul")))))</f>
        <v>Nul</v>
      </c>
      <c r="O231" s="124"/>
      <c r="P231" s="126"/>
    </row>
    <row r="232" spans="1:16" x14ac:dyDescent="0.2">
      <c r="A232" s="115" t="s">
        <v>122</v>
      </c>
      <c r="B232" s="116">
        <f>'[4]Moyenne Sem2'!$V$19</f>
        <v>0</v>
      </c>
      <c r="C232" s="117"/>
      <c r="D232" s="118"/>
      <c r="E232" s="119">
        <v>2</v>
      </c>
      <c r="F232" s="120"/>
      <c r="G232" s="121">
        <f>B232*E232</f>
        <v>0</v>
      </c>
      <c r="H232" s="122"/>
      <c r="I232" s="123" t="str">
        <f>[4]prof!$C$14</f>
        <v>M.KOUASSI Frejus</v>
      </c>
      <c r="J232" s="124"/>
      <c r="K232" s="124"/>
      <c r="L232" s="124"/>
      <c r="M232" s="125"/>
      <c r="N232" s="123" t="str">
        <f>IF(B232&gt;=15, "Très bien",IF(B232&gt;=14, "Bien", IF(AND(B232&lt;=13.99, B232&gt;=12), "Assez bien",IF(AND(B232&lt;=11.99,B232&gt;=10),"Passable",IF(AND(B232&lt;=9.99,B232&gt;=8),"Insuffisant","Nul")))))</f>
        <v>Nul</v>
      </c>
      <c r="O232" s="124"/>
      <c r="P232" s="126"/>
    </row>
    <row r="233" spans="1:16" ht="13.5" thickBot="1" x14ac:dyDescent="0.25">
      <c r="A233" s="129" t="s">
        <v>187</v>
      </c>
      <c r="B233" s="130"/>
      <c r="C233" s="130"/>
      <c r="D233" s="130"/>
      <c r="E233" s="130"/>
      <c r="F233" s="131">
        <f>SUM(G229:G232)/SUM(E229:F232)</f>
        <v>0</v>
      </c>
      <c r="G233" s="131"/>
      <c r="H233" s="130"/>
      <c r="I233" s="130"/>
      <c r="J233" s="130"/>
      <c r="K233" s="130"/>
      <c r="L233" s="130"/>
      <c r="M233" s="130"/>
      <c r="N233" s="130"/>
      <c r="O233" s="130"/>
      <c r="P233" s="132"/>
    </row>
    <row r="234" spans="1:16" x14ac:dyDescent="0.2">
      <c r="A234" s="133" t="s">
        <v>271</v>
      </c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94"/>
    </row>
    <row r="235" spans="1:16" x14ac:dyDescent="0.2">
      <c r="A235" s="115" t="s">
        <v>272</v>
      </c>
      <c r="B235" s="116">
        <f>'[4]Moyenne Sem2'!$M$19</f>
        <v>0</v>
      </c>
      <c r="C235" s="117"/>
      <c r="D235" s="118"/>
      <c r="E235" s="119">
        <v>3</v>
      </c>
      <c r="F235" s="120"/>
      <c r="G235" s="121">
        <f t="shared" ref="G235:G247" si="6">B235*E235</f>
        <v>0</v>
      </c>
      <c r="H235" s="122"/>
      <c r="I235" s="123" t="str">
        <f>[4]prof!$C$5</f>
        <v>M.BROU Claude</v>
      </c>
      <c r="J235" s="124"/>
      <c r="K235" s="124"/>
      <c r="L235" s="124"/>
      <c r="M235" s="125"/>
      <c r="N235" s="123" t="str">
        <f>IF(B235&gt;=15, "Très bien",IF(B235&gt;=14, "Bien", IF(AND(B235&lt;=13.99, B235&gt;=12), "Assez bien",IF(AND(B235&lt;=11.99,B235&gt;=10),"Passable",IF(AND(B235&lt;=9.99,B235&gt;=8),"Insuffisant","Nul")))))</f>
        <v>Nul</v>
      </c>
      <c r="O235" s="124"/>
      <c r="P235" s="126"/>
    </row>
    <row r="236" spans="1:16" x14ac:dyDescent="0.2">
      <c r="A236" s="115" t="s">
        <v>44</v>
      </c>
      <c r="B236" s="116">
        <f>'[4]Moyenne Sem2'!$N$19</f>
        <v>0</v>
      </c>
      <c r="C236" s="117"/>
      <c r="D236" s="118"/>
      <c r="E236" s="119">
        <v>3</v>
      </c>
      <c r="F236" s="120"/>
      <c r="G236" s="121">
        <f t="shared" si="6"/>
        <v>0</v>
      </c>
      <c r="H236" s="122"/>
      <c r="I236" s="123" t="str">
        <f>[4]prof!$C$6</f>
        <v>M.GOGO Alexandre</v>
      </c>
      <c r="J236" s="124"/>
      <c r="K236" s="124"/>
      <c r="L236" s="124"/>
      <c r="M236" s="125"/>
      <c r="N236" s="123" t="str">
        <f t="shared" ref="N236:N247" si="7">IF(B236&gt;=15, "Très bien",IF(B236&gt;=14, "Bien", IF(AND(B236&lt;=13.99, B236&gt;=12), "Assez bien",IF(AND(B236&lt;=11.99,B236&gt;=10),"Passable",IF(AND(B236&lt;=9.99,B236&gt;=8),"Insuffisant","Nul")))))</f>
        <v>Nul</v>
      </c>
      <c r="O236" s="124"/>
      <c r="P236" s="126"/>
    </row>
    <row r="237" spans="1:16" x14ac:dyDescent="0.2">
      <c r="A237" s="115" t="s">
        <v>57</v>
      </c>
      <c r="B237" s="116">
        <f>'[4]Moyenne Sem2'!$O$19</f>
        <v>0</v>
      </c>
      <c r="C237" s="117"/>
      <c r="D237" s="118"/>
      <c r="E237" s="119">
        <v>3</v>
      </c>
      <c r="F237" s="120"/>
      <c r="G237" s="121">
        <f t="shared" si="6"/>
        <v>0</v>
      </c>
      <c r="H237" s="122"/>
      <c r="I237" s="123" t="str">
        <f>[4]prof!$C$7</f>
        <v>M.KONAN MATHIAS</v>
      </c>
      <c r="J237" s="124"/>
      <c r="K237" s="124"/>
      <c r="L237" s="124"/>
      <c r="M237" s="125"/>
      <c r="N237" s="123" t="str">
        <f t="shared" si="7"/>
        <v>Nul</v>
      </c>
      <c r="O237" s="124"/>
      <c r="P237" s="126"/>
    </row>
    <row r="238" spans="1:16" x14ac:dyDescent="0.2">
      <c r="A238" s="115" t="s">
        <v>273</v>
      </c>
      <c r="B238" s="116">
        <f>'[4]Moyenne Sem2'!$P$19</f>
        <v>0</v>
      </c>
      <c r="C238" s="117"/>
      <c r="D238" s="118"/>
      <c r="E238" s="119">
        <v>2</v>
      </c>
      <c r="F238" s="120"/>
      <c r="G238" s="121">
        <f t="shared" si="6"/>
        <v>0</v>
      </c>
      <c r="H238" s="122"/>
      <c r="I238" s="123" t="str">
        <f>[4]prof!$C$8</f>
        <v>Mme LOUA Hermine</v>
      </c>
      <c r="J238" s="124"/>
      <c r="K238" s="124"/>
      <c r="L238" s="124"/>
      <c r="M238" s="125"/>
      <c r="N238" s="123" t="str">
        <f t="shared" si="7"/>
        <v>Nul</v>
      </c>
      <c r="O238" s="124"/>
      <c r="P238" s="126"/>
    </row>
    <row r="239" spans="1:16" x14ac:dyDescent="0.2">
      <c r="A239" s="115" t="s">
        <v>231</v>
      </c>
      <c r="B239" s="116">
        <f>'[4]Moyenne Sem2'!$Q$19</f>
        <v>0</v>
      </c>
      <c r="C239" s="117"/>
      <c r="D239" s="118"/>
      <c r="E239" s="119">
        <v>3</v>
      </c>
      <c r="F239" s="120"/>
      <c r="G239" s="121">
        <f t="shared" si="6"/>
        <v>0</v>
      </c>
      <c r="H239" s="122"/>
      <c r="I239" s="123" t="str">
        <f>[4]prof!$C$9</f>
        <v>M.KOUADIO EUGENE</v>
      </c>
      <c r="J239" s="124"/>
      <c r="K239" s="124"/>
      <c r="L239" s="124"/>
      <c r="M239" s="125"/>
      <c r="N239" s="123" t="str">
        <f t="shared" si="7"/>
        <v>Nul</v>
      </c>
      <c r="O239" s="124"/>
      <c r="P239" s="126"/>
    </row>
    <row r="240" spans="1:16" x14ac:dyDescent="0.2">
      <c r="A240" s="115" t="s">
        <v>55</v>
      </c>
      <c r="B240" s="116">
        <f>'[4]Moyenne Sem2'!$R$19</f>
        <v>0</v>
      </c>
      <c r="C240" s="117"/>
      <c r="D240" s="118"/>
      <c r="E240" s="119">
        <v>3</v>
      </c>
      <c r="F240" s="120"/>
      <c r="G240" s="121">
        <f t="shared" si="6"/>
        <v>0</v>
      </c>
      <c r="H240" s="122"/>
      <c r="I240" s="123" t="str">
        <f>[4]prof!$C$10</f>
        <v>M.DOUAHI Jerome</v>
      </c>
      <c r="J240" s="124"/>
      <c r="K240" s="124"/>
      <c r="L240" s="124"/>
      <c r="M240" s="125"/>
      <c r="N240" s="123" t="str">
        <f t="shared" si="7"/>
        <v>Nul</v>
      </c>
      <c r="O240" s="124"/>
      <c r="P240" s="126"/>
    </row>
    <row r="241" spans="1:16" x14ac:dyDescent="0.2">
      <c r="A241" s="115" t="s">
        <v>274</v>
      </c>
      <c r="B241" s="116">
        <f>'[4]Moyenne Sem2'!$S$19</f>
        <v>0</v>
      </c>
      <c r="C241" s="117"/>
      <c r="D241" s="118"/>
      <c r="E241" s="119">
        <v>3</v>
      </c>
      <c r="F241" s="120"/>
      <c r="G241" s="121">
        <f t="shared" si="6"/>
        <v>0</v>
      </c>
      <c r="H241" s="122"/>
      <c r="I241" s="123" t="str">
        <f>[4]prof!$C$11</f>
        <v>M.BRITON Henri</v>
      </c>
      <c r="J241" s="124"/>
      <c r="K241" s="124"/>
      <c r="L241" s="124"/>
      <c r="M241" s="125"/>
      <c r="N241" s="123" t="str">
        <f t="shared" si="7"/>
        <v>Nul</v>
      </c>
      <c r="O241" s="124"/>
      <c r="P241" s="126"/>
    </row>
    <row r="242" spans="1:16" x14ac:dyDescent="0.2">
      <c r="A242" s="115" t="s">
        <v>275</v>
      </c>
      <c r="B242" s="116">
        <f>'[4]Moyenne Sem2'!$T$19</f>
        <v>0</v>
      </c>
      <c r="C242" s="117"/>
      <c r="D242" s="118"/>
      <c r="E242" s="119">
        <v>2</v>
      </c>
      <c r="F242" s="120"/>
      <c r="G242" s="121">
        <f t="shared" si="6"/>
        <v>0</v>
      </c>
      <c r="H242" s="122"/>
      <c r="I242" s="123" t="str">
        <f>[4]prof!$C$12</f>
        <v>M.YEO SANA</v>
      </c>
      <c r="J242" s="124"/>
      <c r="K242" s="124"/>
      <c r="L242" s="124"/>
      <c r="M242" s="125"/>
      <c r="N242" s="123" t="str">
        <f t="shared" si="7"/>
        <v>Nul</v>
      </c>
      <c r="O242" s="124"/>
      <c r="P242" s="126"/>
    </row>
    <row r="243" spans="1:16" x14ac:dyDescent="0.2">
      <c r="A243" s="115" t="s">
        <v>276</v>
      </c>
      <c r="B243" s="116">
        <f>'[4]Moyenne Sem2'!$U$19</f>
        <v>0</v>
      </c>
      <c r="C243" s="117"/>
      <c r="D243" s="118"/>
      <c r="E243" s="119">
        <v>4</v>
      </c>
      <c r="F243" s="120"/>
      <c r="G243" s="121">
        <f t="shared" si="6"/>
        <v>0</v>
      </c>
      <c r="H243" s="122"/>
      <c r="I243" s="123" t="str">
        <f>[4]prof!$C$13</f>
        <v>M.KANE Mory</v>
      </c>
      <c r="J243" s="124"/>
      <c r="K243" s="124"/>
      <c r="L243" s="124"/>
      <c r="M243" s="125"/>
      <c r="N243" s="123" t="str">
        <f t="shared" si="7"/>
        <v>Nul</v>
      </c>
      <c r="O243" s="124"/>
      <c r="P243" s="126"/>
    </row>
    <row r="244" spans="1:16" x14ac:dyDescent="0.2">
      <c r="A244" s="115" t="s">
        <v>268</v>
      </c>
      <c r="B244" s="116">
        <f>'[4]Moyenne Sem2'!$W$19</f>
        <v>0</v>
      </c>
      <c r="C244" s="117"/>
      <c r="D244" s="118"/>
      <c r="E244" s="119">
        <v>3</v>
      </c>
      <c r="F244" s="120"/>
      <c r="G244" s="121">
        <f t="shared" si="6"/>
        <v>0</v>
      </c>
      <c r="H244" s="122"/>
      <c r="I244" s="123" t="str">
        <f>[4]prof!$C$15</f>
        <v>M.YAO Niambe</v>
      </c>
      <c r="J244" s="124"/>
      <c r="K244" s="124"/>
      <c r="L244" s="124"/>
      <c r="M244" s="125"/>
      <c r="N244" s="123" t="str">
        <f t="shared" si="7"/>
        <v>Nul</v>
      </c>
      <c r="O244" s="124"/>
      <c r="P244" s="126"/>
    </row>
    <row r="245" spans="1:16" x14ac:dyDescent="0.2">
      <c r="A245" s="115" t="s">
        <v>116</v>
      </c>
      <c r="B245" s="116">
        <f>'[4]Moyenne Sem2'!$X$19</f>
        <v>0</v>
      </c>
      <c r="C245" s="117"/>
      <c r="D245" s="118"/>
      <c r="E245" s="119">
        <v>5</v>
      </c>
      <c r="F245" s="120"/>
      <c r="G245" s="121">
        <f t="shared" si="6"/>
        <v>0</v>
      </c>
      <c r="H245" s="122"/>
      <c r="I245" s="123" t="str">
        <f>[4]prof!$C$16</f>
        <v>LOUA Hermine</v>
      </c>
      <c r="J245" s="124"/>
      <c r="K245" s="124"/>
      <c r="L245" s="124"/>
      <c r="M245" s="125"/>
      <c r="N245" s="123" t="str">
        <f t="shared" si="7"/>
        <v>Nul</v>
      </c>
      <c r="O245" s="124"/>
      <c r="P245" s="126"/>
    </row>
    <row r="246" spans="1:16" x14ac:dyDescent="0.2">
      <c r="A246" s="115" t="s">
        <v>25</v>
      </c>
      <c r="B246" s="116">
        <f>'[4]Moyenne Sem2'!$Y$19</f>
        <v>0</v>
      </c>
      <c r="C246" s="117"/>
      <c r="D246" s="118"/>
      <c r="E246" s="119">
        <v>3</v>
      </c>
      <c r="F246" s="120"/>
      <c r="G246" s="121">
        <f t="shared" si="6"/>
        <v>0</v>
      </c>
      <c r="H246" s="122"/>
      <c r="I246" s="123" t="str">
        <f>[4]prof!$C$17</f>
        <v>M.N'DA Alexandre</v>
      </c>
      <c r="J246" s="124"/>
      <c r="K246" s="124"/>
      <c r="L246" s="124"/>
      <c r="M246" s="125"/>
      <c r="N246" s="123" t="str">
        <f t="shared" si="7"/>
        <v>Nul</v>
      </c>
      <c r="O246" s="124"/>
      <c r="P246" s="126"/>
    </row>
    <row r="247" spans="1:16" x14ac:dyDescent="0.2">
      <c r="A247" s="115" t="s">
        <v>277</v>
      </c>
      <c r="B247" s="116">
        <f>'[4]Moyenne Sem2'!$Z$19</f>
        <v>0</v>
      </c>
      <c r="C247" s="117"/>
      <c r="D247" s="118"/>
      <c r="E247" s="119">
        <v>2</v>
      </c>
      <c r="F247" s="120"/>
      <c r="G247" s="121">
        <f t="shared" si="6"/>
        <v>0</v>
      </c>
      <c r="H247" s="122"/>
      <c r="I247" s="123" t="str">
        <f>[4]prof!$C$18</f>
        <v>M.YAO Marcel</v>
      </c>
      <c r="J247" s="124"/>
      <c r="K247" s="124"/>
      <c r="L247" s="124"/>
      <c r="M247" s="125"/>
      <c r="N247" s="123" t="str">
        <f t="shared" si="7"/>
        <v>Nul</v>
      </c>
      <c r="O247" s="124"/>
      <c r="P247" s="126"/>
    </row>
    <row r="248" spans="1:16" ht="13.5" thickBot="1" x14ac:dyDescent="0.25">
      <c r="A248" s="129" t="s">
        <v>206</v>
      </c>
      <c r="B248" s="137"/>
      <c r="C248" s="137"/>
      <c r="D248" s="137"/>
      <c r="E248" s="137"/>
      <c r="F248" s="131">
        <f>SUM(G235:G247)/SUM(E235:F247)</f>
        <v>0</v>
      </c>
      <c r="G248" s="131"/>
      <c r="H248" s="137"/>
      <c r="I248" s="137"/>
      <c r="J248" s="137"/>
      <c r="K248" s="137"/>
      <c r="L248" s="137"/>
      <c r="M248" s="137"/>
      <c r="N248" s="137"/>
      <c r="O248" s="137"/>
      <c r="P248" s="138"/>
    </row>
    <row r="249" spans="1:16" x14ac:dyDescent="0.2">
      <c r="A249" s="139" t="s">
        <v>207</v>
      </c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1"/>
    </row>
    <row r="250" spans="1:16" ht="13.5" thickBot="1" x14ac:dyDescent="0.25">
      <c r="A250" s="142" t="s">
        <v>208</v>
      </c>
      <c r="B250" s="137"/>
      <c r="C250" s="143">
        <f>'[4]Moyenne Sem2'!$AE$19</f>
        <v>0</v>
      </c>
      <c r="D250" s="137"/>
      <c r="E250" s="137"/>
      <c r="F250" s="137"/>
      <c r="G250" s="137"/>
      <c r="H250" s="137"/>
      <c r="I250" s="137"/>
      <c r="J250" s="144" t="s">
        <v>209</v>
      </c>
      <c r="K250" s="144"/>
      <c r="L250" s="144"/>
      <c r="M250" s="144"/>
      <c r="N250" s="144"/>
      <c r="O250" s="144"/>
      <c r="P250" s="145">
        <f>'[4]Moyenne Sem2'!$AF$19</f>
        <v>102</v>
      </c>
    </row>
    <row r="251" spans="1:16" x14ac:dyDescent="0.2">
      <c r="A251" s="133" t="s">
        <v>210</v>
      </c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46"/>
    </row>
    <row r="252" spans="1:16" x14ac:dyDescent="0.2">
      <c r="A252" s="147"/>
      <c r="B252" s="102"/>
      <c r="C252" s="102"/>
      <c r="D252" s="102"/>
      <c r="E252" s="102"/>
      <c r="F252" s="148"/>
      <c r="G252" s="102"/>
      <c r="H252" s="102"/>
      <c r="I252" s="102"/>
      <c r="J252" s="102"/>
      <c r="K252" s="149"/>
      <c r="L252" s="102"/>
      <c r="M252" s="102"/>
      <c r="N252" s="102"/>
      <c r="O252" s="102"/>
      <c r="P252" s="150"/>
    </row>
    <row r="253" spans="1:16" x14ac:dyDescent="0.2">
      <c r="A253" s="92" t="s">
        <v>211</v>
      </c>
      <c r="C253" s="121">
        <f>(SUM(G229:G232)+SUM(G235:G247))/(SUM(E229:F232)+SUM(E235:F247))</f>
        <v>0</v>
      </c>
      <c r="F253" s="151"/>
      <c r="G253" s="152" t="s">
        <v>212</v>
      </c>
      <c r="H253" s="152"/>
      <c r="I253" s="152"/>
      <c r="K253" s="153"/>
      <c r="M253" s="152" t="s">
        <v>213</v>
      </c>
      <c r="N253" s="152"/>
      <c r="O253" s="152"/>
      <c r="P253" s="94"/>
    </row>
    <row r="254" spans="1:16" x14ac:dyDescent="0.2">
      <c r="A254" s="92"/>
      <c r="F254" s="151"/>
      <c r="K254" s="153"/>
      <c r="P254" s="94"/>
    </row>
    <row r="255" spans="1:16" x14ac:dyDescent="0.2">
      <c r="A255" s="92" t="s">
        <v>214</v>
      </c>
      <c r="C255" s="121">
        <f>'[4]Moyenne Sem2'!$AG$19</f>
        <v>0</v>
      </c>
      <c r="F255" s="151"/>
      <c r="G255" s="154" t="s">
        <v>215</v>
      </c>
      <c r="H255" s="154"/>
      <c r="J255" s="155"/>
      <c r="K255" s="153"/>
      <c r="P255" s="94"/>
    </row>
    <row r="256" spans="1:16" x14ac:dyDescent="0.2">
      <c r="A256" s="92"/>
      <c r="F256" s="151"/>
      <c r="G256" s="154"/>
      <c r="H256" s="154"/>
      <c r="K256" s="153"/>
      <c r="P256" s="94"/>
    </row>
    <row r="257" spans="1:16" x14ac:dyDescent="0.2">
      <c r="A257" s="156" t="s">
        <v>235</v>
      </c>
      <c r="C257" s="157">
        <f>C253+C255</f>
        <v>0</v>
      </c>
      <c r="F257" s="151"/>
      <c r="G257" s="154" t="s">
        <v>217</v>
      </c>
      <c r="H257" s="154"/>
      <c r="J257" s="155"/>
      <c r="K257" s="153"/>
      <c r="M257" s="154" t="s">
        <v>218</v>
      </c>
      <c r="O257" s="157">
        <f>'[4]Moyenne Sem2'!$AH$78</f>
        <v>12.800204081632653</v>
      </c>
      <c r="P257" s="94"/>
    </row>
    <row r="258" spans="1:16" x14ac:dyDescent="0.2">
      <c r="A258" s="156"/>
      <c r="F258" s="151"/>
      <c r="G258" s="154"/>
      <c r="H258" s="154"/>
      <c r="K258" s="153"/>
      <c r="M258" s="154"/>
      <c r="P258" s="94"/>
    </row>
    <row r="259" spans="1:16" x14ac:dyDescent="0.2">
      <c r="A259" s="156" t="s">
        <v>190</v>
      </c>
      <c r="C259" s="158" t="str">
        <f>IF('[4]Moyenne Sem2'!$AI$19=1,'[4]Moyenne Sem2'!$AI$19&amp;"er(e)",'[4]Moyenne Sem2'!$AI$19&amp;"ème")</f>
        <v>10ème</v>
      </c>
      <c r="F259" s="151"/>
      <c r="G259" s="154" t="s">
        <v>219</v>
      </c>
      <c r="H259" s="154"/>
      <c r="J259" s="155"/>
      <c r="K259" s="153"/>
      <c r="M259" s="154" t="s">
        <v>220</v>
      </c>
      <c r="O259" s="157">
        <f>'[4]Moyenne Sem2'!$AH$79</f>
        <v>0</v>
      </c>
      <c r="P259" s="94"/>
    </row>
    <row r="260" spans="1:16" x14ac:dyDescent="0.2">
      <c r="A260" s="159"/>
      <c r="F260" s="151"/>
      <c r="G260" s="154"/>
      <c r="H260" s="154"/>
      <c r="K260" s="153"/>
      <c r="M260" s="154"/>
      <c r="O260" s="84"/>
      <c r="P260" s="94"/>
    </row>
    <row r="261" spans="1:16" x14ac:dyDescent="0.2">
      <c r="A261" s="92" t="s">
        <v>236</v>
      </c>
      <c r="C261" s="157">
        <f>'[4]Moyenne AN'!$G$19</f>
        <v>3.2236111111111114</v>
      </c>
      <c r="F261" s="151"/>
      <c r="G261" s="154" t="s">
        <v>221</v>
      </c>
      <c r="H261" s="154"/>
      <c r="J261" s="155"/>
      <c r="K261" s="153"/>
      <c r="M261" s="154" t="s">
        <v>222</v>
      </c>
      <c r="O261" s="157">
        <f>'[4]Moyenne Sem2'!$AH$76</f>
        <v>10.721510204081635</v>
      </c>
      <c r="P261" s="94"/>
    </row>
    <row r="262" spans="1:16" x14ac:dyDescent="0.2">
      <c r="A262" s="156"/>
      <c r="F262" s="151"/>
      <c r="G262" s="154"/>
      <c r="H262" s="154"/>
      <c r="K262" s="153"/>
      <c r="P262" s="94"/>
    </row>
    <row r="263" spans="1:16" x14ac:dyDescent="0.2">
      <c r="A263" s="156" t="s">
        <v>237</v>
      </c>
      <c r="C263" s="157">
        <f>(C261+C257)/2</f>
        <v>1.6118055555555557</v>
      </c>
      <c r="F263" s="151"/>
      <c r="G263" s="154" t="s">
        <v>223</v>
      </c>
      <c r="H263" s="154"/>
      <c r="J263" s="155"/>
      <c r="K263" s="153"/>
      <c r="P263" s="94"/>
    </row>
    <row r="264" spans="1:16" x14ac:dyDescent="0.2">
      <c r="A264" s="156" t="s">
        <v>238</v>
      </c>
      <c r="C264" s="158" t="str">
        <f>IF('[4]Moyenne AN'!$K$19=1,'[4]Moyenne AN'!$K$19&amp;"er(e)",'[4]Moyenne AN'!$K$19&amp;"ème")</f>
        <v>10ème</v>
      </c>
      <c r="F264" s="151"/>
      <c r="K264" s="153"/>
      <c r="P264" s="94"/>
    </row>
    <row r="265" spans="1:16" x14ac:dyDescent="0.2">
      <c r="A265" s="186"/>
      <c r="B265" s="162"/>
      <c r="C265" s="162"/>
      <c r="D265" s="162"/>
      <c r="E265" s="162"/>
      <c r="F265" s="163"/>
      <c r="G265" s="162"/>
      <c r="H265" s="162"/>
      <c r="I265" s="162"/>
      <c r="J265" s="162"/>
      <c r="K265" s="164"/>
      <c r="L265" s="162"/>
      <c r="M265" s="162"/>
      <c r="N265" s="162"/>
      <c r="O265" s="162"/>
      <c r="P265" s="165"/>
    </row>
    <row r="266" spans="1:16" x14ac:dyDescent="0.2">
      <c r="A266" s="186"/>
      <c r="B266" s="162"/>
      <c r="C266" s="162"/>
      <c r="D266" s="162"/>
      <c r="E266" s="162"/>
      <c r="F266" s="163"/>
      <c r="G266" s="162"/>
      <c r="H266" s="162"/>
      <c r="I266" s="162"/>
      <c r="J266" s="162"/>
      <c r="K266" s="164"/>
      <c r="L266" s="162"/>
      <c r="M266" s="162"/>
      <c r="N266" s="162"/>
      <c r="O266" s="162"/>
      <c r="P266" s="165"/>
    </row>
    <row r="267" spans="1:16" x14ac:dyDescent="0.2">
      <c r="A267" s="159"/>
      <c r="K267" s="153"/>
      <c r="P267" s="94"/>
    </row>
    <row r="268" spans="1:16" x14ac:dyDescent="0.2">
      <c r="A268" s="166" t="s">
        <v>224</v>
      </c>
      <c r="B268" s="167"/>
      <c r="C268" s="167"/>
      <c r="D268" s="167"/>
      <c r="E268" s="167"/>
      <c r="F268" s="167"/>
      <c r="G268" s="167"/>
      <c r="H268" s="167"/>
      <c r="I268" s="167"/>
      <c r="J268" s="167"/>
      <c r="K268" s="168"/>
      <c r="L268" s="169" t="s">
        <v>225</v>
      </c>
      <c r="M268" s="167"/>
      <c r="N268" s="167"/>
      <c r="O268" s="167"/>
      <c r="P268" s="170"/>
    </row>
    <row r="269" spans="1:16" x14ac:dyDescent="0.2">
      <c r="A269" s="171"/>
      <c r="B269" s="172"/>
      <c r="C269" s="172"/>
      <c r="D269" s="172"/>
      <c r="E269" s="172"/>
      <c r="F269" s="172"/>
      <c r="G269" s="172"/>
      <c r="H269" s="172"/>
      <c r="I269" s="172"/>
      <c r="J269" s="172"/>
      <c r="K269" s="173"/>
      <c r="L269" s="172"/>
      <c r="M269" s="172"/>
      <c r="N269" s="172"/>
      <c r="O269" s="172"/>
      <c r="P269" s="174"/>
    </row>
    <row r="270" spans="1:16" x14ac:dyDescent="0.2">
      <c r="A270" s="171"/>
      <c r="B270" s="172"/>
      <c r="C270" s="172"/>
      <c r="D270" s="172"/>
      <c r="E270" s="172"/>
      <c r="F270" s="172"/>
      <c r="G270" s="172"/>
      <c r="H270" s="172"/>
      <c r="I270" s="172"/>
      <c r="J270" s="172"/>
      <c r="K270" s="173"/>
      <c r="L270" s="172"/>
      <c r="M270" s="172"/>
      <c r="N270" s="172"/>
      <c r="O270" s="172"/>
      <c r="P270" s="174"/>
    </row>
    <row r="271" spans="1:16" x14ac:dyDescent="0.2">
      <c r="A271" s="159"/>
      <c r="K271" s="153"/>
      <c r="P271" s="94"/>
    </row>
    <row r="272" spans="1:16" x14ac:dyDescent="0.2">
      <c r="A272" s="187" t="s">
        <v>239</v>
      </c>
      <c r="B272" s="74"/>
      <c r="C272" s="74"/>
      <c r="D272" s="74"/>
      <c r="E272" s="74"/>
      <c r="F272" s="74"/>
      <c r="G272" s="74"/>
      <c r="H272" s="74"/>
      <c r="I272" s="74"/>
      <c r="J272" s="74"/>
      <c r="K272" s="188"/>
      <c r="P272" s="94"/>
    </row>
    <row r="273" spans="1:16" x14ac:dyDescent="0.2">
      <c r="A273" s="178"/>
      <c r="B273" s="179"/>
      <c r="C273" s="179"/>
      <c r="D273" s="179"/>
      <c r="E273" s="179"/>
      <c r="F273" s="179"/>
      <c r="G273" s="179"/>
      <c r="H273" s="179"/>
      <c r="I273" s="179"/>
      <c r="J273" s="179"/>
      <c r="K273" s="180"/>
      <c r="P273" s="94"/>
    </row>
    <row r="274" spans="1:16" x14ac:dyDescent="0.2">
      <c r="A274" s="178"/>
      <c r="B274" s="179"/>
      <c r="C274" s="179"/>
      <c r="D274" s="179"/>
      <c r="E274" s="179"/>
      <c r="F274" s="179"/>
      <c r="G274" s="179"/>
      <c r="H274" s="179"/>
      <c r="I274" s="179"/>
      <c r="J274" s="179"/>
      <c r="K274" s="180"/>
      <c r="P274" s="94"/>
    </row>
    <row r="275" spans="1:16" x14ac:dyDescent="0.2">
      <c r="A275" s="159"/>
      <c r="K275" s="153"/>
      <c r="P275" s="94"/>
    </row>
    <row r="276" spans="1:16" ht="13.5" thickBot="1" x14ac:dyDescent="0.25">
      <c r="A276" s="181"/>
      <c r="B276" s="137"/>
      <c r="C276" s="137"/>
      <c r="D276" s="137"/>
      <c r="E276" s="137"/>
      <c r="F276" s="137"/>
      <c r="G276" s="137"/>
      <c r="H276" s="137"/>
      <c r="I276" s="137"/>
      <c r="J276" s="137"/>
      <c r="K276" s="182"/>
      <c r="L276" s="137"/>
      <c r="M276" s="137"/>
      <c r="N276" s="137"/>
      <c r="O276" s="137"/>
      <c r="P276" s="138"/>
    </row>
    <row r="277" spans="1:16" x14ac:dyDescent="0.2">
      <c r="A277" s="183" t="s">
        <v>226</v>
      </c>
      <c r="B277" s="183"/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</row>
    <row r="278" spans="1:16" ht="15" x14ac:dyDescent="0.25">
      <c r="A278" s="71" t="s">
        <v>159</v>
      </c>
      <c r="B278" s="71"/>
      <c r="C278" s="71"/>
      <c r="D278" s="71"/>
      <c r="E278" s="71"/>
      <c r="F278" s="71"/>
      <c r="L278" s="73" t="s">
        <v>160</v>
      </c>
      <c r="M278" s="73"/>
      <c r="N278" s="73"/>
      <c r="O278" s="73"/>
      <c r="P278" s="73"/>
    </row>
    <row r="279" spans="1:16" ht="15" x14ac:dyDescent="0.25">
      <c r="A279" s="74" t="s">
        <v>161</v>
      </c>
      <c r="B279" s="74"/>
      <c r="C279" s="74"/>
      <c r="D279" s="74"/>
      <c r="E279" s="74"/>
      <c r="F279" s="74"/>
      <c r="L279" s="73" t="s">
        <v>227</v>
      </c>
      <c r="M279" s="73"/>
      <c r="N279" s="73"/>
      <c r="O279" s="73"/>
      <c r="P279" s="73"/>
    </row>
    <row r="280" spans="1:16" ht="15.75" x14ac:dyDescent="0.25">
      <c r="A280" s="75" t="s">
        <v>163</v>
      </c>
      <c r="B280" s="75"/>
      <c r="C280" s="75"/>
      <c r="D280" s="75"/>
      <c r="E280" s="75"/>
      <c r="F280" s="75"/>
      <c r="I280" s="76"/>
      <c r="L280" s="75" t="s">
        <v>164</v>
      </c>
      <c r="M280" s="75"/>
      <c r="N280" s="75"/>
      <c r="O280" s="75"/>
      <c r="P280" s="75"/>
    </row>
    <row r="281" spans="1:16" ht="15.75" x14ac:dyDescent="0.25">
      <c r="A281" s="71" t="s">
        <v>165</v>
      </c>
      <c r="B281" s="71"/>
      <c r="C281" s="71"/>
      <c r="D281" s="71"/>
      <c r="E281" s="71"/>
      <c r="F281" s="71"/>
      <c r="G281" s="76"/>
      <c r="L281" s="77" t="s">
        <v>166</v>
      </c>
      <c r="M281" s="77"/>
      <c r="N281" s="77"/>
      <c r="O281" s="78">
        <f ca="1">TODAY()</f>
        <v>45719</v>
      </c>
      <c r="P281" s="78"/>
    </row>
    <row r="282" spans="1:16" x14ac:dyDescent="0.2">
      <c r="A282" s="71" t="s">
        <v>167</v>
      </c>
      <c r="B282" s="71"/>
      <c r="C282" s="71"/>
      <c r="D282" s="71"/>
      <c r="E282" s="71"/>
      <c r="F282" s="71"/>
    </row>
    <row r="283" spans="1:16" ht="15.75" x14ac:dyDescent="0.25">
      <c r="A283" s="75" t="s">
        <v>164</v>
      </c>
      <c r="B283" s="75"/>
      <c r="C283" s="75"/>
      <c r="D283" s="75"/>
      <c r="E283" s="75"/>
      <c r="F283" s="75"/>
      <c r="L283" s="79" t="s">
        <v>168</v>
      </c>
      <c r="M283" s="79"/>
      <c r="N283" s="79"/>
      <c r="O283" s="79"/>
      <c r="P283" s="79"/>
    </row>
    <row r="284" spans="1:16" x14ac:dyDescent="0.2">
      <c r="L284" s="79" t="s">
        <v>169</v>
      </c>
      <c r="M284" s="79"/>
      <c r="N284" s="79"/>
      <c r="O284" s="79"/>
      <c r="P284" s="79"/>
    </row>
    <row r="285" spans="1:16" x14ac:dyDescent="0.2">
      <c r="L285" s="79" t="s">
        <v>170</v>
      </c>
      <c r="M285" s="79"/>
      <c r="N285" s="79"/>
      <c r="O285" s="79"/>
      <c r="P285" s="79"/>
    </row>
    <row r="287" spans="1:16" ht="15.75" x14ac:dyDescent="0.25">
      <c r="B287" s="80"/>
      <c r="C287" s="81"/>
      <c r="D287" s="81"/>
      <c r="E287" s="81"/>
      <c r="F287" s="81"/>
      <c r="G287" s="81"/>
    </row>
    <row r="288" spans="1:16" ht="18" x14ac:dyDescent="0.25">
      <c r="B288" s="82" t="s">
        <v>171</v>
      </c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</row>
    <row r="289" spans="1:16" ht="18" x14ac:dyDescent="0.25">
      <c r="B289" s="83" t="s">
        <v>172</v>
      </c>
      <c r="C289" s="83"/>
      <c r="D289" s="83"/>
      <c r="E289" s="83"/>
      <c r="F289" s="83"/>
      <c r="G289" s="83"/>
      <c r="H289" s="83"/>
      <c r="I289" s="83"/>
      <c r="J289" s="83"/>
      <c r="K289" s="83"/>
      <c r="L289" s="83"/>
    </row>
    <row r="291" spans="1:16" x14ac:dyDescent="0.2">
      <c r="D291" s="84" t="s">
        <v>251</v>
      </c>
      <c r="E291" s="84"/>
      <c r="F291" s="84"/>
      <c r="G291" s="84"/>
      <c r="H291" s="84"/>
      <c r="I291" s="84"/>
      <c r="J291" s="84"/>
      <c r="K291" s="84"/>
      <c r="L291" s="84"/>
      <c r="M291" s="84"/>
    </row>
    <row r="292" spans="1:16" x14ac:dyDescent="0.2">
      <c r="D292" s="84" t="s">
        <v>252</v>
      </c>
      <c r="E292" s="84"/>
      <c r="F292" s="84"/>
      <c r="G292" s="84"/>
      <c r="H292" s="84"/>
      <c r="I292" s="84"/>
      <c r="J292" s="84"/>
      <c r="K292" s="84"/>
      <c r="L292" s="84"/>
      <c r="M292" s="84"/>
    </row>
    <row r="293" spans="1:16" ht="13.5" thickBot="1" x14ac:dyDescent="0.25">
      <c r="M293" s="85" t="s">
        <v>241</v>
      </c>
      <c r="N293" s="85"/>
      <c r="O293" s="85"/>
      <c r="P293" s="85"/>
    </row>
    <row r="294" spans="1:16" x14ac:dyDescent="0.2">
      <c r="A294" s="86" t="s">
        <v>176</v>
      </c>
      <c r="B294" s="87">
        <f>'[5]Moyenne sem2'!$B$35</f>
        <v>0</v>
      </c>
      <c r="C294" s="88"/>
      <c r="D294" s="88"/>
      <c r="E294" s="88"/>
      <c r="F294" s="88"/>
      <c r="G294" s="88"/>
      <c r="H294" s="89"/>
      <c r="I294" s="89"/>
      <c r="J294" s="89"/>
      <c r="K294" s="184" t="s">
        <v>177</v>
      </c>
      <c r="L294" s="88"/>
      <c r="M294" s="88"/>
      <c r="N294" s="90" t="s">
        <v>256</v>
      </c>
      <c r="O294" s="90"/>
      <c r="P294" s="91"/>
    </row>
    <row r="295" spans="1:16" x14ac:dyDescent="0.2">
      <c r="A295" s="92" t="s">
        <v>179</v>
      </c>
      <c r="B295" s="93" t="str">
        <f>'[5]Moyenne sem2'!$E$35&amp;" "&amp;'[5]Moyenne sem2'!$F$35</f>
        <v xml:space="preserve"> </v>
      </c>
      <c r="C295" s="84"/>
      <c r="D295" s="84"/>
      <c r="E295" s="84"/>
      <c r="F295" s="84"/>
      <c r="G295" s="84"/>
      <c r="K295" s="84" t="s">
        <v>180</v>
      </c>
      <c r="L295" s="84"/>
      <c r="M295" s="84"/>
      <c r="N295" s="84" t="s">
        <v>181</v>
      </c>
      <c r="O295" s="93" t="s">
        <v>182</v>
      </c>
      <c r="P295" s="94"/>
    </row>
    <row r="296" spans="1:16" x14ac:dyDescent="0.2">
      <c r="A296" s="92" t="s">
        <v>183</v>
      </c>
      <c r="B296" s="95">
        <f>'[5]Moyenne sem2'!$C$35</f>
        <v>0</v>
      </c>
      <c r="C296" s="95"/>
      <c r="D296" s="95"/>
      <c r="E296" s="95"/>
      <c r="F296" s="95"/>
      <c r="G296" s="84"/>
      <c r="K296" s="84" t="s">
        <v>184</v>
      </c>
      <c r="L296" s="84"/>
      <c r="M296" s="84"/>
      <c r="N296" s="84" t="s">
        <v>181</v>
      </c>
      <c r="O296" s="96" t="e">
        <f>'Bulletins Sem1 BTS2 '!$O$19</f>
        <v>#REF!</v>
      </c>
      <c r="P296" s="94"/>
    </row>
    <row r="297" spans="1:16" x14ac:dyDescent="0.2">
      <c r="A297" s="92" t="s">
        <v>185</v>
      </c>
      <c r="B297" s="97">
        <f>'[5]Moyenne sem2'!$D$35</f>
        <v>0</v>
      </c>
      <c r="C297" s="97"/>
      <c r="D297" s="97"/>
      <c r="E297" s="97"/>
      <c r="F297" s="97"/>
      <c r="G297" s="84"/>
      <c r="P297" s="94"/>
    </row>
    <row r="298" spans="1:16" x14ac:dyDescent="0.2">
      <c r="A298" s="98" t="s">
        <v>186</v>
      </c>
      <c r="B298" s="99" t="s">
        <v>187</v>
      </c>
      <c r="C298" s="100"/>
      <c r="D298" s="101"/>
      <c r="E298" s="99" t="s">
        <v>188</v>
      </c>
      <c r="F298" s="101"/>
      <c r="G298" s="102" t="s">
        <v>189</v>
      </c>
      <c r="H298" s="103" t="s">
        <v>190</v>
      </c>
      <c r="I298" s="99" t="s">
        <v>191</v>
      </c>
      <c r="J298" s="100"/>
      <c r="K298" s="100"/>
      <c r="L298" s="100"/>
      <c r="M298" s="101"/>
      <c r="N298" s="99" t="s">
        <v>192</v>
      </c>
      <c r="O298" s="100"/>
      <c r="P298" s="104"/>
    </row>
    <row r="299" spans="1:16" x14ac:dyDescent="0.2">
      <c r="A299" s="105"/>
      <c r="B299" s="106" t="s">
        <v>193</v>
      </c>
      <c r="C299" s="107"/>
      <c r="D299" s="108"/>
      <c r="E299" s="106" t="s">
        <v>194</v>
      </c>
      <c r="F299" s="108"/>
      <c r="G299" s="109" t="s">
        <v>195</v>
      </c>
      <c r="H299" s="110"/>
      <c r="I299" s="109"/>
      <c r="J299" s="109"/>
      <c r="K299" s="109"/>
      <c r="L299" s="109"/>
      <c r="M299" s="109"/>
      <c r="N299" s="111"/>
      <c r="O299" s="109"/>
      <c r="P299" s="112"/>
    </row>
    <row r="300" spans="1:16" x14ac:dyDescent="0.2">
      <c r="A300" s="113" t="s">
        <v>196</v>
      </c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94"/>
    </row>
    <row r="301" spans="1:16" x14ac:dyDescent="0.2">
      <c r="A301" s="115" t="s">
        <v>257</v>
      </c>
      <c r="B301" s="116">
        <f>'[5]Moyenne sem2'!$J$35</f>
        <v>0</v>
      </c>
      <c r="C301" s="117"/>
      <c r="D301" s="118"/>
      <c r="E301" s="119">
        <v>2</v>
      </c>
      <c r="F301" s="120"/>
      <c r="G301" s="121">
        <f>B301*E301</f>
        <v>0</v>
      </c>
      <c r="H301" s="122"/>
      <c r="I301" s="123" t="str">
        <f>'[5]Liste profs'!$C$19</f>
        <v>M.KOUAKOU Jules</v>
      </c>
      <c r="J301" s="124"/>
      <c r="K301" s="124"/>
      <c r="L301" s="124"/>
      <c r="M301" s="125"/>
      <c r="N301" s="123" t="str">
        <f>IF(B301&gt;=15, "Très bien",IF(B301&gt;=14, "Bien", IF(AND(B301&lt;=13.99, B301&gt;=12), "Assez bien",IF(AND(B301&lt;=11.99,B301&gt;=10),"Passable",IF(AND(B301&lt;=9.99,B301&gt;=8),"Insuffisant","Nul")))))</f>
        <v>Nul</v>
      </c>
      <c r="O301" s="124"/>
      <c r="P301" s="126"/>
    </row>
    <row r="302" spans="1:16" x14ac:dyDescent="0.2">
      <c r="A302" s="115" t="s">
        <v>95</v>
      </c>
      <c r="B302" s="116">
        <f>'[5]Moyenne sem2'!$K$35</f>
        <v>0</v>
      </c>
      <c r="C302" s="117"/>
      <c r="D302" s="118"/>
      <c r="E302" s="119">
        <v>2</v>
      </c>
      <c r="F302" s="120"/>
      <c r="G302" s="121">
        <f>B302*E302</f>
        <v>0</v>
      </c>
      <c r="H302" s="122"/>
      <c r="I302" s="123" t="str">
        <f>'[5]Liste profs'!$C$20</f>
        <v>M.KOUAKOU Jules</v>
      </c>
      <c r="J302" s="124"/>
      <c r="K302" s="124"/>
      <c r="L302" s="124"/>
      <c r="M302" s="125"/>
      <c r="N302" s="123" t="str">
        <f>IF(B302&gt;=15, "Très bien",IF(B302&gt;=14, "Bien", IF(AND(B302&lt;=13.99, B302&gt;=12), "Assez bien",IF(AND(B302&lt;=11.99,B302&gt;=10),"Passable",IF(AND(B302&lt;=9.99,B302&gt;=8),"Insuffisant","Nul")))))</f>
        <v>Nul</v>
      </c>
      <c r="O302" s="124"/>
      <c r="P302" s="126"/>
    </row>
    <row r="303" spans="1:16" x14ac:dyDescent="0.2">
      <c r="A303" s="115" t="s">
        <v>12</v>
      </c>
      <c r="B303" s="116">
        <f>'[5]Moyenne sem2'!$L$35</f>
        <v>0</v>
      </c>
      <c r="C303" s="117"/>
      <c r="D303" s="118"/>
      <c r="E303" s="119">
        <v>2</v>
      </c>
      <c r="F303" s="120"/>
      <c r="G303" s="121">
        <f>B303*E303</f>
        <v>0</v>
      </c>
      <c r="H303" s="128"/>
      <c r="I303" s="123" t="str">
        <f>'[5]Liste profs'!$C$21</f>
        <v>M.KOUAKOU Modeste</v>
      </c>
      <c r="J303" s="124"/>
      <c r="K303" s="124"/>
      <c r="L303" s="124"/>
      <c r="M303" s="125"/>
      <c r="N303" s="123" t="str">
        <f>IF(B303&gt;=15, "Très bien",IF(B303&gt;=14, "Bien", IF(AND(B303&lt;=13.99, B303&gt;=12), "Assez bien",IF(AND(B303&lt;=11.99,B303&gt;=10),"Passable",IF(AND(B303&lt;=9.99,B303&gt;=8),"Insuffisant","Nul")))))</f>
        <v>Nul</v>
      </c>
      <c r="O303" s="124"/>
      <c r="P303" s="126"/>
    </row>
    <row r="304" spans="1:16" x14ac:dyDescent="0.2">
      <c r="A304" s="115" t="s">
        <v>36</v>
      </c>
      <c r="B304" s="116">
        <f>'[5]Moyenne sem2'!$M$35</f>
        <v>0</v>
      </c>
      <c r="C304" s="117"/>
      <c r="D304" s="118"/>
      <c r="E304" s="119">
        <v>4</v>
      </c>
      <c r="F304" s="120"/>
      <c r="G304" s="121">
        <f>B304*E304</f>
        <v>0</v>
      </c>
      <c r="H304" s="128"/>
      <c r="I304" s="123" t="str">
        <f>'[5]Liste profs'!$C$22</f>
        <v>M.ACHI Alain</v>
      </c>
      <c r="J304" s="124"/>
      <c r="K304" s="124"/>
      <c r="L304" s="124"/>
      <c r="M304" s="125"/>
      <c r="N304" s="123" t="str">
        <f>IF(B304&gt;=15, "Très bien",IF(B304&gt;=14, "Bien", IF(AND(B304&lt;=13.99, B304&gt;=12), "Assez bien",IF(AND(B304&lt;=11.99,B304&gt;=10),"Passable",IF(AND(B304&lt;=9.99,B304&gt;=8),"Insuffisant","Nul")))))</f>
        <v>Nul</v>
      </c>
      <c r="O304" s="124"/>
      <c r="P304" s="126"/>
    </row>
    <row r="305" spans="1:16" x14ac:dyDescent="0.2">
      <c r="A305" s="115" t="s">
        <v>258</v>
      </c>
      <c r="B305" s="116">
        <f>'[5]Moyenne sem2'!$V$35</f>
        <v>0</v>
      </c>
      <c r="C305" s="117"/>
      <c r="D305" s="118"/>
      <c r="E305" s="119">
        <v>2</v>
      </c>
      <c r="F305" s="120"/>
      <c r="G305" s="121">
        <f>B305*E305</f>
        <v>0</v>
      </c>
      <c r="H305" s="128"/>
      <c r="I305" s="123" t="str">
        <f>'[5]Liste profs'!$C$31</f>
        <v>M.KOUASSI Fréjus</v>
      </c>
      <c r="J305" s="124"/>
      <c r="K305" s="124"/>
      <c r="L305" s="124"/>
      <c r="M305" s="125"/>
      <c r="N305" s="123" t="str">
        <f>IF(B305&gt;=15, "Très bien",IF(B305&gt;=14, "Bien", IF(AND(B305&lt;=13.99, B305&gt;=12), "Assez bien",IF(AND(B305&lt;=11.99,B305&gt;=10),"Passable",IF(AND(B305&lt;=9.99,B305&gt;=8),"Insuffisant","Nul")))))</f>
        <v>Nul</v>
      </c>
      <c r="O305" s="124"/>
      <c r="P305" s="126"/>
    </row>
    <row r="306" spans="1:16" ht="13.5" thickBot="1" x14ac:dyDescent="0.25">
      <c r="A306" s="129" t="s">
        <v>187</v>
      </c>
      <c r="B306" s="130"/>
      <c r="C306" s="130"/>
      <c r="D306" s="130"/>
      <c r="E306" s="130"/>
      <c r="F306" s="131">
        <f>SUM(G301:G304)/SUM(E301:F304)</f>
        <v>0</v>
      </c>
      <c r="G306" s="131"/>
      <c r="H306" s="130"/>
      <c r="I306" s="130"/>
      <c r="J306" s="130"/>
      <c r="K306" s="130"/>
      <c r="L306" s="130"/>
      <c r="M306" s="130"/>
      <c r="N306" s="130"/>
      <c r="O306" s="130"/>
      <c r="P306" s="132"/>
    </row>
    <row r="307" spans="1:16" x14ac:dyDescent="0.2">
      <c r="A307" s="133" t="s">
        <v>199</v>
      </c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94"/>
    </row>
    <row r="308" spans="1:16" x14ac:dyDescent="0.2">
      <c r="A308" s="115" t="s">
        <v>98</v>
      </c>
      <c r="B308" s="116">
        <f>'[5]Moyenne sem2'!$N$35</f>
        <v>0</v>
      </c>
      <c r="C308" s="117"/>
      <c r="D308" s="118"/>
      <c r="E308" s="119">
        <v>4</v>
      </c>
      <c r="F308" s="120"/>
      <c r="G308" s="121">
        <f>B308*E308</f>
        <v>0</v>
      </c>
      <c r="H308" s="122"/>
      <c r="I308" s="123" t="str">
        <f>'[5]Liste profs'!$C$23</f>
        <v>M.BROU Grazan</v>
      </c>
      <c r="J308" s="124"/>
      <c r="K308" s="124"/>
      <c r="L308" s="124"/>
      <c r="M308" s="125"/>
      <c r="N308" s="123" t="str">
        <f>IF(B308&gt;=15, "Très bien",IF(B308&gt;=14, "Bien", IF(AND(B308&lt;=13.99, B308&gt;=12), "Assez bien",IF(AND(B308&lt;=11.99,B308&gt;=10),"Passable",IF(AND(B308&lt;=9.99,B308&gt;=8),"Insuffisant","Nul")))))</f>
        <v>Nul</v>
      </c>
      <c r="O308" s="124"/>
      <c r="P308" s="126"/>
    </row>
    <row r="309" spans="1:16" x14ac:dyDescent="0.2">
      <c r="A309" s="115" t="s">
        <v>259</v>
      </c>
      <c r="B309" s="116">
        <f>'[5]Moyenne sem2'!$O$35</f>
        <v>0</v>
      </c>
      <c r="C309" s="117"/>
      <c r="D309" s="118"/>
      <c r="E309" s="119">
        <v>4</v>
      </c>
      <c r="F309" s="120"/>
      <c r="G309" s="121">
        <f>B309*E309</f>
        <v>0</v>
      </c>
      <c r="H309" s="122"/>
      <c r="I309" s="123" t="str">
        <f>'[5]Liste profs'!$C$24</f>
        <v>M.KOUADIO Eugène</v>
      </c>
      <c r="J309" s="124"/>
      <c r="K309" s="124"/>
      <c r="L309" s="124"/>
      <c r="M309" s="125"/>
      <c r="N309" s="123" t="str">
        <f>IF(B309&gt;=15, "Très bien",IF(B309&gt;=14, "Bien", IF(AND(B309&lt;=13.99, B309&gt;=12), "Assez bien",IF(AND(B309&lt;=11.99,B309&gt;=10),"Passable",IF(AND(B309&lt;=9.99,B309&gt;=8),"Insuffisant","Nul")))))</f>
        <v>Nul</v>
      </c>
      <c r="O309" s="124"/>
      <c r="P309" s="126"/>
    </row>
    <row r="310" spans="1:16" x14ac:dyDescent="0.2">
      <c r="A310" s="115" t="s">
        <v>89</v>
      </c>
      <c r="B310" s="116">
        <f>'[5]Moyenne sem2'!$P$35</f>
        <v>0</v>
      </c>
      <c r="C310" s="117"/>
      <c r="D310" s="118"/>
      <c r="E310" s="119">
        <v>3</v>
      </c>
      <c r="F310" s="120"/>
      <c r="G310" s="121">
        <f>B310*E310</f>
        <v>0</v>
      </c>
      <c r="H310" s="122"/>
      <c r="I310" s="123" t="str">
        <f>'[5]Liste profs'!$C$25</f>
        <v>M.KOUAME Loukou</v>
      </c>
      <c r="J310" s="124"/>
      <c r="K310" s="124"/>
      <c r="L310" s="124"/>
      <c r="M310" s="125"/>
      <c r="N310" s="123" t="str">
        <f>IF(B310&gt;=15, "Très bien",IF(B310&gt;=14, "Bien", IF(AND(B310&lt;=13.99, B310&gt;=12), "Assez bien",IF(AND(B310&lt;=11.99,B310&gt;=10),"Passable",IF(AND(B310&lt;=9.99,B310&gt;=8),"Insuffisant","Nul")))))</f>
        <v>Nul</v>
      </c>
      <c r="O310" s="124"/>
      <c r="P310" s="126"/>
    </row>
    <row r="311" spans="1:16" x14ac:dyDescent="0.2">
      <c r="A311" s="115" t="s">
        <v>100</v>
      </c>
      <c r="B311" s="116">
        <f>'[5]Moyenne sem2'!$Q$35</f>
        <v>0</v>
      </c>
      <c r="C311" s="117"/>
      <c r="D311" s="118"/>
      <c r="E311" s="119">
        <v>3</v>
      </c>
      <c r="F311" s="120"/>
      <c r="G311" s="121">
        <f>B311*E311</f>
        <v>0</v>
      </c>
      <c r="H311" s="122"/>
      <c r="I311" s="123" t="str">
        <f>'[5]Liste profs'!$C$26</f>
        <v>M.THIO Roger</v>
      </c>
      <c r="J311" s="124"/>
      <c r="K311" s="124"/>
      <c r="L311" s="124"/>
      <c r="M311" s="125"/>
      <c r="N311" s="123" t="str">
        <f>IF(B311&gt;=15, "Très bien",IF(B311&gt;=14, "Bien", IF(AND(B311&lt;=13.99, B311&gt;=12), "Assez bien",IF(AND(B311&lt;=11.99,B311&gt;=10),"Passable",IF(AND(B311&lt;=9.99,B311&gt;=8),"Insuffisant","Nul")))))</f>
        <v>Nul</v>
      </c>
      <c r="O311" s="124"/>
      <c r="P311" s="126"/>
    </row>
    <row r="312" spans="1:16" x14ac:dyDescent="0.2">
      <c r="A312" s="115" t="s">
        <v>260</v>
      </c>
      <c r="B312" s="116">
        <f>'[5]Moyenne sem2'!$R$35</f>
        <v>0</v>
      </c>
      <c r="C312" s="117"/>
      <c r="D312" s="118"/>
      <c r="E312" s="119">
        <v>3</v>
      </c>
      <c r="F312" s="120"/>
      <c r="G312" s="121">
        <f>B312*E312</f>
        <v>0</v>
      </c>
      <c r="H312" s="122"/>
      <c r="I312" s="123" t="str">
        <f>'[5]Liste profs'!$C$27</f>
        <v>M.ATTO Désiré</v>
      </c>
      <c r="J312" s="124"/>
      <c r="K312" s="124"/>
      <c r="L312" s="124"/>
      <c r="M312" s="125"/>
      <c r="N312" s="123" t="str">
        <f>IF(B312&gt;=15, "Très bien",IF(B312&gt;=14, "Bien", IF(AND(B312&lt;=13.99, B312&gt;=12), "Assez bien",IF(AND(B312&lt;=11.99,B312&gt;=10),"Passable",IF(AND(B312&lt;=9.99,B312&gt;=8),"Insuffisant","Nul")))))</f>
        <v>Nul</v>
      </c>
      <c r="O312" s="124"/>
      <c r="P312" s="126"/>
    </row>
    <row r="313" spans="1:16" x14ac:dyDescent="0.2">
      <c r="A313" s="115" t="s">
        <v>101</v>
      </c>
      <c r="B313" s="116">
        <f>'[5]Moyenne sem2'!$S$35</f>
        <v>0</v>
      </c>
      <c r="C313" s="117"/>
      <c r="D313" s="118"/>
      <c r="E313" s="119">
        <v>3</v>
      </c>
      <c r="F313" s="120"/>
      <c r="G313" s="121">
        <f>B313*E313</f>
        <v>0</v>
      </c>
      <c r="H313" s="122"/>
      <c r="I313" s="123" t="str">
        <f>'[5]Liste profs'!$C$28</f>
        <v>M.KOUASSI Amani</v>
      </c>
      <c r="J313" s="124"/>
      <c r="K313" s="124"/>
      <c r="L313" s="124"/>
      <c r="M313" s="125"/>
      <c r="N313" s="123" t="str">
        <f>IF(B313&gt;=15, "Très bien",IF(B313&gt;=14, "Bien", IF(AND(B313&lt;=13.99, B313&gt;=12), "Assez bien",IF(AND(B313&lt;=11.99,B313&gt;=10),"Passable",IF(AND(B313&lt;=9.99,B313&gt;=8),"Insuffisant","Nul")))))</f>
        <v>Nul</v>
      </c>
      <c r="O313" s="124"/>
      <c r="P313" s="126"/>
    </row>
    <row r="314" spans="1:16" x14ac:dyDescent="0.2">
      <c r="A314" s="115" t="s">
        <v>77</v>
      </c>
      <c r="B314" s="116">
        <f>'[5]Moyenne sem2'!$T$35</f>
        <v>0</v>
      </c>
      <c r="C314" s="117"/>
      <c r="D314" s="118"/>
      <c r="E314" s="119">
        <v>2</v>
      </c>
      <c r="F314" s="120"/>
      <c r="G314" s="121">
        <f>B314*E314</f>
        <v>0</v>
      </c>
      <c r="H314" s="122"/>
      <c r="I314" s="123" t="str">
        <f>'[5]Liste profs'!$C$29</f>
        <v>M.LOBA Franck</v>
      </c>
      <c r="J314" s="124"/>
      <c r="K314" s="124"/>
      <c r="L314" s="124"/>
      <c r="M314" s="125"/>
      <c r="N314" s="123" t="str">
        <f>IF(B314&gt;=15, "Très bien",IF(B314&gt;=14, "Bien", IF(AND(B314&lt;=13.99, B314&gt;=12), "Assez bien",IF(AND(B314&lt;=11.99,B314&gt;=10),"Passable",IF(AND(B314&lt;=9.99,B314&gt;=8),"Insuffisant","Nul")))))</f>
        <v>Nul</v>
      </c>
      <c r="O314" s="124"/>
      <c r="P314" s="126"/>
    </row>
    <row r="315" spans="1:16" x14ac:dyDescent="0.2">
      <c r="A315" s="115" t="s">
        <v>261</v>
      </c>
      <c r="B315" s="116">
        <f>'[5]Moyenne sem2'!$U$35</f>
        <v>0</v>
      </c>
      <c r="C315" s="117"/>
      <c r="D315" s="118"/>
      <c r="E315" s="119">
        <v>3</v>
      </c>
      <c r="F315" s="120"/>
      <c r="G315" s="121">
        <f>B315*E315</f>
        <v>0</v>
      </c>
      <c r="H315" s="122"/>
      <c r="I315" s="123" t="str">
        <f>'[5]Liste profs'!$C$30</f>
        <v>M.TIEMOKO Tonga</v>
      </c>
      <c r="J315" s="124"/>
      <c r="K315" s="124"/>
      <c r="L315" s="124"/>
      <c r="M315" s="125"/>
      <c r="N315" s="123" t="str">
        <f>IF(B315&gt;=15, "Très bien",IF(B315&gt;=14, "Bien", IF(AND(B315&lt;=13.99, B315&gt;=12), "Assez bien",IF(AND(B315&lt;=11.99,B315&gt;=10),"Passable",IF(AND(B315&lt;=9.99,B315&gt;=8),"Insuffisant","Nul")))))</f>
        <v>Nul</v>
      </c>
      <c r="O315" s="124"/>
      <c r="P315" s="126"/>
    </row>
    <row r="316" spans="1:16" x14ac:dyDescent="0.2">
      <c r="A316" s="115" t="s">
        <v>34</v>
      </c>
      <c r="B316" s="116">
        <f>'[5]Moyenne sem2'!$W$35</f>
        <v>0</v>
      </c>
      <c r="C316" s="117"/>
      <c r="D316" s="118"/>
      <c r="E316" s="119">
        <v>3</v>
      </c>
      <c r="F316" s="120"/>
      <c r="G316" s="121">
        <f>B316*E316</f>
        <v>0</v>
      </c>
      <c r="H316" s="122"/>
      <c r="I316" s="123" t="str">
        <f>'[5]Liste profs'!$C$32</f>
        <v>M.TIEMOKO Tonga</v>
      </c>
      <c r="J316" s="124"/>
      <c r="K316" s="124"/>
      <c r="L316" s="124"/>
      <c r="M316" s="125"/>
      <c r="N316" s="123" t="str">
        <f>IF(B316&gt;=15, "Très bien",IF(B316&gt;=14, "Bien", IF(AND(B316&lt;=13.99, B316&gt;=12), "Assez bien",IF(AND(B316&lt;=11.99,B316&gt;=10),"Passable",IF(AND(B316&lt;=9.99,B316&gt;=8),"Insuffisant","Nul")))))</f>
        <v>Nul</v>
      </c>
      <c r="O316" s="124"/>
      <c r="P316" s="126"/>
    </row>
    <row r="317" spans="1:16" x14ac:dyDescent="0.2">
      <c r="A317" s="115" t="s">
        <v>104</v>
      </c>
      <c r="B317" s="116">
        <f>'[5]Moyenne sem2'!$X$35</f>
        <v>0</v>
      </c>
      <c r="C317" s="117"/>
      <c r="D317" s="118"/>
      <c r="E317" s="119">
        <v>4</v>
      </c>
      <c r="F317" s="120"/>
      <c r="G317" s="121">
        <f>B317*E317</f>
        <v>0</v>
      </c>
      <c r="H317" s="122"/>
      <c r="I317" s="123" t="str">
        <f>'[5]Liste profs'!$C$33</f>
        <v>M.KOUAKOU Maurice</v>
      </c>
      <c r="J317" s="124"/>
      <c r="K317" s="124"/>
      <c r="L317" s="124"/>
      <c r="M317" s="125"/>
      <c r="N317" s="123" t="str">
        <f>IF(B317&gt;=15, "Très bien",IF(B317&gt;=14, "Bien", IF(AND(B317&lt;=13.99, B317&gt;=12), "Assez bien",IF(AND(B317&lt;=11.99,B317&gt;=10),"Passable",IF(AND(B317&lt;=9.99,B317&gt;=8),"Insuffisant","Nul")))))</f>
        <v>Nul</v>
      </c>
      <c r="O317" s="124"/>
      <c r="P317" s="126"/>
    </row>
    <row r="318" spans="1:16" x14ac:dyDescent="0.2">
      <c r="A318" s="115" t="s">
        <v>105</v>
      </c>
      <c r="B318" s="116">
        <f>'[5]Moyenne sem2'!$Z$35</f>
        <v>0</v>
      </c>
      <c r="C318" s="117"/>
      <c r="D318" s="118"/>
      <c r="E318" s="119">
        <v>4</v>
      </c>
      <c r="F318" s="120"/>
      <c r="G318" s="121">
        <f>B318*E318</f>
        <v>0</v>
      </c>
      <c r="H318" s="122"/>
      <c r="I318" s="123" t="str">
        <f>'[5]Liste profs'!$C$35</f>
        <v>M.BOYA Bi</v>
      </c>
      <c r="J318" s="124"/>
      <c r="K318" s="124"/>
      <c r="L318" s="124"/>
      <c r="M318" s="125"/>
      <c r="N318" s="123" t="str">
        <f>IF(B318&gt;=15, "Très bien",IF(B318&gt;=14, "Bien", IF(AND(B318&lt;=13.99, B318&gt;=12), "Assez bien",IF(AND(B318&lt;=11.99,B318&gt;=10),"Passable",IF(AND(B318&lt;=9.99,B318&gt;=8),"Insuffisant","Nul")))))</f>
        <v>Nul</v>
      </c>
      <c r="O318" s="124"/>
      <c r="P318" s="126"/>
    </row>
    <row r="319" spans="1:16" x14ac:dyDescent="0.2">
      <c r="A319" s="115" t="s">
        <v>262</v>
      </c>
      <c r="B319" s="116">
        <f>'[5]Moyenne sem2'!$AA$35</f>
        <v>0</v>
      </c>
      <c r="C319" s="117"/>
      <c r="D319" s="118"/>
      <c r="E319" s="119">
        <v>3</v>
      </c>
      <c r="F319" s="120"/>
      <c r="G319" s="121">
        <f>B319*E319</f>
        <v>0</v>
      </c>
      <c r="H319" s="122"/>
      <c r="I319" s="123" t="str">
        <f>'[5]Liste profs'!$C$36</f>
        <v>M.KOFFI Barthélémy</v>
      </c>
      <c r="J319" s="124"/>
      <c r="K319" s="124"/>
      <c r="L319" s="124"/>
      <c r="M319" s="125"/>
      <c r="N319" s="123" t="str">
        <f>IF(B319&gt;=15, "Très bien",IF(B319&gt;=14, "Bien", IF(AND(B319&lt;=13.99, B319&gt;=12), "Assez bien",IF(AND(B319&lt;=11.99,B319&gt;=10),"Passable",IF(AND(B319&lt;=9.99,B319&gt;=8),"Insuffisant","Nul")))))</f>
        <v>Nul</v>
      </c>
      <c r="O319" s="124"/>
      <c r="P319" s="126"/>
    </row>
    <row r="320" spans="1:16" x14ac:dyDescent="0.2">
      <c r="A320" s="115" t="s">
        <v>263</v>
      </c>
      <c r="B320" s="116">
        <f>'[5]Moyenne sem2'!$Y$35</f>
        <v>0</v>
      </c>
      <c r="C320" s="117"/>
      <c r="D320" s="118"/>
      <c r="E320" s="119">
        <v>3</v>
      </c>
      <c r="F320" s="120"/>
      <c r="G320" s="121">
        <f>B320*E320</f>
        <v>0</v>
      </c>
      <c r="H320" s="122"/>
      <c r="I320" s="123" t="str">
        <f>'[5]Liste profs'!$C$34</f>
        <v>M.TIEMOKO Tonga</v>
      </c>
      <c r="J320" s="124"/>
      <c r="K320" s="124"/>
      <c r="L320" s="124"/>
      <c r="M320" s="125"/>
      <c r="N320" s="123" t="str">
        <f>IF(B320&gt;=15, "Très bien",IF(B320&gt;=14, "Bien", IF(AND(B320&lt;=13.99, B320&gt;=12), "Assez bien",IF(AND(B320&lt;=11.99,B320&gt;=10),"Passable",IF(AND(B320&lt;=9.99,B320&gt;=8),"Insuffisant","Nul")))))</f>
        <v>Nul</v>
      </c>
      <c r="O320" s="124"/>
      <c r="P320" s="126"/>
    </row>
    <row r="321" spans="1:16" x14ac:dyDescent="0.2">
      <c r="A321" s="115" t="s">
        <v>264</v>
      </c>
      <c r="B321" s="116">
        <f>'[5]Moyenne sem2'!$AB$35</f>
        <v>0</v>
      </c>
      <c r="C321" s="117"/>
      <c r="D321" s="118"/>
      <c r="E321" s="119">
        <v>2</v>
      </c>
      <c r="F321" s="120"/>
      <c r="G321" s="121">
        <f>B321*E321</f>
        <v>0</v>
      </c>
      <c r="H321" s="122"/>
      <c r="I321" s="123" t="str">
        <f>'[5]Liste profs'!$C$37</f>
        <v>M.DEH Serge</v>
      </c>
      <c r="J321" s="124"/>
      <c r="K321" s="124"/>
      <c r="L321" s="124"/>
      <c r="M321" s="125"/>
      <c r="N321" s="123" t="str">
        <f>IF(B321&gt;=15, "Très bien",IF(B321&gt;=14, "Bien", IF(AND(B321&lt;=13.99, B321&gt;=12), "Assez bien",IF(AND(B321&lt;=11.99,B321&gt;=10),"Passable",IF(AND(B321&lt;=9.99,B321&gt;=8),"Insuffisant","Nul")))))</f>
        <v>Nul</v>
      </c>
      <c r="O321" s="124"/>
      <c r="P321" s="126"/>
    </row>
    <row r="322" spans="1:16" ht="13.5" thickBot="1" x14ac:dyDescent="0.25">
      <c r="A322" s="129" t="s">
        <v>265</v>
      </c>
      <c r="B322" s="137"/>
      <c r="C322" s="137"/>
      <c r="D322" s="137"/>
      <c r="E322" s="137"/>
      <c r="F322" s="131">
        <f>SUM(G308:G321)/SUM(E308:F321)</f>
        <v>0</v>
      </c>
      <c r="G322" s="131"/>
      <c r="H322" s="137"/>
      <c r="I322" s="137"/>
      <c r="J322" s="137"/>
      <c r="K322" s="137"/>
      <c r="L322" s="137"/>
      <c r="M322" s="137"/>
      <c r="N322" s="137"/>
      <c r="O322" s="137"/>
      <c r="P322" s="138"/>
    </row>
    <row r="323" spans="1:16" x14ac:dyDescent="0.2">
      <c r="A323" s="139" t="s">
        <v>207</v>
      </c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1"/>
    </row>
    <row r="324" spans="1:16" ht="13.5" thickBot="1" x14ac:dyDescent="0.25">
      <c r="A324" s="142" t="s">
        <v>208</v>
      </c>
      <c r="B324" s="137"/>
      <c r="C324" s="143">
        <f>'[5]Moyenne sem2'!$AH$35</f>
        <v>0</v>
      </c>
      <c r="D324" s="137"/>
      <c r="E324" s="137"/>
      <c r="F324" s="137"/>
      <c r="G324" s="137"/>
      <c r="H324" s="137"/>
      <c r="I324" s="137"/>
      <c r="J324" s="144" t="s">
        <v>209</v>
      </c>
      <c r="K324" s="144"/>
      <c r="L324" s="144"/>
      <c r="M324" s="144"/>
      <c r="N324" s="144"/>
      <c r="O324" s="144"/>
      <c r="P324" s="145">
        <f>'[5]Moyenne sem2'!$AI$35</f>
        <v>0</v>
      </c>
    </row>
    <row r="325" spans="1:16" x14ac:dyDescent="0.2">
      <c r="A325" s="133" t="s">
        <v>210</v>
      </c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46"/>
    </row>
    <row r="326" spans="1:16" x14ac:dyDescent="0.2">
      <c r="A326" s="147"/>
      <c r="B326" s="102"/>
      <c r="C326" s="102"/>
      <c r="D326" s="102"/>
      <c r="E326" s="102"/>
      <c r="F326" s="148"/>
      <c r="G326" s="102"/>
      <c r="H326" s="102"/>
      <c r="I326" s="102"/>
      <c r="J326" s="102"/>
      <c r="K326" s="149"/>
      <c r="L326" s="102"/>
      <c r="M326" s="102"/>
      <c r="N326" s="102"/>
      <c r="O326" s="102"/>
      <c r="P326" s="150"/>
    </row>
    <row r="327" spans="1:16" x14ac:dyDescent="0.2">
      <c r="A327" s="92" t="s">
        <v>211</v>
      </c>
      <c r="C327" s="121">
        <f>(SUM(G301:G304)+SUM(G308:G321))/(SUM(E301:F304)+SUM(E308:F321))</f>
        <v>0</v>
      </c>
      <c r="F327" s="151"/>
      <c r="G327" s="152" t="s">
        <v>212</v>
      </c>
      <c r="H327" s="152"/>
      <c r="I327" s="152"/>
      <c r="K327" s="153"/>
      <c r="M327" s="152" t="s">
        <v>213</v>
      </c>
      <c r="N327" s="152"/>
      <c r="O327" s="152"/>
      <c r="P327" s="94"/>
    </row>
    <row r="328" spans="1:16" x14ac:dyDescent="0.2">
      <c r="A328" s="92"/>
      <c r="C328" s="195"/>
      <c r="F328" s="151"/>
      <c r="K328" s="153"/>
      <c r="P328" s="94"/>
    </row>
    <row r="329" spans="1:16" x14ac:dyDescent="0.2">
      <c r="A329" s="92" t="s">
        <v>214</v>
      </c>
      <c r="C329" s="121">
        <f>'[5]Moyenne sem2'!$AH$35</f>
        <v>0</v>
      </c>
      <c r="F329" s="151"/>
      <c r="G329" s="154" t="s">
        <v>215</v>
      </c>
      <c r="H329" s="154"/>
      <c r="J329" s="155"/>
      <c r="K329" s="153"/>
      <c r="P329" s="94"/>
    </row>
    <row r="330" spans="1:16" x14ac:dyDescent="0.2">
      <c r="A330" s="92"/>
      <c r="C330" s="195"/>
      <c r="F330" s="151"/>
      <c r="G330" s="154"/>
      <c r="H330" s="154"/>
      <c r="K330" s="153"/>
      <c r="P330" s="94"/>
    </row>
    <row r="331" spans="1:16" x14ac:dyDescent="0.2">
      <c r="A331" s="156" t="s">
        <v>235</v>
      </c>
      <c r="C331" s="121">
        <f>C327+C329</f>
        <v>0</v>
      </c>
      <c r="F331" s="151"/>
      <c r="G331" s="154" t="s">
        <v>217</v>
      </c>
      <c r="H331" s="154"/>
      <c r="J331" s="155"/>
      <c r="K331" s="153"/>
      <c r="M331" s="154" t="s">
        <v>218</v>
      </c>
      <c r="O331" s="157">
        <f>'[5]Moyenne sem2'!$AK$63</f>
        <v>13.82375</v>
      </c>
      <c r="P331" s="94"/>
    </row>
    <row r="332" spans="1:16" x14ac:dyDescent="0.2">
      <c r="A332" s="156"/>
      <c r="C332" s="121"/>
      <c r="F332" s="151"/>
      <c r="G332" s="154"/>
      <c r="H332" s="154"/>
      <c r="K332" s="153"/>
      <c r="M332" s="154"/>
      <c r="P332" s="94"/>
    </row>
    <row r="333" spans="1:16" x14ac:dyDescent="0.2">
      <c r="A333" s="156" t="s">
        <v>190</v>
      </c>
      <c r="C333" s="121" t="str">
        <f>IF('[5]Moyenne sem2'!$AJ$35=1,'[5]Moyenne sem2'!$AJ$35&amp;"er(e)",'[5]Moyenne sem2'!$AJ$35&amp;"ème")</f>
        <v>ème</v>
      </c>
      <c r="F333" s="151"/>
      <c r="G333" s="154" t="s">
        <v>219</v>
      </c>
      <c r="H333" s="154"/>
      <c r="J333" s="155"/>
      <c r="K333" s="153"/>
      <c r="M333" s="154" t="s">
        <v>220</v>
      </c>
      <c r="O333" s="157">
        <f>'[5]Moyenne sem2'!$AK$64</f>
        <v>7.607678571428572</v>
      </c>
      <c r="P333" s="94"/>
    </row>
    <row r="334" spans="1:16" x14ac:dyDescent="0.2">
      <c r="A334" s="159"/>
      <c r="C334" s="195"/>
      <c r="F334" s="151"/>
      <c r="G334" s="154"/>
      <c r="H334" s="154"/>
      <c r="K334" s="153"/>
      <c r="M334" s="154"/>
      <c r="O334" s="84"/>
      <c r="P334" s="94"/>
    </row>
    <row r="335" spans="1:16" x14ac:dyDescent="0.2">
      <c r="A335" s="92" t="s">
        <v>236</v>
      </c>
      <c r="C335" s="121">
        <f>'[5]Moyenne AN'!$J$35</f>
        <v>0</v>
      </c>
      <c r="F335" s="151"/>
      <c r="G335" s="154" t="s">
        <v>221</v>
      </c>
      <c r="H335" s="154"/>
      <c r="J335" s="155"/>
      <c r="K335" s="153"/>
      <c r="M335" s="154" t="s">
        <v>222</v>
      </c>
      <c r="O335" s="157">
        <f>'[5]Moyenne sem2'!$AK$61</f>
        <v>10.817695578231294</v>
      </c>
      <c r="P335" s="94"/>
    </row>
    <row r="336" spans="1:16" x14ac:dyDescent="0.2">
      <c r="A336" s="156"/>
      <c r="C336" s="195"/>
      <c r="F336" s="151"/>
      <c r="G336" s="154"/>
      <c r="H336" s="154"/>
      <c r="K336" s="153"/>
      <c r="P336" s="94"/>
    </row>
    <row r="337" spans="1:16" x14ac:dyDescent="0.2">
      <c r="A337" s="156" t="s">
        <v>237</v>
      </c>
      <c r="C337" s="121">
        <f>(C335+C331)/2</f>
        <v>0</v>
      </c>
      <c r="F337" s="151"/>
      <c r="G337" s="154" t="s">
        <v>223</v>
      </c>
      <c r="H337" s="154"/>
      <c r="J337" s="155"/>
      <c r="K337" s="153"/>
      <c r="P337" s="94"/>
    </row>
    <row r="338" spans="1:16" x14ac:dyDescent="0.2">
      <c r="A338" s="156" t="s">
        <v>238</v>
      </c>
      <c r="C338" s="158" t="str">
        <f>IF('[5]Moyenne AN'!$K$35=1,'[5]Moyenne AN'!$K$35&amp;"er(e)",'[5]Moyenne AN'!$K$35&amp;"ème")</f>
        <v>22ème</v>
      </c>
      <c r="F338" s="151"/>
      <c r="K338" s="153"/>
      <c r="P338" s="94"/>
    </row>
    <row r="339" spans="1:16" x14ac:dyDescent="0.2">
      <c r="A339" s="186"/>
      <c r="B339" s="162"/>
      <c r="C339" s="162"/>
      <c r="D339" s="162"/>
      <c r="E339" s="162"/>
      <c r="F339" s="163"/>
      <c r="G339" s="162"/>
      <c r="H339" s="162"/>
      <c r="I339" s="162"/>
      <c r="J339" s="162"/>
      <c r="K339" s="164"/>
      <c r="L339" s="162"/>
      <c r="M339" s="162"/>
      <c r="N339" s="162"/>
      <c r="O339" s="162"/>
      <c r="P339" s="165"/>
    </row>
    <row r="340" spans="1:16" x14ac:dyDescent="0.2">
      <c r="A340" s="186"/>
      <c r="B340" s="162"/>
      <c r="C340" s="162"/>
      <c r="D340" s="162"/>
      <c r="E340" s="162"/>
      <c r="F340" s="163"/>
      <c r="G340" s="162"/>
      <c r="H340" s="162"/>
      <c r="I340" s="162"/>
      <c r="J340" s="162"/>
      <c r="K340" s="164"/>
      <c r="L340" s="162"/>
      <c r="M340" s="162"/>
      <c r="N340" s="162"/>
      <c r="O340" s="162"/>
      <c r="P340" s="165"/>
    </row>
    <row r="341" spans="1:16" x14ac:dyDescent="0.2">
      <c r="A341" s="159"/>
      <c r="K341" s="153"/>
      <c r="P341" s="94"/>
    </row>
    <row r="342" spans="1:16" x14ac:dyDescent="0.2">
      <c r="A342" s="166" t="s">
        <v>224</v>
      </c>
      <c r="B342" s="167"/>
      <c r="C342" s="167"/>
      <c r="D342" s="167"/>
      <c r="E342" s="167"/>
      <c r="F342" s="167"/>
      <c r="G342" s="167"/>
      <c r="H342" s="167"/>
      <c r="I342" s="167"/>
      <c r="J342" s="167"/>
      <c r="K342" s="168"/>
      <c r="L342" s="169" t="s">
        <v>225</v>
      </c>
      <c r="M342" s="167"/>
      <c r="N342" s="167"/>
      <c r="O342" s="167"/>
      <c r="P342" s="170"/>
    </row>
    <row r="343" spans="1:16" x14ac:dyDescent="0.2">
      <c r="A343" s="171"/>
      <c r="B343" s="172"/>
      <c r="C343" s="172"/>
      <c r="D343" s="172"/>
      <c r="E343" s="172"/>
      <c r="F343" s="172"/>
      <c r="G343" s="172"/>
      <c r="H343" s="172"/>
      <c r="I343" s="172"/>
      <c r="J343" s="172"/>
      <c r="K343" s="173"/>
      <c r="L343" s="172"/>
      <c r="M343" s="172"/>
      <c r="N343" s="172"/>
      <c r="O343" s="172"/>
      <c r="P343" s="174"/>
    </row>
    <row r="344" spans="1:16" x14ac:dyDescent="0.2">
      <c r="A344" s="171"/>
      <c r="B344" s="172"/>
      <c r="C344" s="172"/>
      <c r="D344" s="172"/>
      <c r="E344" s="172"/>
      <c r="F344" s="172"/>
      <c r="G344" s="172"/>
      <c r="H344" s="172"/>
      <c r="I344" s="172"/>
      <c r="J344" s="172"/>
      <c r="K344" s="173"/>
      <c r="L344" s="172"/>
      <c r="M344" s="172"/>
      <c r="N344" s="172"/>
      <c r="O344" s="172"/>
      <c r="P344" s="174"/>
    </row>
    <row r="345" spans="1:16" x14ac:dyDescent="0.2">
      <c r="A345" s="159"/>
      <c r="K345" s="153"/>
      <c r="P345" s="94"/>
    </row>
    <row r="346" spans="1:16" x14ac:dyDescent="0.2">
      <c r="A346" s="187" t="str">
        <f>IF(C337&gt;=10,"ADMIS(E) EN CLASSE SUPERIEURE","REDOUBLE")</f>
        <v>REDOUBLE</v>
      </c>
      <c r="B346" s="74"/>
      <c r="C346" s="74"/>
      <c r="D346" s="74"/>
      <c r="E346" s="74"/>
      <c r="F346" s="74"/>
      <c r="G346" s="74"/>
      <c r="H346" s="74"/>
      <c r="I346" s="74"/>
      <c r="J346" s="74"/>
      <c r="K346" s="188"/>
      <c r="P346" s="94"/>
    </row>
    <row r="347" spans="1:16" x14ac:dyDescent="0.2">
      <c r="A347" s="178"/>
      <c r="B347" s="179"/>
      <c r="C347" s="179"/>
      <c r="D347" s="179"/>
      <c r="E347" s="179"/>
      <c r="F347" s="179"/>
      <c r="G347" s="179"/>
      <c r="H347" s="179"/>
      <c r="I347" s="179"/>
      <c r="J347" s="179"/>
      <c r="K347" s="180"/>
      <c r="P347" s="94"/>
    </row>
    <row r="348" spans="1:16" x14ac:dyDescent="0.2">
      <c r="A348" s="178"/>
      <c r="B348" s="179"/>
      <c r="C348" s="179"/>
      <c r="D348" s="179"/>
      <c r="E348" s="179"/>
      <c r="F348" s="179"/>
      <c r="G348" s="179"/>
      <c r="H348" s="179"/>
      <c r="I348" s="179"/>
      <c r="J348" s="179"/>
      <c r="K348" s="180"/>
      <c r="P348" s="94"/>
    </row>
    <row r="349" spans="1:16" x14ac:dyDescent="0.2">
      <c r="A349" s="159"/>
      <c r="K349" s="153"/>
      <c r="P349" s="94"/>
    </row>
    <row r="350" spans="1:16" ht="13.5" thickBot="1" x14ac:dyDescent="0.25">
      <c r="A350" s="181"/>
      <c r="B350" s="137"/>
      <c r="C350" s="137"/>
      <c r="D350" s="137"/>
      <c r="E350" s="137"/>
      <c r="F350" s="137"/>
      <c r="G350" s="137"/>
      <c r="H350" s="137"/>
      <c r="I350" s="137"/>
      <c r="J350" s="137"/>
      <c r="K350" s="182"/>
      <c r="L350" s="137"/>
      <c r="M350" s="137"/>
      <c r="N350" s="137"/>
      <c r="O350" s="137"/>
      <c r="P350" s="138"/>
    </row>
    <row r="351" spans="1:16" x14ac:dyDescent="0.2">
      <c r="A351" s="183" t="s">
        <v>226</v>
      </c>
      <c r="B351" s="183"/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</row>
  </sheetData>
  <mergeCells count="494">
    <mergeCell ref="F306:G306"/>
    <mergeCell ref="A307:O307"/>
    <mergeCell ref="B305:D305"/>
    <mergeCell ref="E305:F305"/>
    <mergeCell ref="I305:M305"/>
    <mergeCell ref="N305:P305"/>
    <mergeCell ref="B317:D317"/>
    <mergeCell ref="E317:F317"/>
    <mergeCell ref="I317:M317"/>
    <mergeCell ref="N317:P317"/>
    <mergeCell ref="B318:D318"/>
    <mergeCell ref="E318:F318"/>
    <mergeCell ref="I318:M318"/>
    <mergeCell ref="N318:P318"/>
    <mergeCell ref="B319:D319"/>
    <mergeCell ref="E319:F319"/>
    <mergeCell ref="I319:M319"/>
    <mergeCell ref="N319:P319"/>
    <mergeCell ref="B320:D320"/>
    <mergeCell ref="E320:F320"/>
    <mergeCell ref="I320:M320"/>
    <mergeCell ref="N320:P320"/>
    <mergeCell ref="A342:K342"/>
    <mergeCell ref="L342:P342"/>
    <mergeCell ref="B321:D321"/>
    <mergeCell ref="E321:F321"/>
    <mergeCell ref="I321:M321"/>
    <mergeCell ref="N321:P321"/>
    <mergeCell ref="F322:G322"/>
    <mergeCell ref="A323:O323"/>
    <mergeCell ref="B237:D237"/>
    <mergeCell ref="E237:F237"/>
    <mergeCell ref="I237:M237"/>
    <mergeCell ref="N237:P237"/>
    <mergeCell ref="A346:K346"/>
    <mergeCell ref="A351:P351"/>
    <mergeCell ref="J324:O324"/>
    <mergeCell ref="A325:P325"/>
    <mergeCell ref="G327:I327"/>
    <mergeCell ref="M327:O327"/>
    <mergeCell ref="F233:G233"/>
    <mergeCell ref="A234:O234"/>
    <mergeCell ref="B236:D236"/>
    <mergeCell ref="E236:F236"/>
    <mergeCell ref="I236:M236"/>
    <mergeCell ref="N236:P236"/>
    <mergeCell ref="B227:D227"/>
    <mergeCell ref="E227:F227"/>
    <mergeCell ref="A228:O228"/>
    <mergeCell ref="I230:M230"/>
    <mergeCell ref="N230:P230"/>
    <mergeCell ref="B231:D231"/>
    <mergeCell ref="E231:F231"/>
    <mergeCell ref="I231:M231"/>
    <mergeCell ref="N231:P231"/>
    <mergeCell ref="N222:P222"/>
    <mergeCell ref="B224:F224"/>
    <mergeCell ref="B225:F225"/>
    <mergeCell ref="B226:D226"/>
    <mergeCell ref="E226:F226"/>
    <mergeCell ref="I226:M226"/>
    <mergeCell ref="N226:P226"/>
    <mergeCell ref="L209:N209"/>
    <mergeCell ref="O209:P209"/>
    <mergeCell ref="L212:P212"/>
    <mergeCell ref="L213:P213"/>
    <mergeCell ref="B216:M216"/>
    <mergeCell ref="M221:P221"/>
    <mergeCell ref="A205:P205"/>
    <mergeCell ref="A206:F206"/>
    <mergeCell ref="L206:P206"/>
    <mergeCell ref="A207:F207"/>
    <mergeCell ref="L207:P207"/>
    <mergeCell ref="A208:F208"/>
    <mergeCell ref="L208:P208"/>
    <mergeCell ref="J178:O178"/>
    <mergeCell ref="A179:P179"/>
    <mergeCell ref="G181:I181"/>
    <mergeCell ref="M181:O181"/>
    <mergeCell ref="A196:K196"/>
    <mergeCell ref="L196:P196"/>
    <mergeCell ref="B168:D168"/>
    <mergeCell ref="E168:F168"/>
    <mergeCell ref="I168:M168"/>
    <mergeCell ref="N168:P168"/>
    <mergeCell ref="F176:G176"/>
    <mergeCell ref="A177:O177"/>
    <mergeCell ref="E162:F162"/>
    <mergeCell ref="I162:M162"/>
    <mergeCell ref="N162:P162"/>
    <mergeCell ref="F163:G163"/>
    <mergeCell ref="A164:O164"/>
    <mergeCell ref="B167:D167"/>
    <mergeCell ref="E167:F167"/>
    <mergeCell ref="I167:M167"/>
    <mergeCell ref="N167:P167"/>
    <mergeCell ref="B157:D157"/>
    <mergeCell ref="E157:F157"/>
    <mergeCell ref="A158:O158"/>
    <mergeCell ref="B159:D159"/>
    <mergeCell ref="E159:F159"/>
    <mergeCell ref="I159:M159"/>
    <mergeCell ref="N159:P159"/>
    <mergeCell ref="N152:P152"/>
    <mergeCell ref="B154:F154"/>
    <mergeCell ref="B155:F155"/>
    <mergeCell ref="B156:D156"/>
    <mergeCell ref="E156:F156"/>
    <mergeCell ref="I156:M156"/>
    <mergeCell ref="A139:F139"/>
    <mergeCell ref="L139:N139"/>
    <mergeCell ref="O139:P139"/>
    <mergeCell ref="L143:P143"/>
    <mergeCell ref="B146:M146"/>
    <mergeCell ref="M151:P151"/>
    <mergeCell ref="A136:F136"/>
    <mergeCell ref="L136:P136"/>
    <mergeCell ref="A137:F137"/>
    <mergeCell ref="L137:P137"/>
    <mergeCell ref="A138:F138"/>
    <mergeCell ref="L138:P138"/>
    <mergeCell ref="A109:P109"/>
    <mergeCell ref="G111:I111"/>
    <mergeCell ref="M111:O111"/>
    <mergeCell ref="A126:K126"/>
    <mergeCell ref="L126:P126"/>
    <mergeCell ref="A135:P135"/>
    <mergeCell ref="B99:D99"/>
    <mergeCell ref="E99:F99"/>
    <mergeCell ref="I99:M99"/>
    <mergeCell ref="N99:P99"/>
    <mergeCell ref="F106:G106"/>
    <mergeCell ref="A107:O107"/>
    <mergeCell ref="N93:P93"/>
    <mergeCell ref="F96:G96"/>
    <mergeCell ref="A97:O97"/>
    <mergeCell ref="B98:D98"/>
    <mergeCell ref="E98:F98"/>
    <mergeCell ref="I98:M98"/>
    <mergeCell ref="N98:P98"/>
    <mergeCell ref="B88:F88"/>
    <mergeCell ref="B90:D90"/>
    <mergeCell ref="E90:F90"/>
    <mergeCell ref="I90:M90"/>
    <mergeCell ref="N90:P90"/>
    <mergeCell ref="A92:O92"/>
    <mergeCell ref="L73:N73"/>
    <mergeCell ref="O73:P73"/>
    <mergeCell ref="L75:P75"/>
    <mergeCell ref="B80:M80"/>
    <mergeCell ref="M85:P85"/>
    <mergeCell ref="N86:P86"/>
    <mergeCell ref="A69:P69"/>
    <mergeCell ref="A70:F70"/>
    <mergeCell ref="L70:P70"/>
    <mergeCell ref="A64:K64"/>
    <mergeCell ref="A60:K60"/>
    <mergeCell ref="L60:P60"/>
    <mergeCell ref="G45:I45"/>
    <mergeCell ref="M45:O45"/>
    <mergeCell ref="J42:O42"/>
    <mergeCell ref="A43:P43"/>
    <mergeCell ref="F40:G40"/>
    <mergeCell ref="A41:O41"/>
    <mergeCell ref="B39:D39"/>
    <mergeCell ref="E39:F39"/>
    <mergeCell ref="I39:M39"/>
    <mergeCell ref="N39:P39"/>
    <mergeCell ref="B38:D38"/>
    <mergeCell ref="E38:F38"/>
    <mergeCell ref="I38:M38"/>
    <mergeCell ref="N38:P38"/>
    <mergeCell ref="B37:D37"/>
    <mergeCell ref="E37:F37"/>
    <mergeCell ref="I37:M37"/>
    <mergeCell ref="N37:P37"/>
    <mergeCell ref="B36:D36"/>
    <mergeCell ref="E36:F36"/>
    <mergeCell ref="I36:M36"/>
    <mergeCell ref="N36:P36"/>
    <mergeCell ref="B35:D35"/>
    <mergeCell ref="E35:F35"/>
    <mergeCell ref="I35:M35"/>
    <mergeCell ref="N35:P35"/>
    <mergeCell ref="B34:D34"/>
    <mergeCell ref="E34:F34"/>
    <mergeCell ref="I34:M34"/>
    <mergeCell ref="N34:P34"/>
    <mergeCell ref="B33:D33"/>
    <mergeCell ref="E33:F33"/>
    <mergeCell ref="I33:M33"/>
    <mergeCell ref="N33:P33"/>
    <mergeCell ref="B32:D32"/>
    <mergeCell ref="E32:F32"/>
    <mergeCell ref="I32:M32"/>
    <mergeCell ref="N32:P32"/>
    <mergeCell ref="B31:D31"/>
    <mergeCell ref="E31:F31"/>
    <mergeCell ref="I31:M31"/>
    <mergeCell ref="N31:P31"/>
    <mergeCell ref="B30:D30"/>
    <mergeCell ref="E30:F30"/>
    <mergeCell ref="I30:M30"/>
    <mergeCell ref="N30:P30"/>
    <mergeCell ref="F28:G28"/>
    <mergeCell ref="A29:O29"/>
    <mergeCell ref="B27:D27"/>
    <mergeCell ref="E27:F27"/>
    <mergeCell ref="I27:M27"/>
    <mergeCell ref="N27:P27"/>
    <mergeCell ref="B26:D26"/>
    <mergeCell ref="E26:F26"/>
    <mergeCell ref="I26:M26"/>
    <mergeCell ref="N26:P26"/>
    <mergeCell ref="B25:D25"/>
    <mergeCell ref="E25:F25"/>
    <mergeCell ref="I25:M25"/>
    <mergeCell ref="N25:P25"/>
    <mergeCell ref="B24:D24"/>
    <mergeCell ref="E24:F24"/>
    <mergeCell ref="I24:M24"/>
    <mergeCell ref="N24:P24"/>
    <mergeCell ref="A23:O23"/>
    <mergeCell ref="B22:D22"/>
    <mergeCell ref="E22:F22"/>
    <mergeCell ref="B21:D21"/>
    <mergeCell ref="E21:F21"/>
    <mergeCell ref="I21:M21"/>
    <mergeCell ref="N21:P21"/>
    <mergeCell ref="B19:F19"/>
    <mergeCell ref="B20:F20"/>
    <mergeCell ref="M16:P16"/>
    <mergeCell ref="N17:P17"/>
    <mergeCell ref="L8:P8"/>
    <mergeCell ref="B11:M11"/>
    <mergeCell ref="L7:P7"/>
    <mergeCell ref="A6:F6"/>
    <mergeCell ref="L6:P6"/>
    <mergeCell ref="A5:F5"/>
    <mergeCell ref="A4:F4"/>
    <mergeCell ref="L4:N4"/>
    <mergeCell ref="O4:P4"/>
    <mergeCell ref="A3:F3"/>
    <mergeCell ref="L3:P3"/>
    <mergeCell ref="A2:F2"/>
    <mergeCell ref="L2:P2"/>
    <mergeCell ref="A1:F1"/>
    <mergeCell ref="L1:P1"/>
    <mergeCell ref="B316:D316"/>
    <mergeCell ref="E316:F316"/>
    <mergeCell ref="I316:M316"/>
    <mergeCell ref="N316:P316"/>
    <mergeCell ref="B315:D315"/>
    <mergeCell ref="E315:F315"/>
    <mergeCell ref="I315:M315"/>
    <mergeCell ref="N315:P315"/>
    <mergeCell ref="B314:D314"/>
    <mergeCell ref="E314:F314"/>
    <mergeCell ref="I314:M314"/>
    <mergeCell ref="N314:P314"/>
    <mergeCell ref="B313:D313"/>
    <mergeCell ref="E313:F313"/>
    <mergeCell ref="I313:M313"/>
    <mergeCell ref="N313:P313"/>
    <mergeCell ref="B312:D312"/>
    <mergeCell ref="E312:F312"/>
    <mergeCell ref="I312:M312"/>
    <mergeCell ref="N312:P312"/>
    <mergeCell ref="B311:D311"/>
    <mergeCell ref="E311:F311"/>
    <mergeCell ref="I311:M311"/>
    <mergeCell ref="N311:P311"/>
    <mergeCell ref="B310:D310"/>
    <mergeCell ref="E310:F310"/>
    <mergeCell ref="I310:M310"/>
    <mergeCell ref="N310:P310"/>
    <mergeCell ref="B309:D309"/>
    <mergeCell ref="E309:F309"/>
    <mergeCell ref="I309:M309"/>
    <mergeCell ref="N309:P309"/>
    <mergeCell ref="B308:D308"/>
    <mergeCell ref="E308:F308"/>
    <mergeCell ref="I308:M308"/>
    <mergeCell ref="N308:P308"/>
    <mergeCell ref="B304:D304"/>
    <mergeCell ref="E304:F304"/>
    <mergeCell ref="I304:M304"/>
    <mergeCell ref="N304:P304"/>
    <mergeCell ref="B303:D303"/>
    <mergeCell ref="E303:F303"/>
    <mergeCell ref="I303:M303"/>
    <mergeCell ref="N303:P303"/>
    <mergeCell ref="B302:D302"/>
    <mergeCell ref="E302:F302"/>
    <mergeCell ref="I302:M302"/>
    <mergeCell ref="N302:P302"/>
    <mergeCell ref="B301:D301"/>
    <mergeCell ref="E301:F301"/>
    <mergeCell ref="I301:M301"/>
    <mergeCell ref="N301:P301"/>
    <mergeCell ref="A300:O300"/>
    <mergeCell ref="B299:D299"/>
    <mergeCell ref="E299:F299"/>
    <mergeCell ref="B298:D298"/>
    <mergeCell ref="E298:F298"/>
    <mergeCell ref="I298:M298"/>
    <mergeCell ref="N298:P298"/>
    <mergeCell ref="B296:F296"/>
    <mergeCell ref="B297:F297"/>
    <mergeCell ref="M293:P293"/>
    <mergeCell ref="N294:P294"/>
    <mergeCell ref="L285:P285"/>
    <mergeCell ref="B288:M288"/>
    <mergeCell ref="L284:P284"/>
    <mergeCell ref="A283:F283"/>
    <mergeCell ref="L283:P283"/>
    <mergeCell ref="A282:F282"/>
    <mergeCell ref="A281:F281"/>
    <mergeCell ref="L281:N281"/>
    <mergeCell ref="O281:P281"/>
    <mergeCell ref="A280:F280"/>
    <mergeCell ref="L280:P280"/>
    <mergeCell ref="A279:F279"/>
    <mergeCell ref="L279:P279"/>
    <mergeCell ref="A277:P277"/>
    <mergeCell ref="A278:F278"/>
    <mergeCell ref="L278:P278"/>
    <mergeCell ref="A272:K272"/>
    <mergeCell ref="A268:K268"/>
    <mergeCell ref="L268:P268"/>
    <mergeCell ref="G253:I253"/>
    <mergeCell ref="M253:O253"/>
    <mergeCell ref="J250:O250"/>
    <mergeCell ref="A251:P251"/>
    <mergeCell ref="F248:G248"/>
    <mergeCell ref="A249:O249"/>
    <mergeCell ref="B247:D247"/>
    <mergeCell ref="E247:F247"/>
    <mergeCell ref="I247:M247"/>
    <mergeCell ref="N247:P247"/>
    <mergeCell ref="B246:D246"/>
    <mergeCell ref="E246:F246"/>
    <mergeCell ref="I246:M246"/>
    <mergeCell ref="N246:P246"/>
    <mergeCell ref="B245:D245"/>
    <mergeCell ref="E245:F245"/>
    <mergeCell ref="I245:M245"/>
    <mergeCell ref="N245:P245"/>
    <mergeCell ref="B244:D244"/>
    <mergeCell ref="E244:F244"/>
    <mergeCell ref="I244:M244"/>
    <mergeCell ref="N244:P244"/>
    <mergeCell ref="B243:D243"/>
    <mergeCell ref="E243:F243"/>
    <mergeCell ref="I243:M243"/>
    <mergeCell ref="N243:P243"/>
    <mergeCell ref="B242:D242"/>
    <mergeCell ref="E242:F242"/>
    <mergeCell ref="I242:M242"/>
    <mergeCell ref="N242:P242"/>
    <mergeCell ref="B241:D241"/>
    <mergeCell ref="E241:F241"/>
    <mergeCell ref="I241:M241"/>
    <mergeCell ref="N241:P241"/>
    <mergeCell ref="B240:D240"/>
    <mergeCell ref="E240:F240"/>
    <mergeCell ref="I240:M240"/>
    <mergeCell ref="N240:P240"/>
    <mergeCell ref="B239:D239"/>
    <mergeCell ref="E239:F239"/>
    <mergeCell ref="I239:M239"/>
    <mergeCell ref="N239:P239"/>
    <mergeCell ref="B238:D238"/>
    <mergeCell ref="E238:F238"/>
    <mergeCell ref="I238:M238"/>
    <mergeCell ref="N238:P238"/>
    <mergeCell ref="B235:D235"/>
    <mergeCell ref="E235:F235"/>
    <mergeCell ref="I235:M235"/>
    <mergeCell ref="N235:P235"/>
    <mergeCell ref="B232:D232"/>
    <mergeCell ref="E232:F232"/>
    <mergeCell ref="I232:M232"/>
    <mergeCell ref="N232:P232"/>
    <mergeCell ref="B230:D230"/>
    <mergeCell ref="E230:F230"/>
    <mergeCell ref="B229:D229"/>
    <mergeCell ref="E229:F229"/>
    <mergeCell ref="I229:M229"/>
    <mergeCell ref="N229:P229"/>
    <mergeCell ref="A211:F211"/>
    <mergeCell ref="L211:P211"/>
    <mergeCell ref="A210:F210"/>
    <mergeCell ref="A209:F209"/>
    <mergeCell ref="A200:K200"/>
    <mergeCell ref="B175:D175"/>
    <mergeCell ref="E175:F175"/>
    <mergeCell ref="I175:M175"/>
    <mergeCell ref="N175:P175"/>
    <mergeCell ref="B174:D174"/>
    <mergeCell ref="E174:F174"/>
    <mergeCell ref="I174:M174"/>
    <mergeCell ref="N174:P174"/>
    <mergeCell ref="B173:D173"/>
    <mergeCell ref="E173:F173"/>
    <mergeCell ref="I173:M173"/>
    <mergeCell ref="N173:P173"/>
    <mergeCell ref="B172:D172"/>
    <mergeCell ref="E172:F172"/>
    <mergeCell ref="I172:M172"/>
    <mergeCell ref="N172:P172"/>
    <mergeCell ref="B171:D171"/>
    <mergeCell ref="E171:F171"/>
    <mergeCell ref="I171:M171"/>
    <mergeCell ref="N171:P171"/>
    <mergeCell ref="B170:D170"/>
    <mergeCell ref="E170:F170"/>
    <mergeCell ref="I170:M170"/>
    <mergeCell ref="N170:P170"/>
    <mergeCell ref="B169:D169"/>
    <mergeCell ref="E169:F169"/>
    <mergeCell ref="I169:M169"/>
    <mergeCell ref="N169:P169"/>
    <mergeCell ref="B166:D166"/>
    <mergeCell ref="E166:F166"/>
    <mergeCell ref="I166:M166"/>
    <mergeCell ref="N166:P166"/>
    <mergeCell ref="B165:D165"/>
    <mergeCell ref="E165:F165"/>
    <mergeCell ref="I165:M165"/>
    <mergeCell ref="N165:P165"/>
    <mergeCell ref="I161:M161"/>
    <mergeCell ref="N161:P161"/>
    <mergeCell ref="B162:D162"/>
    <mergeCell ref="B161:D161"/>
    <mergeCell ref="E161:F161"/>
    <mergeCell ref="B160:D160"/>
    <mergeCell ref="E160:F160"/>
    <mergeCell ref="I160:M160"/>
    <mergeCell ref="N160:P160"/>
    <mergeCell ref="N156:P156"/>
    <mergeCell ref="L142:P142"/>
    <mergeCell ref="A141:F141"/>
    <mergeCell ref="L141:P141"/>
    <mergeCell ref="A140:F140"/>
    <mergeCell ref="A130:K130"/>
    <mergeCell ref="J108:O108"/>
    <mergeCell ref="B105:D105"/>
    <mergeCell ref="E105:F105"/>
    <mergeCell ref="I105:M105"/>
    <mergeCell ref="N105:P105"/>
    <mergeCell ref="B104:D104"/>
    <mergeCell ref="E104:F104"/>
    <mergeCell ref="I104:M104"/>
    <mergeCell ref="N104:P104"/>
    <mergeCell ref="B103:D103"/>
    <mergeCell ref="E103:F103"/>
    <mergeCell ref="I103:M103"/>
    <mergeCell ref="N103:P103"/>
    <mergeCell ref="B102:D102"/>
    <mergeCell ref="E102:F102"/>
    <mergeCell ref="I102:M102"/>
    <mergeCell ref="N102:P102"/>
    <mergeCell ref="B101:D101"/>
    <mergeCell ref="E101:F101"/>
    <mergeCell ref="I101:M101"/>
    <mergeCell ref="N101:P101"/>
    <mergeCell ref="B100:D100"/>
    <mergeCell ref="E100:F100"/>
    <mergeCell ref="I100:M100"/>
    <mergeCell ref="N100:P100"/>
    <mergeCell ref="B95:D95"/>
    <mergeCell ref="E95:F95"/>
    <mergeCell ref="I95:M95"/>
    <mergeCell ref="N95:P95"/>
    <mergeCell ref="B94:D94"/>
    <mergeCell ref="E94:F94"/>
    <mergeCell ref="I94:M94"/>
    <mergeCell ref="N94:P94"/>
    <mergeCell ref="B93:D93"/>
    <mergeCell ref="E93:F93"/>
    <mergeCell ref="I93:M93"/>
    <mergeCell ref="B91:D91"/>
    <mergeCell ref="E91:F91"/>
    <mergeCell ref="B89:F89"/>
    <mergeCell ref="L77:P77"/>
    <mergeCell ref="L76:P76"/>
    <mergeCell ref="A75:F75"/>
    <mergeCell ref="A74:F74"/>
    <mergeCell ref="A73:F73"/>
    <mergeCell ref="A72:F72"/>
    <mergeCell ref="L72:P72"/>
    <mergeCell ref="A71:F71"/>
    <mergeCell ref="L71:P71"/>
  </mergeCells>
  <printOptions horizontalCentered="1"/>
  <pageMargins left="0.59055118110236227" right="0.59055118110236227" top="0.39370078740157483" bottom="0.39370078740157483" header="0.51181102362204722" footer="0.51181102362204722"/>
  <pageSetup paperSize="9" scale="82" pageOrder="overThenDown" orientation="portrait" r:id="rId1"/>
  <headerFooter alignWithMargins="0"/>
  <rowBreaks count="4" manualBreakCount="4">
    <brk id="69" max="16" man="1"/>
    <brk id="135" max="16" man="1"/>
    <brk id="205" max="16" man="1"/>
    <brk id="277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9B7E-4316-4022-85F3-B8D5D4B938CB}">
  <dimension ref="A1:AA44"/>
  <sheetViews>
    <sheetView topLeftCell="J1" workbookViewId="0">
      <selection activeCell="Q28" sqref="Q28"/>
    </sheetView>
  </sheetViews>
  <sheetFormatPr baseColWidth="10" defaultRowHeight="15" x14ac:dyDescent="0.25"/>
  <cols>
    <col min="1" max="1" width="8" customWidth="1"/>
    <col min="2" max="2" width="23.5703125" customWidth="1"/>
    <col min="3" max="3" width="0.28515625" customWidth="1"/>
    <col min="4" max="4" width="11.42578125" hidden="1" customWidth="1"/>
    <col min="6" max="8" width="11.42578125" hidden="1" customWidth="1"/>
    <col min="10" max="10" width="5.140625" customWidth="1"/>
    <col min="11" max="11" width="38" bestFit="1" customWidth="1"/>
    <col min="13" max="13" width="4.140625" bestFit="1" customWidth="1"/>
    <col min="14" max="14" width="23.5703125" bestFit="1" customWidth="1"/>
    <col min="16" max="16" width="4.42578125" customWidth="1"/>
    <col min="17" max="17" width="16.140625" bestFit="1" customWidth="1"/>
    <col min="19" max="19" width="3.28515625" bestFit="1" customWidth="1"/>
    <col min="20" max="20" width="21.28515625" bestFit="1" customWidth="1"/>
    <col min="23" max="23" width="3.28515625" bestFit="1" customWidth="1"/>
    <col min="24" max="24" width="26.7109375" bestFit="1" customWidth="1"/>
    <col min="26" max="26" width="3" bestFit="1" customWidth="1"/>
    <col min="27" max="27" width="33" bestFit="1" customWidth="1"/>
  </cols>
  <sheetData>
    <row r="1" spans="1:27" ht="18" x14ac:dyDescent="0.25">
      <c r="A1" s="1"/>
      <c r="B1" s="2" t="s">
        <v>24</v>
      </c>
      <c r="C1" s="1"/>
      <c r="D1" s="1"/>
      <c r="E1" s="1"/>
      <c r="F1" s="1"/>
      <c r="G1" s="1"/>
      <c r="H1" s="1"/>
      <c r="J1" s="25"/>
      <c r="K1" s="27" t="s">
        <v>155</v>
      </c>
      <c r="M1" s="25"/>
      <c r="N1" s="31" t="s">
        <v>156</v>
      </c>
      <c r="O1" s="1"/>
      <c r="P1" s="42"/>
      <c r="Q1" s="38" t="s">
        <v>157</v>
      </c>
      <c r="S1" s="42"/>
      <c r="T1" s="28" t="s">
        <v>158</v>
      </c>
      <c r="U1" s="1"/>
      <c r="W1" s="1"/>
      <c r="X1" s="2" t="s">
        <v>140</v>
      </c>
      <c r="Z1" s="1"/>
      <c r="AA1" s="67" t="s">
        <v>24</v>
      </c>
    </row>
    <row r="2" spans="1:27" ht="18.75" x14ac:dyDescent="0.3">
      <c r="A2" s="1"/>
      <c r="B2" s="1"/>
      <c r="C2" s="1"/>
      <c r="D2" s="1"/>
      <c r="E2" s="1"/>
      <c r="F2" s="1"/>
      <c r="G2" s="1"/>
      <c r="H2" s="1"/>
      <c r="J2" s="25"/>
      <c r="K2" s="26"/>
      <c r="M2" s="25"/>
      <c r="N2" s="32"/>
      <c r="O2" s="1"/>
      <c r="P2" s="42"/>
      <c r="Q2" s="36"/>
      <c r="S2" s="45"/>
      <c r="W2" s="1"/>
      <c r="X2" s="1"/>
      <c r="Z2" s="1"/>
    </row>
    <row r="3" spans="1:27" ht="63" x14ac:dyDescent="0.25">
      <c r="A3" s="3"/>
      <c r="B3" s="4" t="s">
        <v>0</v>
      </c>
      <c r="C3" s="5" t="s">
        <v>1</v>
      </c>
      <c r="D3" s="5" t="s">
        <v>2</v>
      </c>
      <c r="E3" s="5" t="s">
        <v>3</v>
      </c>
      <c r="F3" s="4" t="s">
        <v>4</v>
      </c>
      <c r="G3" s="4" t="s">
        <v>5</v>
      </c>
      <c r="H3" s="4" t="s">
        <v>6</v>
      </c>
      <c r="J3" s="24"/>
      <c r="K3" s="23" t="s">
        <v>0</v>
      </c>
      <c r="M3" s="24"/>
      <c r="N3" s="59" t="s">
        <v>0</v>
      </c>
      <c r="P3" s="43"/>
      <c r="Q3" s="39" t="s">
        <v>0</v>
      </c>
      <c r="S3" s="43"/>
      <c r="T3" s="59" t="s">
        <v>0</v>
      </c>
      <c r="U3" s="51"/>
      <c r="W3" s="43"/>
      <c r="X3" s="59" t="s">
        <v>0</v>
      </c>
      <c r="Z3" s="68"/>
      <c r="AA3" s="69" t="s">
        <v>0</v>
      </c>
    </row>
    <row r="4" spans="1:27" ht="18.75" x14ac:dyDescent="0.3">
      <c r="A4" s="6">
        <v>1</v>
      </c>
      <c r="B4" s="7" t="s">
        <v>7</v>
      </c>
      <c r="C4" s="8"/>
      <c r="D4" s="9"/>
      <c r="E4" s="10">
        <v>30</v>
      </c>
      <c r="F4" s="11"/>
      <c r="G4" s="12"/>
      <c r="H4" s="13">
        <f t="shared" ref="H4:H21" si="0">(F4/E4)*100</f>
        <v>0</v>
      </c>
      <c r="J4" s="21">
        <v>1</v>
      </c>
      <c r="K4" s="20" t="s">
        <v>44</v>
      </c>
      <c r="M4" s="22">
        <v>1</v>
      </c>
      <c r="N4" s="58" t="s">
        <v>130</v>
      </c>
      <c r="P4" s="44">
        <v>1</v>
      </c>
      <c r="Q4" s="60" t="s">
        <v>19</v>
      </c>
      <c r="S4" s="49">
        <v>1</v>
      </c>
      <c r="T4" s="60" t="s">
        <v>128</v>
      </c>
      <c r="U4" s="52"/>
      <c r="W4" s="49">
        <v>1</v>
      </c>
      <c r="X4" s="60" t="s">
        <v>44</v>
      </c>
      <c r="Z4" s="68">
        <v>1</v>
      </c>
      <c r="AA4" s="70" t="s">
        <v>7</v>
      </c>
    </row>
    <row r="5" spans="1:27" ht="18.75" x14ac:dyDescent="0.3">
      <c r="A5" s="14">
        <v>2</v>
      </c>
      <c r="B5" s="7" t="s">
        <v>8</v>
      </c>
      <c r="C5" s="8"/>
      <c r="D5" s="9"/>
      <c r="E5" s="10">
        <v>30</v>
      </c>
      <c r="F5" s="11"/>
      <c r="G5" s="12"/>
      <c r="H5" s="13">
        <f t="shared" si="0"/>
        <v>0</v>
      </c>
      <c r="J5" s="22">
        <v>2</v>
      </c>
      <c r="K5" s="20" t="s">
        <v>41</v>
      </c>
      <c r="M5" s="21">
        <v>2</v>
      </c>
      <c r="N5" s="58" t="s">
        <v>131</v>
      </c>
      <c r="P5" s="41">
        <v>2</v>
      </c>
      <c r="Q5" s="60" t="s">
        <v>137</v>
      </c>
      <c r="S5" s="46">
        <v>2</v>
      </c>
      <c r="T5" s="60" t="s">
        <v>100</v>
      </c>
      <c r="U5" s="53"/>
      <c r="W5" s="46">
        <v>2</v>
      </c>
      <c r="X5" s="60" t="s">
        <v>112</v>
      </c>
      <c r="Z5" s="68">
        <v>2</v>
      </c>
      <c r="AA5" s="70" t="s">
        <v>8</v>
      </c>
    </row>
    <row r="6" spans="1:27" ht="18.75" x14ac:dyDescent="0.3">
      <c r="A6" s="14">
        <v>3</v>
      </c>
      <c r="B6" s="7" t="s">
        <v>9</v>
      </c>
      <c r="C6" s="8"/>
      <c r="D6" s="9"/>
      <c r="E6" s="10">
        <v>30</v>
      </c>
      <c r="F6" s="11"/>
      <c r="G6" s="12"/>
      <c r="H6" s="13">
        <f>(F6/E6)*100</f>
        <v>0</v>
      </c>
      <c r="J6" s="21">
        <v>3</v>
      </c>
      <c r="K6" s="20" t="s">
        <v>128</v>
      </c>
      <c r="M6" s="22">
        <v>3</v>
      </c>
      <c r="N6" s="58" t="s">
        <v>39</v>
      </c>
      <c r="P6" s="44">
        <v>3</v>
      </c>
      <c r="Q6" s="60" t="s">
        <v>138</v>
      </c>
      <c r="S6" s="49">
        <v>3</v>
      </c>
      <c r="T6" s="60" t="s">
        <v>15</v>
      </c>
      <c r="U6" s="52"/>
      <c r="W6" s="49">
        <v>3</v>
      </c>
      <c r="X6" s="60" t="s">
        <v>146</v>
      </c>
      <c r="Z6" s="68">
        <v>3</v>
      </c>
      <c r="AA6" s="70" t="s">
        <v>9</v>
      </c>
    </row>
    <row r="7" spans="1:27" ht="18.75" x14ac:dyDescent="0.3">
      <c r="A7" s="14">
        <v>4</v>
      </c>
      <c r="B7" s="7" t="s">
        <v>10</v>
      </c>
      <c r="C7" s="8"/>
      <c r="D7" s="9"/>
      <c r="E7" s="10">
        <v>25</v>
      </c>
      <c r="F7" s="11"/>
      <c r="G7" s="12"/>
      <c r="H7" s="13">
        <f>(F7/E7)*100</f>
        <v>0</v>
      </c>
      <c r="J7" s="22">
        <v>4</v>
      </c>
      <c r="K7" s="20" t="s">
        <v>39</v>
      </c>
      <c r="M7" s="22">
        <v>4</v>
      </c>
      <c r="N7" s="58" t="s">
        <v>132</v>
      </c>
      <c r="P7" s="44">
        <v>4</v>
      </c>
      <c r="Q7" s="60" t="s">
        <v>128</v>
      </c>
      <c r="S7" s="49">
        <v>4</v>
      </c>
      <c r="T7" s="60" t="s">
        <v>142</v>
      </c>
      <c r="U7" s="53"/>
      <c r="W7" s="49">
        <v>4</v>
      </c>
      <c r="X7" s="60" t="s">
        <v>128</v>
      </c>
      <c r="Z7" s="68">
        <v>4</v>
      </c>
      <c r="AA7" s="70" t="s">
        <v>10</v>
      </c>
    </row>
    <row r="8" spans="1:27" ht="18.75" x14ac:dyDescent="0.3">
      <c r="A8" s="14">
        <v>5</v>
      </c>
      <c r="B8" s="7" t="s">
        <v>11</v>
      </c>
      <c r="C8" s="8"/>
      <c r="D8" s="9"/>
      <c r="E8" s="10">
        <v>30</v>
      </c>
      <c r="F8" s="11"/>
      <c r="G8" s="12"/>
      <c r="H8" s="13">
        <f t="shared" si="0"/>
        <v>0</v>
      </c>
      <c r="J8" s="21">
        <v>5</v>
      </c>
      <c r="K8" s="20" t="s">
        <v>18</v>
      </c>
      <c r="M8" s="21">
        <v>5</v>
      </c>
      <c r="N8" s="58" t="s">
        <v>133</v>
      </c>
      <c r="P8" s="44">
        <v>5</v>
      </c>
      <c r="Q8" s="60" t="s">
        <v>129</v>
      </c>
      <c r="S8" s="46">
        <v>5</v>
      </c>
      <c r="T8" s="60" t="s">
        <v>130</v>
      </c>
      <c r="U8" s="52"/>
      <c r="W8" s="49">
        <v>5</v>
      </c>
      <c r="X8" s="60" t="s">
        <v>150</v>
      </c>
      <c r="Z8" s="68">
        <v>5</v>
      </c>
      <c r="AA8" s="70" t="s">
        <v>11</v>
      </c>
    </row>
    <row r="9" spans="1:27" ht="18.75" x14ac:dyDescent="0.3">
      <c r="A9" s="14">
        <v>6</v>
      </c>
      <c r="B9" s="7" t="s">
        <v>12</v>
      </c>
      <c r="C9" s="8"/>
      <c r="D9" s="9"/>
      <c r="E9" s="10">
        <v>20</v>
      </c>
      <c r="F9" s="11"/>
      <c r="G9" s="12"/>
      <c r="H9" s="13">
        <f t="shared" si="0"/>
        <v>0</v>
      </c>
      <c r="J9" s="22">
        <v>6</v>
      </c>
      <c r="K9" s="20" t="s">
        <v>37</v>
      </c>
      <c r="M9" s="22">
        <v>6</v>
      </c>
      <c r="N9" s="58" t="s">
        <v>134</v>
      </c>
      <c r="P9" s="41">
        <v>6</v>
      </c>
      <c r="Q9" s="60" t="s">
        <v>18</v>
      </c>
      <c r="S9" s="49">
        <v>6</v>
      </c>
      <c r="T9" s="60" t="s">
        <v>18</v>
      </c>
      <c r="U9" s="53"/>
      <c r="W9" s="46">
        <v>6</v>
      </c>
      <c r="X9" s="60" t="s">
        <v>133</v>
      </c>
      <c r="Z9" s="68">
        <v>6</v>
      </c>
      <c r="AA9" s="70" t="s">
        <v>12</v>
      </c>
    </row>
    <row r="10" spans="1:27" ht="18.75" x14ac:dyDescent="0.3">
      <c r="A10" s="14">
        <v>7</v>
      </c>
      <c r="B10" s="7" t="s">
        <v>13</v>
      </c>
      <c r="C10" s="8"/>
      <c r="D10" s="15"/>
      <c r="E10" s="10">
        <v>30</v>
      </c>
      <c r="F10" s="11"/>
      <c r="G10" s="12"/>
      <c r="H10" s="13">
        <f>(F10/E10)*100</f>
        <v>0</v>
      </c>
      <c r="J10" s="21">
        <v>7</v>
      </c>
      <c r="K10" s="20" t="s">
        <v>35</v>
      </c>
      <c r="M10" s="22">
        <v>7</v>
      </c>
      <c r="N10" s="58" t="s">
        <v>128</v>
      </c>
      <c r="P10" s="44">
        <v>7</v>
      </c>
      <c r="Q10" s="60" t="s">
        <v>139</v>
      </c>
      <c r="S10" s="49">
        <v>7</v>
      </c>
      <c r="T10" s="60" t="s">
        <v>141</v>
      </c>
      <c r="U10" s="52"/>
      <c r="W10" s="49">
        <v>7</v>
      </c>
      <c r="X10" s="60" t="s">
        <v>18</v>
      </c>
      <c r="Z10" s="68">
        <v>7</v>
      </c>
      <c r="AA10" s="70" t="s">
        <v>13</v>
      </c>
    </row>
    <row r="11" spans="1:27" ht="18.75" x14ac:dyDescent="0.3">
      <c r="A11" s="14">
        <v>8</v>
      </c>
      <c r="B11" s="7" t="s">
        <v>14</v>
      </c>
      <c r="C11" s="8"/>
      <c r="D11" s="9"/>
      <c r="E11" s="10">
        <v>30</v>
      </c>
      <c r="F11" s="11"/>
      <c r="G11" s="12"/>
      <c r="H11" s="13">
        <f t="shared" si="0"/>
        <v>0</v>
      </c>
      <c r="J11" s="22">
        <v>8</v>
      </c>
      <c r="K11" s="20" t="s">
        <v>34</v>
      </c>
      <c r="M11" s="21">
        <v>8</v>
      </c>
      <c r="N11" s="58" t="s">
        <v>129</v>
      </c>
      <c r="P11" s="45"/>
      <c r="Q11" s="37"/>
      <c r="S11" s="46">
        <v>8</v>
      </c>
      <c r="T11" s="60" t="s">
        <v>144</v>
      </c>
      <c r="U11" s="53"/>
      <c r="W11" s="49">
        <v>8</v>
      </c>
      <c r="X11" s="63" t="s">
        <v>127</v>
      </c>
      <c r="Z11" s="68">
        <v>8</v>
      </c>
      <c r="AA11" s="70" t="s">
        <v>14</v>
      </c>
    </row>
    <row r="12" spans="1:27" ht="18.75" x14ac:dyDescent="0.3">
      <c r="A12" s="14">
        <v>9</v>
      </c>
      <c r="B12" s="7" t="s">
        <v>15</v>
      </c>
      <c r="C12" s="8"/>
      <c r="D12" s="9"/>
      <c r="E12" s="10">
        <v>30</v>
      </c>
      <c r="F12" s="11"/>
      <c r="G12" s="12"/>
      <c r="H12" s="13">
        <f t="shared" si="0"/>
        <v>0</v>
      </c>
      <c r="J12" s="21">
        <v>9</v>
      </c>
      <c r="K12" s="20" t="s">
        <v>129</v>
      </c>
      <c r="M12" s="57">
        <v>9</v>
      </c>
      <c r="N12" s="58" t="s">
        <v>37</v>
      </c>
      <c r="P12" s="45"/>
      <c r="S12" s="49">
        <v>9</v>
      </c>
      <c r="T12" s="60" t="s">
        <v>143</v>
      </c>
      <c r="U12" s="53"/>
      <c r="W12" s="49">
        <v>9</v>
      </c>
      <c r="X12" s="60" t="s">
        <v>145</v>
      </c>
      <c r="Z12" s="68">
        <v>9</v>
      </c>
      <c r="AA12" s="70" t="s">
        <v>15</v>
      </c>
    </row>
    <row r="13" spans="1:27" ht="18.75" x14ac:dyDescent="0.3">
      <c r="A13" s="14">
        <v>10</v>
      </c>
      <c r="B13" s="7" t="s">
        <v>16</v>
      </c>
      <c r="C13" s="8"/>
      <c r="D13" s="9"/>
      <c r="E13" s="10">
        <v>30</v>
      </c>
      <c r="F13" s="11"/>
      <c r="G13" s="12"/>
      <c r="H13" s="13">
        <f t="shared" si="0"/>
        <v>0</v>
      </c>
      <c r="J13" s="22">
        <v>10</v>
      </c>
      <c r="K13" s="20" t="s">
        <v>31</v>
      </c>
      <c r="M13" s="22">
        <v>10</v>
      </c>
      <c r="N13" s="58" t="s">
        <v>135</v>
      </c>
      <c r="P13" s="45"/>
      <c r="S13" s="49">
        <v>12</v>
      </c>
      <c r="T13" s="60" t="s">
        <v>129</v>
      </c>
      <c r="U13" s="53"/>
      <c r="W13" s="46">
        <v>10</v>
      </c>
      <c r="X13" s="60" t="s">
        <v>149</v>
      </c>
      <c r="Z13" s="68">
        <v>10</v>
      </c>
      <c r="AA13" s="70" t="s">
        <v>16</v>
      </c>
    </row>
    <row r="14" spans="1:27" ht="18.75" x14ac:dyDescent="0.3">
      <c r="A14" s="14">
        <v>11</v>
      </c>
      <c r="B14" s="7" t="s">
        <v>17</v>
      </c>
      <c r="C14" s="8"/>
      <c r="D14" s="9"/>
      <c r="E14" s="10">
        <v>25</v>
      </c>
      <c r="F14" s="11"/>
      <c r="G14" s="12"/>
      <c r="H14" s="13">
        <f t="shared" si="0"/>
        <v>0</v>
      </c>
      <c r="J14" s="21">
        <v>11</v>
      </c>
      <c r="K14" s="20" t="s">
        <v>28</v>
      </c>
      <c r="M14" s="21">
        <v>11</v>
      </c>
      <c r="N14" s="58" t="s">
        <v>18</v>
      </c>
      <c r="P14" s="45"/>
      <c r="S14" s="61">
        <v>13</v>
      </c>
      <c r="T14" s="62" t="s">
        <v>151</v>
      </c>
      <c r="U14" s="53"/>
      <c r="W14" s="49">
        <v>11</v>
      </c>
      <c r="X14" s="60" t="s">
        <v>129</v>
      </c>
      <c r="Z14" s="68">
        <v>11</v>
      </c>
      <c r="AA14" s="70" t="s">
        <v>17</v>
      </c>
    </row>
    <row r="15" spans="1:27" ht="18.75" x14ac:dyDescent="0.3">
      <c r="A15" s="14">
        <v>12</v>
      </c>
      <c r="B15" s="7" t="s">
        <v>18</v>
      </c>
      <c r="C15" s="8"/>
      <c r="D15" s="15"/>
      <c r="E15" s="10">
        <v>20</v>
      </c>
      <c r="F15" s="11"/>
      <c r="G15" s="12"/>
      <c r="H15" s="13">
        <f t="shared" si="0"/>
        <v>0</v>
      </c>
      <c r="J15" s="22">
        <v>12</v>
      </c>
      <c r="K15" s="20" t="s">
        <v>26</v>
      </c>
      <c r="M15" s="22">
        <v>12</v>
      </c>
      <c r="N15" s="58" t="s">
        <v>136</v>
      </c>
      <c r="P15" s="45"/>
      <c r="S15" s="61">
        <v>14</v>
      </c>
      <c r="T15" s="64" t="s">
        <v>152</v>
      </c>
      <c r="U15" s="52"/>
      <c r="W15" s="49">
        <v>12</v>
      </c>
      <c r="X15" s="60" t="s">
        <v>120</v>
      </c>
      <c r="Z15" s="68">
        <v>12</v>
      </c>
      <c r="AA15" s="70" t="s">
        <v>18</v>
      </c>
    </row>
    <row r="16" spans="1:27" ht="18.75" x14ac:dyDescent="0.3">
      <c r="A16" s="14">
        <v>13</v>
      </c>
      <c r="B16" s="7" t="s">
        <v>19</v>
      </c>
      <c r="C16" s="8"/>
      <c r="D16" s="9"/>
      <c r="E16" s="10">
        <v>100</v>
      </c>
      <c r="F16" s="11"/>
      <c r="G16" s="12"/>
      <c r="H16" s="13">
        <f t="shared" si="0"/>
        <v>0</v>
      </c>
      <c r="J16" s="66" t="s">
        <v>46</v>
      </c>
      <c r="K16" s="66"/>
      <c r="N16" s="34"/>
      <c r="P16" s="45"/>
      <c r="U16" s="52"/>
      <c r="W16" s="49">
        <v>13</v>
      </c>
      <c r="X16" s="60" t="s">
        <v>148</v>
      </c>
      <c r="Z16" s="68">
        <v>13</v>
      </c>
      <c r="AA16" s="70" t="s">
        <v>19</v>
      </c>
    </row>
    <row r="17" spans="1:27" ht="18.75" x14ac:dyDescent="0.3">
      <c r="A17" s="14">
        <v>14</v>
      </c>
      <c r="B17" s="7" t="s">
        <v>20</v>
      </c>
      <c r="C17" s="8"/>
      <c r="D17" s="9"/>
      <c r="E17" s="10">
        <v>30</v>
      </c>
      <c r="F17" s="11"/>
      <c r="G17" s="12"/>
      <c r="H17" s="13">
        <f t="shared" si="0"/>
        <v>0</v>
      </c>
      <c r="N17" s="35"/>
      <c r="P17" s="45"/>
      <c r="U17" s="52"/>
      <c r="W17" s="46">
        <v>14</v>
      </c>
      <c r="X17" s="60" t="s">
        <v>147</v>
      </c>
      <c r="Z17" s="68">
        <v>14</v>
      </c>
      <c r="AA17" s="70" t="s">
        <v>154</v>
      </c>
    </row>
    <row r="18" spans="1:27" ht="18.75" x14ac:dyDescent="0.3">
      <c r="A18" s="14">
        <v>15</v>
      </c>
      <c r="B18" s="7" t="s">
        <v>21</v>
      </c>
      <c r="C18" s="8"/>
      <c r="D18" s="9"/>
      <c r="E18" s="10">
        <v>30</v>
      </c>
      <c r="F18" s="11"/>
      <c r="G18" s="12"/>
      <c r="H18" s="13">
        <f>(F18/E18)*100</f>
        <v>0</v>
      </c>
      <c r="N18" s="35"/>
      <c r="P18" s="45"/>
      <c r="U18" s="52"/>
      <c r="Z18" s="68">
        <v>15</v>
      </c>
      <c r="AA18" s="70" t="s">
        <v>21</v>
      </c>
    </row>
    <row r="19" spans="1:27" ht="18.75" x14ac:dyDescent="0.3">
      <c r="A19" s="14">
        <v>16</v>
      </c>
      <c r="B19" s="7" t="s">
        <v>22</v>
      </c>
      <c r="C19" s="8"/>
      <c r="D19" s="9"/>
      <c r="E19" s="10">
        <v>20</v>
      </c>
      <c r="F19" s="11"/>
      <c r="G19" s="12"/>
      <c r="H19" s="13">
        <f t="shared" si="0"/>
        <v>0</v>
      </c>
      <c r="N19" s="35"/>
      <c r="P19" s="45"/>
      <c r="U19" s="52"/>
      <c r="Z19" s="68">
        <v>16</v>
      </c>
      <c r="AA19" s="70" t="s">
        <v>22</v>
      </c>
    </row>
    <row r="20" spans="1:27" ht="18.75" x14ac:dyDescent="0.3">
      <c r="A20" s="14">
        <v>17</v>
      </c>
      <c r="B20" s="7" t="s">
        <v>23</v>
      </c>
      <c r="C20" s="8"/>
      <c r="D20" s="9"/>
      <c r="E20" s="10">
        <v>25</v>
      </c>
      <c r="F20" s="11"/>
      <c r="G20" s="12"/>
      <c r="H20" s="13">
        <f>(F20/E20)*100</f>
        <v>0</v>
      </c>
      <c r="N20" s="35"/>
      <c r="P20" s="45"/>
      <c r="U20" s="52"/>
      <c r="Z20" s="68">
        <v>17</v>
      </c>
      <c r="AA20" s="70" t="s">
        <v>23</v>
      </c>
    </row>
    <row r="21" spans="1:27" ht="15.75" x14ac:dyDescent="0.25">
      <c r="A21" s="16"/>
      <c r="B21" s="16"/>
      <c r="C21" s="16"/>
      <c r="D21" s="16"/>
      <c r="E21" s="17">
        <f>SUM(E4:E20)</f>
        <v>535</v>
      </c>
      <c r="F21" s="18">
        <f>SUM(F4:F20)</f>
        <v>0</v>
      </c>
      <c r="G21" s="11">
        <f>SUM(G4:G20)</f>
        <v>0</v>
      </c>
      <c r="H21" s="19">
        <f t="shared" si="0"/>
        <v>0</v>
      </c>
      <c r="N21" s="35"/>
      <c r="P21" s="45"/>
      <c r="U21" s="53"/>
    </row>
    <row r="22" spans="1:27" ht="15.75" x14ac:dyDescent="0.25">
      <c r="N22" s="35"/>
      <c r="P22" s="45"/>
      <c r="U22" s="52"/>
    </row>
    <row r="23" spans="1:27" ht="15.75" x14ac:dyDescent="0.25">
      <c r="N23" s="35"/>
      <c r="P23" s="45"/>
      <c r="U23" s="52"/>
    </row>
    <row r="24" spans="1:27" ht="15.75" x14ac:dyDescent="0.25">
      <c r="N24" s="35"/>
      <c r="U24" s="53"/>
    </row>
    <row r="25" spans="1:27" ht="15.75" x14ac:dyDescent="0.25">
      <c r="U25" s="42"/>
    </row>
    <row r="26" spans="1:27" ht="15.75" x14ac:dyDescent="0.25">
      <c r="U26" s="54"/>
    </row>
    <row r="27" spans="1:27" ht="15.75" x14ac:dyDescent="0.25">
      <c r="U27" s="42"/>
    </row>
    <row r="28" spans="1:27" ht="15.75" x14ac:dyDescent="0.25">
      <c r="U28" s="54"/>
    </row>
    <row r="29" spans="1:27" ht="15.75" x14ac:dyDescent="0.25">
      <c r="U29" s="54"/>
    </row>
    <row r="30" spans="1:27" ht="15.75" x14ac:dyDescent="0.25">
      <c r="U30" s="42"/>
    </row>
    <row r="31" spans="1:27" ht="15.75" x14ac:dyDescent="0.25">
      <c r="U31" s="42"/>
    </row>
    <row r="32" spans="1:27" ht="15.75" x14ac:dyDescent="0.25">
      <c r="U32" s="42"/>
    </row>
    <row r="33" spans="15:21" ht="15.75" x14ac:dyDescent="0.25">
      <c r="U33" s="54"/>
    </row>
    <row r="34" spans="15:21" ht="15.75" x14ac:dyDescent="0.25">
      <c r="U34" s="54"/>
    </row>
    <row r="35" spans="15:21" ht="15.75" x14ac:dyDescent="0.25">
      <c r="U35" s="42"/>
    </row>
    <row r="36" spans="15:21" ht="15.75" x14ac:dyDescent="0.25">
      <c r="O36" s="30"/>
      <c r="U36" s="54"/>
    </row>
    <row r="37" spans="15:21" ht="15.75" x14ac:dyDescent="0.25">
      <c r="U37" s="42"/>
    </row>
    <row r="38" spans="15:21" ht="15.75" x14ac:dyDescent="0.25">
      <c r="U38" s="42"/>
    </row>
    <row r="39" spans="15:21" ht="15.75" x14ac:dyDescent="0.25">
      <c r="U39" s="42"/>
    </row>
    <row r="40" spans="15:21" ht="15.75" x14ac:dyDescent="0.25">
      <c r="U40" s="42"/>
    </row>
    <row r="41" spans="15:21" ht="15.75" x14ac:dyDescent="0.25">
      <c r="U41" s="42"/>
    </row>
    <row r="42" spans="15:21" ht="15.75" x14ac:dyDescent="0.25">
      <c r="U42" s="54"/>
    </row>
    <row r="43" spans="15:21" ht="15.75" x14ac:dyDescent="0.25">
      <c r="U43" s="54"/>
    </row>
    <row r="44" spans="15:21" ht="15.75" x14ac:dyDescent="0.25">
      <c r="U44" s="55"/>
    </row>
  </sheetData>
  <sortState xmlns:xlrd2="http://schemas.microsoft.com/office/spreadsheetml/2017/richdata2" ref="T4:T13">
    <sortCondition ref="T3:T13"/>
  </sortState>
  <mergeCells count="1">
    <mergeCell ref="J16:K16"/>
  </mergeCells>
  <conditionalFormatting sqref="G1:G2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BDBE-6191-4F62-9A6B-6D016391FBF7}">
  <dimension ref="A1:P44"/>
  <sheetViews>
    <sheetView tabSelected="1" topLeftCell="D1" workbookViewId="0">
      <selection activeCell="R16" sqref="R16"/>
    </sheetView>
  </sheetViews>
  <sheetFormatPr baseColWidth="10" defaultRowHeight="15.75" x14ac:dyDescent="0.25"/>
  <cols>
    <col min="1" max="1" width="4.140625" bestFit="1" customWidth="1"/>
    <col min="2" max="2" width="38" bestFit="1" customWidth="1"/>
    <col min="4" max="4" width="4.140625" bestFit="1" customWidth="1"/>
    <col min="5" max="5" width="35.5703125" style="35" bestFit="1" customWidth="1"/>
    <col min="7" max="7" width="4.42578125" style="45" bestFit="1" customWidth="1"/>
    <col min="8" max="8" width="43.7109375" bestFit="1" customWidth="1"/>
    <col min="10" max="10" width="4.140625" style="45" bestFit="1" customWidth="1"/>
    <col min="11" max="11" width="40.85546875" bestFit="1" customWidth="1"/>
    <col min="13" max="13" width="11.42578125" hidden="1" customWidth="1"/>
    <col min="14" max="14" width="4.140625" bestFit="1" customWidth="1"/>
    <col min="15" max="15" width="32.42578125" bestFit="1" customWidth="1"/>
  </cols>
  <sheetData>
    <row r="1" spans="1:15" x14ac:dyDescent="0.25">
      <c r="A1" s="25"/>
      <c r="B1" s="27" t="s">
        <v>45</v>
      </c>
      <c r="D1" s="25"/>
      <c r="E1" s="31" t="s">
        <v>48</v>
      </c>
      <c r="F1" s="1"/>
      <c r="G1" s="42"/>
      <c r="H1" s="38" t="s">
        <v>64</v>
      </c>
      <c r="J1" s="42"/>
      <c r="K1" s="28" t="s">
        <v>82</v>
      </c>
      <c r="L1" s="1"/>
      <c r="N1" s="1"/>
      <c r="O1" s="2" t="s">
        <v>111</v>
      </c>
    </row>
    <row r="2" spans="1:15" ht="18.75" x14ac:dyDescent="0.3">
      <c r="A2" s="25"/>
      <c r="B2" s="26"/>
      <c r="D2" s="25"/>
      <c r="E2" s="32"/>
      <c r="F2" s="1"/>
      <c r="G2" s="42"/>
      <c r="H2" s="36"/>
      <c r="N2" s="1"/>
    </row>
    <row r="3" spans="1:15" x14ac:dyDescent="0.25">
      <c r="A3" s="24"/>
      <c r="B3" s="23" t="s">
        <v>0</v>
      </c>
      <c r="D3" s="24"/>
      <c r="E3" s="29" t="s">
        <v>0</v>
      </c>
      <c r="G3" s="43"/>
      <c r="H3" s="39" t="s">
        <v>0</v>
      </c>
      <c r="J3" s="43"/>
      <c r="K3" s="39" t="s">
        <v>0</v>
      </c>
      <c r="L3" s="51"/>
      <c r="N3" s="43"/>
      <c r="O3" s="50" t="s">
        <v>0</v>
      </c>
    </row>
    <row r="4" spans="1:15" ht="18.75" x14ac:dyDescent="0.3">
      <c r="A4" s="22">
        <v>1</v>
      </c>
      <c r="B4" s="20" t="s">
        <v>7</v>
      </c>
      <c r="D4" s="22">
        <v>1</v>
      </c>
      <c r="E4" s="33" t="s">
        <v>49</v>
      </c>
      <c r="G4" s="44">
        <v>1</v>
      </c>
      <c r="H4" s="40" t="s">
        <v>65</v>
      </c>
      <c r="J4" s="49">
        <v>1</v>
      </c>
      <c r="K4" s="47" t="s">
        <v>7</v>
      </c>
      <c r="L4" s="52"/>
      <c r="N4" s="49">
        <v>1</v>
      </c>
      <c r="O4" s="47" t="s">
        <v>117</v>
      </c>
    </row>
    <row r="5" spans="1:15" ht="18.75" x14ac:dyDescent="0.3">
      <c r="A5" s="21">
        <v>2</v>
      </c>
      <c r="B5" s="20" t="s">
        <v>44</v>
      </c>
      <c r="D5" s="21">
        <v>2</v>
      </c>
      <c r="E5" s="33" t="s">
        <v>7</v>
      </c>
      <c r="G5" s="41">
        <v>2</v>
      </c>
      <c r="H5" s="40" t="s">
        <v>7</v>
      </c>
      <c r="J5" s="46">
        <v>2</v>
      </c>
      <c r="K5" s="47" t="s">
        <v>42</v>
      </c>
      <c r="L5" s="53"/>
      <c r="N5" s="46">
        <v>2</v>
      </c>
      <c r="O5" s="47" t="s">
        <v>7</v>
      </c>
    </row>
    <row r="6" spans="1:15" ht="18.75" x14ac:dyDescent="0.3">
      <c r="A6" s="22">
        <v>3</v>
      </c>
      <c r="B6" s="20" t="s">
        <v>47</v>
      </c>
      <c r="D6" s="22">
        <v>3</v>
      </c>
      <c r="E6" s="33" t="s">
        <v>57</v>
      </c>
      <c r="G6" s="44">
        <v>3</v>
      </c>
      <c r="H6" s="40" t="s">
        <v>66</v>
      </c>
      <c r="J6" s="49">
        <v>3</v>
      </c>
      <c r="K6" s="47" t="s">
        <v>83</v>
      </c>
      <c r="L6" s="52"/>
      <c r="N6" s="49">
        <v>3</v>
      </c>
      <c r="O6" s="47" t="s">
        <v>121</v>
      </c>
    </row>
    <row r="7" spans="1:15" ht="18.75" x14ac:dyDescent="0.3">
      <c r="A7" s="22">
        <v>4</v>
      </c>
      <c r="B7" s="20" t="s">
        <v>43</v>
      </c>
      <c r="D7" s="22">
        <v>4</v>
      </c>
      <c r="E7" s="33" t="s">
        <v>58</v>
      </c>
      <c r="G7" s="44">
        <v>4</v>
      </c>
      <c r="H7" s="40" t="s">
        <v>42</v>
      </c>
      <c r="J7" s="49">
        <v>4</v>
      </c>
      <c r="K7" s="47" t="s">
        <v>10</v>
      </c>
      <c r="L7" s="53"/>
      <c r="N7" s="49">
        <v>4</v>
      </c>
      <c r="O7" s="47" t="s">
        <v>44</v>
      </c>
    </row>
    <row r="8" spans="1:15" ht="18.75" x14ac:dyDescent="0.3">
      <c r="A8" s="21">
        <v>5</v>
      </c>
      <c r="B8" s="20" t="s">
        <v>42</v>
      </c>
      <c r="D8" s="21">
        <v>5</v>
      </c>
      <c r="E8" s="33" t="s">
        <v>43</v>
      </c>
      <c r="G8" s="44">
        <v>5</v>
      </c>
      <c r="H8" s="40" t="s">
        <v>73</v>
      </c>
      <c r="J8" s="46">
        <v>5</v>
      </c>
      <c r="K8" s="47" t="s">
        <v>95</v>
      </c>
      <c r="L8" s="52"/>
      <c r="N8" s="46">
        <v>5</v>
      </c>
      <c r="O8" s="56" t="s">
        <v>124</v>
      </c>
    </row>
    <row r="9" spans="1:15" ht="18.75" x14ac:dyDescent="0.3">
      <c r="A9" s="22">
        <v>6</v>
      </c>
      <c r="B9" s="20" t="s">
        <v>41</v>
      </c>
      <c r="D9" s="22">
        <v>6</v>
      </c>
      <c r="E9" s="33" t="s">
        <v>42</v>
      </c>
      <c r="G9" s="41">
        <v>6</v>
      </c>
      <c r="H9" s="40" t="s">
        <v>60</v>
      </c>
      <c r="J9" s="49">
        <v>6</v>
      </c>
      <c r="K9" s="47" t="s">
        <v>96</v>
      </c>
      <c r="L9" s="53"/>
      <c r="N9" s="49">
        <v>6</v>
      </c>
      <c r="O9" s="47" t="s">
        <v>57</v>
      </c>
    </row>
    <row r="10" spans="1:15" ht="18.75" x14ac:dyDescent="0.3">
      <c r="A10" s="22">
        <v>7</v>
      </c>
      <c r="B10" s="20" t="s">
        <v>10</v>
      </c>
      <c r="D10" s="22">
        <v>7</v>
      </c>
      <c r="E10" s="33" t="s">
        <v>59</v>
      </c>
      <c r="G10" s="44">
        <v>7</v>
      </c>
      <c r="H10" s="40" t="s">
        <v>74</v>
      </c>
      <c r="J10" s="49">
        <v>7</v>
      </c>
      <c r="K10" s="47" t="s">
        <v>12</v>
      </c>
      <c r="L10" s="52"/>
      <c r="N10" s="49">
        <v>7</v>
      </c>
      <c r="O10" s="47" t="s">
        <v>42</v>
      </c>
    </row>
    <row r="11" spans="1:15" ht="18.75" x14ac:dyDescent="0.3">
      <c r="A11" s="21">
        <v>8</v>
      </c>
      <c r="B11" s="20" t="s">
        <v>40</v>
      </c>
      <c r="D11" s="21">
        <v>8</v>
      </c>
      <c r="E11" s="33" t="s">
        <v>60</v>
      </c>
      <c r="G11" s="44">
        <v>8</v>
      </c>
      <c r="H11" s="40" t="s">
        <v>10</v>
      </c>
      <c r="J11" s="46">
        <v>8</v>
      </c>
      <c r="K11" s="47" t="s">
        <v>97</v>
      </c>
      <c r="L11" s="53"/>
      <c r="N11" s="46">
        <v>8</v>
      </c>
      <c r="O11" s="47" t="s">
        <v>112</v>
      </c>
    </row>
    <row r="12" spans="1:15" ht="18.75" x14ac:dyDescent="0.3">
      <c r="A12" s="22">
        <v>9</v>
      </c>
      <c r="B12" s="20" t="s">
        <v>12</v>
      </c>
      <c r="D12" s="22">
        <v>9</v>
      </c>
      <c r="E12" s="33" t="s">
        <v>50</v>
      </c>
      <c r="G12" s="44">
        <v>9</v>
      </c>
      <c r="H12" s="40" t="s">
        <v>12</v>
      </c>
      <c r="J12" s="49">
        <v>9</v>
      </c>
      <c r="K12" s="47" t="s">
        <v>98</v>
      </c>
      <c r="L12" s="53"/>
      <c r="N12" s="49">
        <v>9</v>
      </c>
      <c r="O12" s="47" t="s">
        <v>41</v>
      </c>
    </row>
    <row r="13" spans="1:15" ht="18.75" x14ac:dyDescent="0.3">
      <c r="A13" s="22">
        <v>10</v>
      </c>
      <c r="B13" s="20" t="s">
        <v>39</v>
      </c>
      <c r="D13" s="22">
        <v>10</v>
      </c>
      <c r="E13" s="33" t="s">
        <v>51</v>
      </c>
      <c r="G13" s="41">
        <v>10</v>
      </c>
      <c r="H13" s="40" t="s">
        <v>67</v>
      </c>
      <c r="J13" s="49">
        <v>10</v>
      </c>
      <c r="K13" s="47" t="s">
        <v>99</v>
      </c>
      <c r="L13" s="53"/>
      <c r="N13" s="49">
        <v>10</v>
      </c>
      <c r="O13" s="47" t="s">
        <v>10</v>
      </c>
    </row>
    <row r="14" spans="1:15" ht="18.75" x14ac:dyDescent="0.3">
      <c r="A14" s="21">
        <v>11</v>
      </c>
      <c r="B14" s="20" t="s">
        <v>38</v>
      </c>
      <c r="D14" s="21">
        <v>11</v>
      </c>
      <c r="E14" s="33" t="s">
        <v>10</v>
      </c>
      <c r="G14" s="44">
        <v>11</v>
      </c>
      <c r="H14" s="40" t="s">
        <v>38</v>
      </c>
      <c r="J14" s="46">
        <v>11</v>
      </c>
      <c r="K14" s="47" t="s">
        <v>100</v>
      </c>
      <c r="L14" s="53"/>
      <c r="N14" s="46">
        <v>11</v>
      </c>
      <c r="O14" s="47" t="s">
        <v>113</v>
      </c>
    </row>
    <row r="15" spans="1:15" ht="18.75" x14ac:dyDescent="0.3">
      <c r="A15" s="22">
        <v>12</v>
      </c>
      <c r="B15" s="20" t="s">
        <v>18</v>
      </c>
      <c r="D15" s="22">
        <v>12</v>
      </c>
      <c r="E15" s="33" t="s">
        <v>12</v>
      </c>
      <c r="G15" s="44">
        <v>12</v>
      </c>
      <c r="H15" s="40" t="s">
        <v>18</v>
      </c>
      <c r="J15" s="49">
        <v>12</v>
      </c>
      <c r="K15" s="47" t="s">
        <v>84</v>
      </c>
      <c r="L15" s="52"/>
      <c r="N15" s="49">
        <v>12</v>
      </c>
      <c r="O15" s="56" t="s">
        <v>119</v>
      </c>
    </row>
    <row r="16" spans="1:15" ht="18.75" x14ac:dyDescent="0.3">
      <c r="A16" s="22">
        <v>13</v>
      </c>
      <c r="B16" s="20" t="s">
        <v>37</v>
      </c>
      <c r="D16" s="22">
        <v>13</v>
      </c>
      <c r="E16" s="33" t="s">
        <v>61</v>
      </c>
      <c r="G16" s="44">
        <v>13</v>
      </c>
      <c r="H16" s="40" t="s">
        <v>81</v>
      </c>
      <c r="J16" s="49">
        <v>13</v>
      </c>
      <c r="K16" s="47" t="s">
        <v>85</v>
      </c>
      <c r="L16" s="52"/>
      <c r="N16" s="46"/>
      <c r="O16" s="56"/>
    </row>
    <row r="17" spans="1:16" ht="18.75" x14ac:dyDescent="0.3">
      <c r="A17" s="21">
        <v>14</v>
      </c>
      <c r="B17" s="20" t="s">
        <v>36</v>
      </c>
      <c r="D17" s="21">
        <v>14</v>
      </c>
      <c r="E17" s="33" t="s">
        <v>52</v>
      </c>
      <c r="G17" s="41">
        <v>14</v>
      </c>
      <c r="H17" s="40" t="s">
        <v>75</v>
      </c>
      <c r="J17" s="46">
        <v>14</v>
      </c>
      <c r="K17" s="47" t="s">
        <v>86</v>
      </c>
      <c r="L17" s="52"/>
      <c r="N17" s="49">
        <v>14</v>
      </c>
      <c r="O17" s="47" t="s">
        <v>114</v>
      </c>
    </row>
    <row r="18" spans="1:16" ht="18.75" x14ac:dyDescent="0.3">
      <c r="A18" s="22">
        <v>15</v>
      </c>
      <c r="B18" s="20" t="s">
        <v>35</v>
      </c>
      <c r="D18" s="22">
        <v>15</v>
      </c>
      <c r="E18" s="33" t="s">
        <v>53</v>
      </c>
      <c r="G18" s="44">
        <v>15</v>
      </c>
      <c r="H18" s="40" t="s">
        <v>36</v>
      </c>
      <c r="J18" s="49">
        <v>15</v>
      </c>
      <c r="K18" s="47" t="s">
        <v>87</v>
      </c>
      <c r="L18" s="52"/>
      <c r="N18" s="46">
        <v>15</v>
      </c>
      <c r="O18" s="47" t="s">
        <v>12</v>
      </c>
    </row>
    <row r="19" spans="1:16" ht="18.75" x14ac:dyDescent="0.3">
      <c r="A19" s="22">
        <v>16</v>
      </c>
      <c r="B19" s="20" t="s">
        <v>34</v>
      </c>
      <c r="D19" s="22">
        <v>16</v>
      </c>
      <c r="E19" s="33" t="s">
        <v>39</v>
      </c>
      <c r="G19" s="44">
        <v>16</v>
      </c>
      <c r="H19" s="40" t="s">
        <v>34</v>
      </c>
      <c r="J19" s="49">
        <v>16</v>
      </c>
      <c r="K19" s="47" t="s">
        <v>88</v>
      </c>
      <c r="L19" s="52"/>
      <c r="N19" s="49">
        <v>16</v>
      </c>
      <c r="O19" s="47" t="s">
        <v>52</v>
      </c>
    </row>
    <row r="20" spans="1:16" ht="18.75" x14ac:dyDescent="0.3">
      <c r="A20" s="21">
        <v>17</v>
      </c>
      <c r="B20" s="20" t="s">
        <v>33</v>
      </c>
      <c r="D20" s="21">
        <v>17</v>
      </c>
      <c r="E20" s="33" t="s">
        <v>38</v>
      </c>
      <c r="G20" s="44">
        <v>17</v>
      </c>
      <c r="H20" s="40" t="s">
        <v>68</v>
      </c>
      <c r="J20" s="46">
        <v>17</v>
      </c>
      <c r="K20" s="47" t="s">
        <v>89</v>
      </c>
      <c r="L20" s="52"/>
      <c r="N20" s="46">
        <v>17</v>
      </c>
      <c r="O20" s="56" t="s">
        <v>126</v>
      </c>
    </row>
    <row r="21" spans="1:16" ht="18.75" x14ac:dyDescent="0.3">
      <c r="A21" s="22">
        <v>18</v>
      </c>
      <c r="B21" s="20" t="s">
        <v>32</v>
      </c>
      <c r="D21" s="22">
        <v>18</v>
      </c>
      <c r="E21" s="33" t="s">
        <v>54</v>
      </c>
      <c r="G21" s="41">
        <v>18</v>
      </c>
      <c r="H21" s="40" t="s">
        <v>76</v>
      </c>
      <c r="J21" s="49">
        <v>18</v>
      </c>
      <c r="K21" s="47" t="s">
        <v>89</v>
      </c>
      <c r="L21" s="53"/>
      <c r="N21" s="49">
        <v>18</v>
      </c>
      <c r="O21" s="47" t="s">
        <v>38</v>
      </c>
    </row>
    <row r="22" spans="1:16" ht="18.75" x14ac:dyDescent="0.3">
      <c r="A22" s="22">
        <v>19</v>
      </c>
      <c r="B22" s="20" t="s">
        <v>31</v>
      </c>
      <c r="D22" s="22">
        <v>19</v>
      </c>
      <c r="E22" s="33" t="s">
        <v>18</v>
      </c>
      <c r="G22" s="44">
        <v>19</v>
      </c>
      <c r="H22" s="40" t="s">
        <v>32</v>
      </c>
      <c r="J22" s="49">
        <v>19</v>
      </c>
      <c r="K22" s="47" t="s">
        <v>38</v>
      </c>
      <c r="L22" s="52"/>
      <c r="N22" s="46">
        <v>19</v>
      </c>
      <c r="O22" s="47" t="s">
        <v>18</v>
      </c>
    </row>
    <row r="23" spans="1:16" ht="18.75" x14ac:dyDescent="0.3">
      <c r="A23" s="21">
        <v>20</v>
      </c>
      <c r="B23" s="20" t="s">
        <v>30</v>
      </c>
      <c r="D23" s="21">
        <v>20</v>
      </c>
      <c r="E23" s="33" t="s">
        <v>37</v>
      </c>
      <c r="G23" s="44">
        <v>20</v>
      </c>
      <c r="H23" s="40" t="s">
        <v>77</v>
      </c>
      <c r="J23" s="46">
        <v>20</v>
      </c>
      <c r="K23" s="47" t="s">
        <v>90</v>
      </c>
      <c r="L23" s="52"/>
      <c r="N23" s="49">
        <v>20</v>
      </c>
      <c r="O23" s="56" t="s">
        <v>127</v>
      </c>
      <c r="P23" t="s">
        <v>153</v>
      </c>
    </row>
    <row r="24" spans="1:16" ht="18.75" x14ac:dyDescent="0.3">
      <c r="A24" s="22">
        <v>21</v>
      </c>
      <c r="B24" s="20" t="s">
        <v>29</v>
      </c>
      <c r="D24" s="22">
        <v>21</v>
      </c>
      <c r="E24" s="33" t="s">
        <v>36</v>
      </c>
      <c r="G24" s="44">
        <v>21</v>
      </c>
      <c r="H24" s="40" t="s">
        <v>30</v>
      </c>
      <c r="J24" s="49">
        <v>21</v>
      </c>
      <c r="K24" s="47" t="s">
        <v>101</v>
      </c>
      <c r="L24" s="53"/>
      <c r="N24" s="46">
        <v>21</v>
      </c>
      <c r="O24" s="47" t="s">
        <v>118</v>
      </c>
    </row>
    <row r="25" spans="1:16" ht="18.75" x14ac:dyDescent="0.3">
      <c r="A25" s="22">
        <v>22</v>
      </c>
      <c r="B25" s="20" t="s">
        <v>28</v>
      </c>
      <c r="D25" s="22">
        <v>22</v>
      </c>
      <c r="E25" s="33" t="s">
        <v>55</v>
      </c>
      <c r="G25" s="41">
        <v>22</v>
      </c>
      <c r="H25" s="40" t="s">
        <v>29</v>
      </c>
      <c r="J25" s="49">
        <v>22</v>
      </c>
      <c r="K25" s="47" t="s">
        <v>18</v>
      </c>
      <c r="L25" s="42"/>
      <c r="N25" s="49">
        <v>22</v>
      </c>
      <c r="O25" s="47" t="s">
        <v>36</v>
      </c>
    </row>
    <row r="26" spans="1:16" ht="18.75" x14ac:dyDescent="0.3">
      <c r="A26" s="21">
        <v>23</v>
      </c>
      <c r="B26" s="20" t="s">
        <v>27</v>
      </c>
      <c r="D26" s="21">
        <v>23</v>
      </c>
      <c r="E26" s="33" t="s">
        <v>34</v>
      </c>
      <c r="G26" s="44">
        <v>23</v>
      </c>
      <c r="H26" s="40" t="s">
        <v>69</v>
      </c>
      <c r="J26" s="46">
        <v>23</v>
      </c>
      <c r="K26" s="47" t="s">
        <v>102</v>
      </c>
      <c r="L26" s="54"/>
      <c r="N26" s="46">
        <v>23</v>
      </c>
      <c r="O26" s="47" t="s">
        <v>55</v>
      </c>
    </row>
    <row r="27" spans="1:16" ht="18.75" x14ac:dyDescent="0.3">
      <c r="A27" s="22">
        <v>24</v>
      </c>
      <c r="B27" s="20" t="s">
        <v>26</v>
      </c>
      <c r="D27" s="22">
        <v>24</v>
      </c>
      <c r="E27" s="33" t="s">
        <v>33</v>
      </c>
      <c r="G27" s="44">
        <v>24</v>
      </c>
      <c r="H27" s="40" t="s">
        <v>70</v>
      </c>
      <c r="J27" s="49">
        <v>24</v>
      </c>
      <c r="K27" s="47" t="s">
        <v>36</v>
      </c>
      <c r="L27" s="42"/>
      <c r="N27" s="49">
        <v>24</v>
      </c>
      <c r="O27" s="47" t="s">
        <v>33</v>
      </c>
    </row>
    <row r="28" spans="1:16" ht="18.75" x14ac:dyDescent="0.3">
      <c r="A28" s="22">
        <v>25</v>
      </c>
      <c r="B28" s="20" t="s">
        <v>25</v>
      </c>
      <c r="D28" s="21">
        <v>25</v>
      </c>
      <c r="E28" s="33" t="s">
        <v>32</v>
      </c>
      <c r="G28" s="44">
        <v>25</v>
      </c>
      <c r="H28" s="40" t="s">
        <v>78</v>
      </c>
      <c r="J28" s="49">
        <v>25</v>
      </c>
      <c r="K28" s="47" t="s">
        <v>108</v>
      </c>
      <c r="L28" s="54"/>
      <c r="N28" s="46">
        <v>25</v>
      </c>
      <c r="O28" s="47" t="s">
        <v>123</v>
      </c>
    </row>
    <row r="29" spans="1:16" ht="18.75" x14ac:dyDescent="0.3">
      <c r="A29" s="66" t="s">
        <v>46</v>
      </c>
      <c r="B29" s="66"/>
      <c r="D29" s="22">
        <v>26</v>
      </c>
      <c r="E29" s="33" t="s">
        <v>62</v>
      </c>
      <c r="G29" s="41">
        <v>26</v>
      </c>
      <c r="H29" s="40" t="s">
        <v>71</v>
      </c>
      <c r="J29" s="46">
        <v>26</v>
      </c>
      <c r="K29" s="47" t="s">
        <v>103</v>
      </c>
      <c r="L29" s="54"/>
      <c r="N29" s="49">
        <v>26</v>
      </c>
      <c r="O29" s="47" t="s">
        <v>62</v>
      </c>
    </row>
    <row r="30" spans="1:16" ht="18.75" x14ac:dyDescent="0.3">
      <c r="D30" s="21">
        <v>27</v>
      </c>
      <c r="E30" s="33" t="s">
        <v>63</v>
      </c>
      <c r="G30" s="44">
        <v>27</v>
      </c>
      <c r="H30" s="40" t="s">
        <v>79</v>
      </c>
      <c r="J30" s="49">
        <v>27</v>
      </c>
      <c r="K30" s="47" t="s">
        <v>109</v>
      </c>
      <c r="L30" s="42"/>
      <c r="N30" s="46">
        <v>27</v>
      </c>
      <c r="O30" s="47" t="s">
        <v>120</v>
      </c>
    </row>
    <row r="31" spans="1:16" ht="18.75" x14ac:dyDescent="0.3">
      <c r="D31" s="22">
        <v>28</v>
      </c>
      <c r="E31" s="33" t="s">
        <v>31</v>
      </c>
      <c r="G31" s="44">
        <v>28</v>
      </c>
      <c r="H31" s="40" t="s">
        <v>72</v>
      </c>
      <c r="J31" s="49">
        <v>28</v>
      </c>
      <c r="K31" s="47" t="s">
        <v>32</v>
      </c>
      <c r="L31" s="42"/>
      <c r="N31" s="49">
        <v>28</v>
      </c>
      <c r="O31" s="47" t="s">
        <v>125</v>
      </c>
    </row>
    <row r="32" spans="1:16" ht="18.75" x14ac:dyDescent="0.3">
      <c r="D32" s="21">
        <v>29</v>
      </c>
      <c r="E32" s="33" t="s">
        <v>30</v>
      </c>
      <c r="G32" s="44">
        <v>29</v>
      </c>
      <c r="H32" s="40" t="s">
        <v>80</v>
      </c>
      <c r="J32" s="46">
        <v>29</v>
      </c>
      <c r="K32" s="47" t="s">
        <v>91</v>
      </c>
      <c r="L32" s="42"/>
      <c r="N32" s="46">
        <v>29</v>
      </c>
      <c r="O32" s="47" t="s">
        <v>122</v>
      </c>
    </row>
    <row r="33" spans="4:15" ht="18.75" x14ac:dyDescent="0.3">
      <c r="D33" s="22">
        <v>30</v>
      </c>
      <c r="E33" s="33" t="s">
        <v>29</v>
      </c>
      <c r="H33" s="37"/>
      <c r="J33" s="49">
        <v>30</v>
      </c>
      <c r="K33" s="47" t="s">
        <v>104</v>
      </c>
      <c r="L33" s="54"/>
      <c r="N33" s="49">
        <v>30</v>
      </c>
      <c r="O33" s="47" t="s">
        <v>29</v>
      </c>
    </row>
    <row r="34" spans="4:15" ht="18.75" x14ac:dyDescent="0.3">
      <c r="D34" s="21">
        <v>31</v>
      </c>
      <c r="E34" s="33" t="s">
        <v>56</v>
      </c>
      <c r="J34" s="49">
        <v>31</v>
      </c>
      <c r="K34" s="47" t="s">
        <v>105</v>
      </c>
      <c r="L34" s="54"/>
      <c r="N34" s="46">
        <v>31</v>
      </c>
      <c r="O34" s="47" t="s">
        <v>115</v>
      </c>
    </row>
    <row r="35" spans="4:15" ht="18.75" x14ac:dyDescent="0.3">
      <c r="D35" s="22">
        <v>32</v>
      </c>
      <c r="E35" s="33" t="s">
        <v>23</v>
      </c>
      <c r="J35" s="46">
        <v>32</v>
      </c>
      <c r="K35" s="47" t="s">
        <v>92</v>
      </c>
      <c r="L35" s="42"/>
      <c r="N35" s="49">
        <v>32</v>
      </c>
      <c r="O35" s="47" t="s">
        <v>23</v>
      </c>
    </row>
    <row r="36" spans="4:15" ht="18.75" x14ac:dyDescent="0.3">
      <c r="D36" s="21">
        <v>33</v>
      </c>
      <c r="E36" s="33" t="s">
        <v>25</v>
      </c>
      <c r="F36" s="30"/>
      <c r="J36" s="49">
        <v>33</v>
      </c>
      <c r="K36" s="65" t="s">
        <v>30</v>
      </c>
      <c r="L36" s="54"/>
      <c r="N36" s="46">
        <v>33</v>
      </c>
      <c r="O36" s="56" t="s">
        <v>116</v>
      </c>
    </row>
    <row r="37" spans="4:15" x14ac:dyDescent="0.25">
      <c r="E37" s="34"/>
      <c r="J37" s="49">
        <v>34</v>
      </c>
      <c r="K37" s="65" t="s">
        <v>29</v>
      </c>
      <c r="L37" s="42"/>
      <c r="N37" s="49">
        <v>34</v>
      </c>
      <c r="O37" s="47" t="s">
        <v>25</v>
      </c>
    </row>
    <row r="38" spans="4:15" x14ac:dyDescent="0.25">
      <c r="J38" s="49">
        <v>35</v>
      </c>
      <c r="K38" s="65" t="s">
        <v>110</v>
      </c>
      <c r="L38" s="42"/>
    </row>
    <row r="39" spans="4:15" x14ac:dyDescent="0.25">
      <c r="J39" s="46">
        <v>36</v>
      </c>
      <c r="K39" s="65" t="s">
        <v>69</v>
      </c>
      <c r="L39" s="42"/>
    </row>
    <row r="40" spans="4:15" x14ac:dyDescent="0.25">
      <c r="J40" s="49">
        <v>37</v>
      </c>
      <c r="K40" s="65" t="s">
        <v>93</v>
      </c>
      <c r="L40" s="42"/>
    </row>
    <row r="41" spans="4:15" x14ac:dyDescent="0.25">
      <c r="J41" s="49">
        <v>38</v>
      </c>
      <c r="K41" s="65" t="s">
        <v>94</v>
      </c>
      <c r="L41" s="42"/>
    </row>
    <row r="42" spans="4:15" x14ac:dyDescent="0.25">
      <c r="J42" s="49">
        <v>39</v>
      </c>
      <c r="K42" s="65" t="s">
        <v>106</v>
      </c>
      <c r="L42" s="54"/>
    </row>
    <row r="43" spans="4:15" x14ac:dyDescent="0.25">
      <c r="J43" s="46">
        <v>40</v>
      </c>
      <c r="K43" s="65" t="s">
        <v>107</v>
      </c>
      <c r="L43" s="54"/>
    </row>
    <row r="44" spans="4:15" x14ac:dyDescent="0.25">
      <c r="K44" s="48"/>
      <c r="L44" s="55"/>
    </row>
  </sheetData>
  <sortState xmlns:xlrd2="http://schemas.microsoft.com/office/spreadsheetml/2017/richdata2" ref="O4:O37">
    <sortCondition ref="O4:O37"/>
  </sortState>
  <mergeCells count="1">
    <mergeCell ref="A29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Bulletins Sem1 BTS2 </vt:lpstr>
      <vt:lpstr>Bulletins Sem2 BTS2</vt:lpstr>
      <vt:lpstr>BTS1</vt:lpstr>
      <vt:lpstr>BTS2</vt:lpstr>
      <vt:lpstr>'Bulletins Sem1 BTS2 '!Zone_d_impression</vt:lpstr>
      <vt:lpstr>'Bulletins Sem2 BTS2'!Zone_d_impression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ESBTP</cp:lastModifiedBy>
  <dcterms:created xsi:type="dcterms:W3CDTF">2024-09-21T09:34:44Z</dcterms:created>
  <dcterms:modified xsi:type="dcterms:W3CDTF">2025-03-03T15:59:43Z</dcterms:modified>
</cp:coreProperties>
</file>