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8_{FC7259B5-7273-474C-B38A-32C7D6515857}" xr6:coauthVersionLast="47" xr6:coauthVersionMax="47" xr10:uidLastSave="{00000000-0000-0000-0000-000000000000}"/>
  <bookViews>
    <workbookView xWindow="-120" yWindow="-120" windowWidth="20730" windowHeight="11040" activeTab="1" xr2:uid="{C05151DB-7335-4E94-AC7E-3239A3DD8C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2" l="1" a="1"/>
  <c r="I17" i="2" s="1"/>
  <c r="J11" i="2"/>
  <c r="J10" i="2"/>
  <c r="J9" i="2"/>
  <c r="J8" i="2"/>
  <c r="K3" i="1" a="1"/>
  <c r="K3" i="1"/>
  <c r="K4" i="1" a="1"/>
  <c r="K4" i="1" s="1"/>
  <c r="K5" i="1" a="1"/>
  <c r="K5" i="1" s="1"/>
  <c r="K6" i="1" a="1"/>
  <c r="K6" i="1"/>
  <c r="K7" i="1" a="1"/>
  <c r="K7" i="1"/>
  <c r="K8" i="1" a="1"/>
  <c r="K8" i="1" s="1"/>
  <c r="K9" i="1" a="1"/>
  <c r="K9" i="1" s="1"/>
  <c r="K10" i="1" a="1"/>
  <c r="K10" i="1"/>
  <c r="K11" i="1" a="1"/>
  <c r="K11" i="1" s="1"/>
  <c r="K12" i="1" a="1"/>
  <c r="K12" i="1" s="1"/>
  <c r="K13" i="1" a="1"/>
  <c r="K13" i="1" s="1"/>
  <c r="K14" i="1" a="1"/>
  <c r="K14" i="1"/>
  <c r="K15" i="1" a="1"/>
  <c r="K15" i="1" s="1"/>
  <c r="K16" i="1" a="1"/>
  <c r="K16" i="1" s="1"/>
  <c r="K17" i="1" a="1"/>
  <c r="K17" i="1" s="1"/>
  <c r="K18" i="1" a="1"/>
  <c r="K18" i="1"/>
  <c r="K19" i="1" a="1"/>
  <c r="K19" i="1" s="1"/>
  <c r="K20" i="1" a="1"/>
  <c r="K20" i="1" s="1"/>
  <c r="K21" i="1" a="1"/>
  <c r="K21" i="1" s="1"/>
  <c r="K22" i="1" a="1"/>
  <c r="K22" i="1"/>
  <c r="K23" i="1" a="1"/>
  <c r="K23" i="1" s="1"/>
  <c r="K24" i="1" a="1"/>
  <c r="K24" i="1" s="1"/>
  <c r="K25" i="1" a="1"/>
  <c r="K25" i="1" s="1"/>
  <c r="K26" i="1" a="1"/>
  <c r="K26" i="1"/>
  <c r="K27" i="1" a="1"/>
  <c r="K27" i="1" s="1"/>
  <c r="K28" i="1" a="1"/>
  <c r="K28" i="1" s="1"/>
  <c r="K29" i="1" a="1"/>
  <c r="K29" i="1" s="1"/>
  <c r="K30" i="1" a="1"/>
  <c r="K30" i="1"/>
  <c r="K31" i="1" a="1"/>
  <c r="K31" i="1" s="1"/>
  <c r="K32" i="1" a="1"/>
  <c r="K32" i="1" s="1"/>
  <c r="K33" i="1" a="1"/>
  <c r="K33" i="1" s="1"/>
  <c r="K34" i="1" a="1"/>
  <c r="K34" i="1"/>
  <c r="K35" i="1" a="1"/>
  <c r="K35" i="1" s="1"/>
  <c r="K36" i="1" a="1"/>
  <c r="K36" i="1" s="1"/>
  <c r="K37" i="1" a="1"/>
  <c r="K37" i="1" s="1"/>
  <c r="K38" i="1" a="1"/>
  <c r="K38" i="1"/>
  <c r="K39" i="1" a="1"/>
  <c r="K39" i="1" s="1"/>
  <c r="K40" i="1" a="1"/>
  <c r="K40" i="1" s="1"/>
  <c r="K41" i="1" a="1"/>
  <c r="K41" i="1" s="1"/>
  <c r="K42" i="1" a="1"/>
  <c r="K42" i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/>
  <c r="J14" i="1" a="1"/>
  <c r="J14" i="1" s="1"/>
  <c r="J15" i="1" a="1"/>
  <c r="J15" i="1" s="1"/>
  <c r="J16" i="1" a="1"/>
  <c r="J16" i="1" s="1"/>
  <c r="J17" i="1" a="1"/>
  <c r="J17" i="1" s="1"/>
  <c r="J18" i="1" a="1"/>
  <c r="J18" i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/>
  <c r="J30" i="1" a="1"/>
  <c r="J30" i="1" s="1"/>
  <c r="J31" i="1" a="1"/>
  <c r="J31" i="1" s="1"/>
  <c r="J32" i="1" a="1"/>
  <c r="J32" i="1" s="1"/>
  <c r="J33" i="1" a="1"/>
  <c r="J33" i="1" s="1"/>
  <c r="J34" i="1" a="1"/>
  <c r="J34" i="1"/>
  <c r="J35" i="1" a="1"/>
  <c r="J35" i="1" s="1"/>
  <c r="J36" i="1" a="1"/>
  <c r="J36" i="1" s="1"/>
  <c r="J37" i="1" a="1"/>
  <c r="J37" i="1" s="1"/>
  <c r="J38" i="1" a="1"/>
  <c r="J38" i="1"/>
  <c r="J39" i="1" a="1"/>
  <c r="J39" i="1" s="1"/>
  <c r="J40" i="1" a="1"/>
  <c r="J40" i="1" s="1"/>
  <c r="J41" i="1" a="1"/>
  <c r="J41" i="1" s="1"/>
  <c r="J42" i="1" a="1"/>
  <c r="J42" i="1"/>
  <c r="I3" i="1" a="1"/>
  <c r="I3" i="1" s="1"/>
  <c r="I4" i="1" a="1"/>
  <c r="I4" i="1" s="1"/>
  <c r="I5" i="1" a="1"/>
  <c r="I5" i="1" s="1"/>
  <c r="I6" i="1" a="1"/>
  <c r="I6" i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/>
  <c r="I14" i="1" a="1"/>
  <c r="I14" i="1" s="1"/>
  <c r="I15" i="1" a="1"/>
  <c r="I15" i="1" s="1"/>
  <c r="I16" i="1" a="1"/>
  <c r="I16" i="1" s="1"/>
  <c r="I17" i="1" a="1"/>
  <c r="I17" i="1"/>
  <c r="I18" i="1" a="1"/>
  <c r="I18" i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/>
  <c r="I2" i="1" a="1"/>
  <c r="I2" i="1" s="1"/>
  <c r="J2" i="1" a="1"/>
  <c r="J2" i="1" s="1"/>
  <c r="K2" i="1" a="1"/>
  <c r="K2" i="1" s="1"/>
  <c r="H2" i="1" a="1"/>
  <c r="H2" i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<sst xmlns="http://schemas.openxmlformats.org/spreadsheetml/2006/main" count="231" uniqueCount="80">
  <si>
    <t>movie_id</t>
  </si>
  <si>
    <t>title</t>
  </si>
  <si>
    <t>industry</t>
  </si>
  <si>
    <t>release_year</t>
  </si>
  <si>
    <t>imdb_rating</t>
  </si>
  <si>
    <t>studio</t>
  </si>
  <si>
    <t>language_id</t>
  </si>
  <si>
    <t>budget</t>
  </si>
  <si>
    <t>revenue</t>
  </si>
  <si>
    <t>unit</t>
  </si>
  <si>
    <t>currency</t>
  </si>
  <si>
    <t>K.G.F: Chapter 2</t>
  </si>
  <si>
    <t>Bollywood</t>
  </si>
  <si>
    <t>Hombale Films</t>
  </si>
  <si>
    <t>Doctor Strange in the Multiverse of Madness</t>
  </si>
  <si>
    <t>Hollywood</t>
  </si>
  <si>
    <t>Marvel Studios</t>
  </si>
  <si>
    <t>Thor: The Dark World</t>
  </si>
  <si>
    <t>Thor: Ragnarok</t>
  </si>
  <si>
    <t>Thor: Love and Thunder</t>
  </si>
  <si>
    <t>Sholay</t>
  </si>
  <si>
    <t>United Producers</t>
  </si>
  <si>
    <t xml:space="preserve"> </t>
  </si>
  <si>
    <t>Dilwale Dulhania Le Jayenge</t>
  </si>
  <si>
    <t>Yash Raj Films</t>
  </si>
  <si>
    <t>3 Idiots</t>
  </si>
  <si>
    <t>Vinod Chopra Films</t>
  </si>
  <si>
    <t>Kabhi Khushi Kabhie Gham</t>
  </si>
  <si>
    <t>Dharma Productions</t>
  </si>
  <si>
    <t>Bajirao Mastani</t>
  </si>
  <si>
    <t>Not Available</t>
  </si>
  <si>
    <t>The Shawshank Redemption</t>
  </si>
  <si>
    <t>Castle Rock Entertainment</t>
  </si>
  <si>
    <t>Inception</t>
  </si>
  <si>
    <t>Warner Bros. Pictures</t>
  </si>
  <si>
    <t>Interstellar</t>
  </si>
  <si>
    <t>The Pursuit of Happyness</t>
  </si>
  <si>
    <t>Columbia Pictures</t>
  </si>
  <si>
    <t>Gladiator</t>
  </si>
  <si>
    <t>Universal Pictures</t>
  </si>
  <si>
    <t>Titanic</t>
  </si>
  <si>
    <t>Paramount Pictures</t>
  </si>
  <si>
    <t>It's a Wonderful Life</t>
  </si>
  <si>
    <t>Liberty Films</t>
  </si>
  <si>
    <t>Avatar</t>
  </si>
  <si>
    <t>20th Century Fox</t>
  </si>
  <si>
    <t>The Godfather</t>
  </si>
  <si>
    <t>The Dark Knight</t>
  </si>
  <si>
    <t>Syncopy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</si>
  <si>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</si>
  <si>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</si>
  <si>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</si>
  <si>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</si>
  <si>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</si>
  <si>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</si>
  <si>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Government of West Bengal</t>
  </si>
  <si>
    <t>Taare Zameen Par</t>
  </si>
  <si>
    <t>Munna Bhai M.B.B.S.</t>
  </si>
  <si>
    <t>Vinod Chopra Productions</t>
  </si>
  <si>
    <t>PK</t>
  </si>
  <si>
    <t>Sanju</t>
  </si>
  <si>
    <t>NULL</t>
  </si>
  <si>
    <t>Pushpa: The Rise - Part 1</t>
  </si>
  <si>
    <t>Mythri Movie Makers</t>
  </si>
  <si>
    <t>RRR</t>
  </si>
  <si>
    <t>DVV Entertainment</t>
  </si>
  <si>
    <t>Baahubali: The Beginning</t>
  </si>
  <si>
    <t>Arka Media Works</t>
  </si>
  <si>
    <t>The Kashmir Files</t>
  </si>
  <si>
    <t>Zee Studios</t>
  </si>
  <si>
    <t>Bajrangi Bhaijaan</t>
  </si>
  <si>
    <t>Salman Khan Films</t>
  </si>
  <si>
    <t>Captain America: The First Avenger</t>
  </si>
  <si>
    <t>Captain America: The Winter Soldier</t>
  </si>
  <si>
    <t>Race 3</t>
  </si>
  <si>
    <t>Shershaah</t>
  </si>
  <si>
    <t>Billions</t>
  </si>
  <si>
    <t>INR</t>
  </si>
  <si>
    <t>Millions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</si>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</sst>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6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39176-590D-4EED-8422-9BD2E5664A83}" name="Movies" displayName="Movies" ref="A1:K42" totalsRowShown="0" headerRowDxfId="5">
  <autoFilter ref="A1:K42" xr:uid="{1B139176-590D-4EED-8422-9BD2E5664A83}"/>
  <tableColumns count="11">
    <tableColumn id="1" xr3:uid="{6674E3A2-D259-481A-83A4-0AAA83F9165F}" name="movie_id"/>
    <tableColumn id="9" xr3:uid="{4133DC43-B7C4-4404-84EF-39D8C833947C}" name="title"/>
    <tableColumn id="3" xr3:uid="{D5C34B92-8607-4CB2-9082-7B1EBA8D2088}" name="industry"/>
    <tableColumn id="4" xr3:uid="{F617C398-B5A6-4C8B-95D0-847148568A58}" name="release_year"/>
    <tableColumn id="5" xr3:uid="{9652379D-D8C1-409B-8D6F-6079981135A5}" name="imdb_rating"/>
    <tableColumn id="6" xr3:uid="{A7C866F4-ACF6-468A-A15B-4BBBB8F8101D}" name="studio"/>
    <tableColumn id="7" xr3:uid="{C53EB2C4-1D21-4C28-900C-3264064CD505}" name="language_id"/>
    <tableColumn id="2" xr3:uid="{F0ECF041-841C-4E0F-9BC1-E76C3DDF62DE}" name="budget" dataDxfId="0">
      <calculatedColumnFormula array="1">_xlfn.XLOOKUP(Movies[[#This Row],[movie_id]:[movie_id]],Financials[[#All],[movie_id]:[movie_id]],Financials[[#All],[budget]],"Not Available",0)</calculatedColumnFormula>
    </tableColumn>
    <tableColumn id="10" xr3:uid="{BF7A9FD3-F48B-493E-AE5B-528DC04D5CAD}" name="revenue" dataDxfId="4">
      <calculatedColumnFormula array="1">_xlfn.XLOOKUP(Movies[[#This Row],[movie_id]:[movie_id]],Financials[[#All],[movie_id]:[movie_id]],Financials[[#All],[revenue]],"Not Available",0)</calculatedColumnFormula>
    </tableColumn>
    <tableColumn id="12" xr3:uid="{3169B15D-272A-4E86-A473-DFFD89BB483F}" name="unit" dataDxfId="3">
      <calculatedColumnFormula array="1">_xlfn.XLOOKUP(Movies[[#This Row],[movie_id]:[movie_id]],Financials[[#All],[movie_id]:[movie_id]],Financials[[#All],[unit]],"Not Available",0)</calculatedColumnFormula>
    </tableColumn>
    <tableColumn id="13" xr3:uid="{01A32CE1-B77D-423D-B5A8-ACF371164143}" name="currency" dataDxfId="2">
      <calculatedColumnFormula array="1">_xlfn.XLOOKUP(Movies[[#This Row],[movie_id]:[movie_id]],Financials[[#All],[movie_id]:[movie_id]],Financials[[#All],[currency]],"Not Available",0)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3C318D-CC0D-4759-AD6A-844E83139606}" name="Financials" displayName="Financials" ref="A1:E41" totalsRowShown="0" headerRowDxfId="1">
  <autoFilter ref="A1:E41" xr:uid="{643C318D-CC0D-4759-AD6A-844E83139606}"/>
  <tableColumns count="5">
    <tableColumn id="1" xr3:uid="{DCA9D171-9F97-409A-BE69-C780E21C3B01}" name="movie_id"/>
    <tableColumn id="2" xr3:uid="{9FF64355-50BA-4280-B9B4-9FAF1A2D2902}" name="budget"/>
    <tableColumn id="3" xr3:uid="{A04126A0-1213-4F27-BD87-49BECF3D6618}" name="revenue"/>
    <tableColumn id="4" xr3:uid="{71598E82-4678-4A62-8D63-CF933A5F032C}" name="unit"/>
    <tableColumn id="5" xr3:uid="{3F9A075B-05E8-4E70-8068-AC5F8DD67EB8}" nam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B60D-7568-4BD4-B9FF-55606B1E239F}">
  <dimension ref="A1:M42"/>
  <sheetViews>
    <sheetView workbookViewId="0">
      <selection activeCell="K2" sqref="K2:K42"/>
    </sheetView>
  </sheetViews>
  <sheetFormatPr defaultRowHeight="15" x14ac:dyDescent="0.25"/>
  <cols>
    <col min="1" max="1" width="11.5703125" bestFit="1" customWidth="1"/>
    <col min="2" max="2" width="41.140625" bestFit="1" customWidth="1"/>
    <col min="3" max="3" width="10.5703125" bestFit="1" customWidth="1"/>
    <col min="4" max="4" width="14.7109375" bestFit="1" customWidth="1"/>
    <col min="5" max="5" width="14" bestFit="1" customWidth="1"/>
    <col min="6" max="6" width="26.42578125" bestFit="1" customWidth="1"/>
    <col min="7" max="7" width="14" bestFit="1" customWidth="1"/>
    <col min="8" max="8" width="9.5703125" bestFit="1" customWidth="1"/>
    <col min="9" max="9" width="10.7109375" bestFit="1" customWidth="1"/>
    <col min="10" max="10" width="8.140625" bestFit="1" customWidth="1"/>
    <col min="11" max="11" width="10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x14ac:dyDescent="0.25">
      <c r="A2">
        <v>101</v>
      </c>
      <c r="B2" t="s">
        <v>11</v>
      </c>
      <c r="C2" t="s">
        <v>12</v>
      </c>
      <c r="D2">
        <v>2022</v>
      </c>
      <c r="E2">
        <v>8.4</v>
      </c>
      <c r="F2" t="s">
        <v>13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</row>
    <row r="3" spans="1:13" x14ac:dyDescent="0.25">
      <c r="A3">
        <v>102</v>
      </c>
      <c r="B3" t="s">
        <v>14</v>
      </c>
      <c r="C3" t="s">
        <v>15</v>
      </c>
      <c r="D3">
        <v>2022</v>
      </c>
      <c r="E3">
        <v>7</v>
      </c>
      <c r="F3" t="s">
        <v>16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</row>
    <row r="4" spans="1:13" x14ac:dyDescent="0.25">
      <c r="A4">
        <v>103</v>
      </c>
      <c r="B4" t="s">
        <v>17</v>
      </c>
      <c r="C4" t="s">
        <v>15</v>
      </c>
      <c r="D4">
        <v>2013</v>
      </c>
      <c r="E4">
        <v>6.8</v>
      </c>
      <c r="F4" t="s">
        <v>16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</row>
    <row r="5" spans="1:13" x14ac:dyDescent="0.25">
      <c r="A5">
        <v>104</v>
      </c>
      <c r="B5" t="s">
        <v>18</v>
      </c>
      <c r="C5" t="s">
        <v>15</v>
      </c>
      <c r="D5">
        <v>2017</v>
      </c>
      <c r="E5">
        <v>7.9</v>
      </c>
      <c r="F5" t="s">
        <v>16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</row>
    <row r="6" spans="1:13" x14ac:dyDescent="0.25">
      <c r="A6">
        <v>105</v>
      </c>
      <c r="B6" t="s">
        <v>19</v>
      </c>
      <c r="C6" t="s">
        <v>15</v>
      </c>
      <c r="D6">
        <v>2022</v>
      </c>
      <c r="E6">
        <v>6.8</v>
      </c>
      <c r="F6" t="s">
        <v>16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</row>
    <row r="7" spans="1:13" x14ac:dyDescent="0.25">
      <c r="A7">
        <v>106</v>
      </c>
      <c r="B7" t="s">
        <v>20</v>
      </c>
      <c r="C7" t="s">
        <v>12</v>
      </c>
      <c r="D7">
        <v>1975</v>
      </c>
      <c r="E7">
        <v>8.1</v>
      </c>
      <c r="F7" t="s">
        <v>21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M7" t="s">
        <v>22</v>
      </c>
    </row>
    <row r="8" spans="1:13" x14ac:dyDescent="0.25">
      <c r="A8">
        <v>107</v>
      </c>
      <c r="B8" t="s">
        <v>23</v>
      </c>
      <c r="C8" t="s">
        <v>12</v>
      </c>
      <c r="D8">
        <v>1995</v>
      </c>
      <c r="E8">
        <v>8</v>
      </c>
      <c r="F8" t="s">
        <v>24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</row>
    <row r="9" spans="1:13" x14ac:dyDescent="0.25">
      <c r="A9">
        <v>108</v>
      </c>
      <c r="B9" t="s">
        <v>25</v>
      </c>
      <c r="C9" t="s">
        <v>12</v>
      </c>
      <c r="D9">
        <v>2009</v>
      </c>
      <c r="E9">
        <v>8.4</v>
      </c>
      <c r="F9" t="s">
        <v>26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</row>
    <row r="10" spans="1:13" x14ac:dyDescent="0.25">
      <c r="A10">
        <v>109</v>
      </c>
      <c r="B10" t="s">
        <v>27</v>
      </c>
      <c r="C10" t="s">
        <v>12</v>
      </c>
      <c r="D10">
        <v>2001</v>
      </c>
      <c r="E10">
        <v>7.4</v>
      </c>
      <c r="F10" t="s">
        <v>28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</row>
    <row r="11" spans="1:13" x14ac:dyDescent="0.25">
      <c r="A11">
        <v>110</v>
      </c>
      <c r="B11" t="s">
        <v>29</v>
      </c>
      <c r="C11" t="s">
        <v>12</v>
      </c>
      <c r="D11">
        <v>2015</v>
      </c>
      <c r="E11">
        <v>7.2</v>
      </c>
      <c r="F11" t="s">
        <v>30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</row>
    <row r="12" spans="1:13" x14ac:dyDescent="0.25">
      <c r="A12">
        <v>111</v>
      </c>
      <c r="B12" t="s">
        <v>31</v>
      </c>
      <c r="C12" t="s">
        <v>15</v>
      </c>
      <c r="D12">
        <v>1994</v>
      </c>
      <c r="E12">
        <v>9.3000000000000007</v>
      </c>
      <c r="F12" t="s">
        <v>32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</row>
    <row r="13" spans="1:13" x14ac:dyDescent="0.25">
      <c r="A13">
        <v>112</v>
      </c>
      <c r="B13" t="s">
        <v>33</v>
      </c>
      <c r="C13" t="s">
        <v>15</v>
      </c>
      <c r="D13">
        <v>2010</v>
      </c>
      <c r="E13">
        <v>8.8000000000000007</v>
      </c>
      <c r="F13" t="s">
        <v>34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</row>
    <row r="14" spans="1:13" x14ac:dyDescent="0.25">
      <c r="A14">
        <v>113</v>
      </c>
      <c r="B14" t="s">
        <v>35</v>
      </c>
      <c r="C14" t="s">
        <v>15</v>
      </c>
      <c r="D14">
        <v>2014</v>
      </c>
      <c r="E14">
        <v>8.6</v>
      </c>
      <c r="F14" t="s">
        <v>34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</row>
    <row r="15" spans="1:13" x14ac:dyDescent="0.25">
      <c r="A15">
        <v>115</v>
      </c>
      <c r="B15" t="s">
        <v>36</v>
      </c>
      <c r="C15" t="s">
        <v>15</v>
      </c>
      <c r="D15">
        <v>2006</v>
      </c>
      <c r="E15">
        <v>8</v>
      </c>
      <c r="F15" t="s">
        <v>37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</row>
    <row r="16" spans="1:13" x14ac:dyDescent="0.25">
      <c r="A16">
        <v>116</v>
      </c>
      <c r="B16" t="s">
        <v>38</v>
      </c>
      <c r="C16" t="s">
        <v>15</v>
      </c>
      <c r="D16">
        <v>2000</v>
      </c>
      <c r="E16">
        <v>8.5</v>
      </c>
      <c r="F16" t="s">
        <v>39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</row>
    <row r="17" spans="1:11" x14ac:dyDescent="0.25">
      <c r="A17">
        <v>117</v>
      </c>
      <c r="B17" t="s">
        <v>40</v>
      </c>
      <c r="C17" t="s">
        <v>15</v>
      </c>
      <c r="D17">
        <v>1997</v>
      </c>
      <c r="E17">
        <v>7.9</v>
      </c>
      <c r="F17" t="s">
        <v>41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</row>
    <row r="18" spans="1:11" x14ac:dyDescent="0.25">
      <c r="A18">
        <v>118</v>
      </c>
      <c r="B18" t="s">
        <v>42</v>
      </c>
      <c r="C18" t="s">
        <v>15</v>
      </c>
      <c r="D18">
        <v>1946</v>
      </c>
      <c r="E18">
        <v>8.6</v>
      </c>
      <c r="F18" t="s">
        <v>43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</row>
    <row r="19" spans="1:11" x14ac:dyDescent="0.25">
      <c r="A19">
        <v>119</v>
      </c>
      <c r="B19" t="s">
        <v>44</v>
      </c>
      <c r="C19" t="s">
        <v>15</v>
      </c>
      <c r="D19">
        <v>2009</v>
      </c>
      <c r="E19">
        <v>7.8</v>
      </c>
      <c r="F19" t="s">
        <v>45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</row>
    <row r="20" spans="1:11" x14ac:dyDescent="0.25">
      <c r="A20">
        <v>120</v>
      </c>
      <c r="B20" t="s">
        <v>46</v>
      </c>
      <c r="C20" t="s">
        <v>15</v>
      </c>
      <c r="D20">
        <v>1972</v>
      </c>
      <c r="E20">
        <v>9.1999999999999993</v>
      </c>
      <c r="F20" t="s">
        <v>41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</row>
    <row r="21" spans="1:11" x14ac:dyDescent="0.25">
      <c r="A21">
        <v>121</v>
      </c>
      <c r="B21" t="s">
        <v>47</v>
      </c>
      <c r="C21" t="s">
        <v>15</v>
      </c>
      <c r="D21">
        <v>2008</v>
      </c>
      <c r="E21">
        <v>9</v>
      </c>
      <c r="F21" t="s">
        <v>48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</row>
    <row r="22" spans="1:11" x14ac:dyDescent="0.25">
      <c r="A22">
        <v>122</v>
      </c>
      <c r="B22" t="s">
        <v>49</v>
      </c>
      <c r="C22" t="s">
        <v>15</v>
      </c>
      <c r="D22">
        <v>1993</v>
      </c>
      <c r="E22">
        <v>9</v>
      </c>
      <c r="F22" t="s">
        <v>39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</row>
    <row r="23" spans="1:11" x14ac:dyDescent="0.25">
      <c r="A23">
        <v>123</v>
      </c>
      <c r="B23" t="s">
        <v>50</v>
      </c>
      <c r="C23" t="s">
        <v>15</v>
      </c>
      <c r="D23">
        <v>1993</v>
      </c>
      <c r="E23">
        <v>8.1999999999999993</v>
      </c>
      <c r="F23" t="s">
        <v>39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</row>
    <row r="24" spans="1:11" x14ac:dyDescent="0.25">
      <c r="A24">
        <v>124</v>
      </c>
      <c r="B24" t="s">
        <v>51</v>
      </c>
      <c r="C24" t="s">
        <v>15</v>
      </c>
      <c r="D24">
        <v>2019</v>
      </c>
      <c r="E24">
        <v>8.5</v>
      </c>
      <c r="F24" t="s">
        <v>30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</row>
    <row r="25" spans="1:11" x14ac:dyDescent="0.25">
      <c r="A25">
        <v>125</v>
      </c>
      <c r="B25" t="s">
        <v>52</v>
      </c>
      <c r="C25" t="s">
        <v>15</v>
      </c>
      <c r="D25">
        <v>2019</v>
      </c>
      <c r="E25">
        <v>8.4</v>
      </c>
      <c r="F25" t="s">
        <v>16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</row>
    <row r="26" spans="1:11" x14ac:dyDescent="0.25">
      <c r="A26">
        <v>126</v>
      </c>
      <c r="B26" t="s">
        <v>53</v>
      </c>
      <c r="C26" t="s">
        <v>15</v>
      </c>
      <c r="D26">
        <v>2018</v>
      </c>
      <c r="E26">
        <v>8.4</v>
      </c>
      <c r="F26" t="s">
        <v>16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</row>
    <row r="27" spans="1:11" x14ac:dyDescent="0.25">
      <c r="A27">
        <v>127</v>
      </c>
      <c r="B27" t="s">
        <v>54</v>
      </c>
      <c r="C27" t="s">
        <v>12</v>
      </c>
      <c r="D27">
        <v>1955</v>
      </c>
      <c r="E27">
        <v>8.3000000000000007</v>
      </c>
      <c r="F27" t="s">
        <v>55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</row>
    <row r="28" spans="1:11" x14ac:dyDescent="0.25">
      <c r="A28">
        <v>128</v>
      </c>
      <c r="B28" t="s">
        <v>56</v>
      </c>
      <c r="C28" t="s">
        <v>12</v>
      </c>
      <c r="D28">
        <v>2007</v>
      </c>
      <c r="E28">
        <v>8.3000000000000007</v>
      </c>
      <c r="F28" t="s">
        <v>30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</row>
    <row r="29" spans="1:11" x14ac:dyDescent="0.25">
      <c r="A29">
        <v>129</v>
      </c>
      <c r="B29" t="s">
        <v>57</v>
      </c>
      <c r="C29" t="s">
        <v>12</v>
      </c>
      <c r="D29">
        <v>2003</v>
      </c>
      <c r="E29">
        <v>8.1</v>
      </c>
      <c r="F29" t="s">
        <v>58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</row>
    <row r="30" spans="1:11" x14ac:dyDescent="0.25">
      <c r="A30">
        <v>124</v>
      </c>
      <c r="B30" t="s">
        <v>51</v>
      </c>
      <c r="C30" t="s">
        <v>15</v>
      </c>
      <c r="D30">
        <v>2019</v>
      </c>
      <c r="E30">
        <v>8.5</v>
      </c>
      <c r="F30" t="s">
        <v>30</v>
      </c>
      <c r="G30">
        <v>5</v>
      </c>
      <c r="H30" cm="1">
        <f t="array" ref="H30">_xlfn.XLOOKUP(Movies[[#This Row],[movie_id]:[movie_id]],Financials[[#All],[movie_id]:[movie_id]],Financials[[#All],[budget]],"Not Available",0)</f>
        <v>15.5</v>
      </c>
      <c r="I30" cm="1">
        <f t="array" ref="I30">_xlfn.XLOOKUP(Movies[[#This Row],[movie_id]:[movie_id]],Financials[[#All],[movie_id]:[movie_id]],Financials[[#All],[revenue]],"Not Available",0)</f>
        <v>263.10000000000002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USD</v>
      </c>
    </row>
    <row r="31" spans="1:11" x14ac:dyDescent="0.25">
      <c r="A31">
        <v>105</v>
      </c>
      <c r="B31" t="s">
        <v>19</v>
      </c>
      <c r="C31" t="s">
        <v>15</v>
      </c>
      <c r="D31">
        <v>2022</v>
      </c>
      <c r="E31">
        <v>6.8</v>
      </c>
      <c r="F31" t="s">
        <v>16</v>
      </c>
      <c r="G31">
        <v>5</v>
      </c>
      <c r="H31" cm="1">
        <f t="array" ref="H31">_xlfn.XLOOKUP(Movies[[#This Row],[movie_id]:[movie_id]],Financials[[#All],[movie_id]:[movie_id]],Financials[[#All],[budget]],"Not Available",0)</f>
        <v>250</v>
      </c>
      <c r="I31" cm="1">
        <f t="array" ref="I31">_xlfn.XLOOKUP(Movies[[#This Row],[movie_id]:[movie_id]],Financials[[#All],[movie_id]:[movie_id]],Financials[[#All],[revenue]],"Not Available",0)</f>
        <v>670</v>
      </c>
      <c r="J31" t="str" cm="1">
        <f t="array" ref="J31">_xlfn.XLOOKUP(Movies[[#This Row],[movie_id]:[movie_id]],Financials[[#All],[movie_id]:[movie_id]],Financials[[#All],[unit]],"Not Available",0)</f>
        <v>Millions</v>
      </c>
      <c r="K31" t="str" cm="1">
        <f t="array" ref="K31">_xlfn.XLOOKUP(Movies[[#This Row],[movie_id]:[movie_id]],Financials[[#All],[movie_id]:[movie_id]],Financials[[#All],[currency]],"Not Available",0)</f>
        <v>USD</v>
      </c>
    </row>
    <row r="32" spans="1:11" x14ac:dyDescent="0.25">
      <c r="A32">
        <v>130</v>
      </c>
      <c r="B32" t="s">
        <v>59</v>
      </c>
      <c r="C32" t="s">
        <v>12</v>
      </c>
      <c r="D32">
        <v>2014</v>
      </c>
      <c r="E32">
        <v>8.1</v>
      </c>
      <c r="F32" t="s">
        <v>26</v>
      </c>
      <c r="G32">
        <v>1</v>
      </c>
      <c r="H32" cm="1">
        <f t="array" ref="H32">_xlfn.XLOOKUP(Movies[[#This Row],[movie_id]:[movie_id]],Financials[[#All],[movie_id]:[movie_id]],Financials[[#All],[budget]],"Not Available",0)</f>
        <v>850</v>
      </c>
      <c r="I32" cm="1">
        <f t="array" ref="I32">_xlfn.XLOOKUP(Movies[[#This Row],[movie_id]:[movie_id]],Financials[[#All],[movie_id]:[movie_id]],Financials[[#All],[revenue]],"Not Available",0)</f>
        <v>8540</v>
      </c>
      <c r="J32" t="str" cm="1">
        <f t="array" ref="J32">_xlfn.XLOOKUP(Movies[[#This Row],[movie_id]:[movie_id]],Financials[[#All],[movie_id]:[movie_id]],Financials[[#All],[unit]],"Not Available",0)</f>
        <v>Millions</v>
      </c>
      <c r="K32" t="str" cm="1">
        <f t="array" ref="K32">_xlfn.XLOOKUP(Movies[[#This Row],[movie_id]:[movie_id]],Financials[[#All],[movie_id]:[movie_id]],Financials[[#All],[currency]],"Not Available",0)</f>
        <v>INR</v>
      </c>
    </row>
    <row r="33" spans="1:11" x14ac:dyDescent="0.25">
      <c r="A33">
        <v>131</v>
      </c>
      <c r="B33" t="s">
        <v>60</v>
      </c>
      <c r="C33" t="s">
        <v>12</v>
      </c>
      <c r="D33">
        <v>2018</v>
      </c>
      <c r="E33" t="s">
        <v>61</v>
      </c>
      <c r="F33" t="s">
        <v>26</v>
      </c>
      <c r="G33">
        <v>1</v>
      </c>
      <c r="H33" cm="1">
        <f t="array" ref="H33">_xlfn.XLOOKUP(Movies[[#This Row],[movie_id]:[movie_id]],Financials[[#All],[movie_id]:[movie_id]],Financials[[#All],[budget]],"Not Available",0)</f>
        <v>1</v>
      </c>
      <c r="I33" cm="1">
        <f t="array" ref="I33">_xlfn.XLOOKUP(Movies[[#This Row],[movie_id]:[movie_id]],Financials[[#All],[movie_id]:[movie_id]],Financials[[#All],[revenue]],"Not Available",0)</f>
        <v>5.9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</row>
    <row r="34" spans="1:11" x14ac:dyDescent="0.25">
      <c r="A34">
        <v>132</v>
      </c>
      <c r="B34" t="s">
        <v>62</v>
      </c>
      <c r="C34" t="s">
        <v>12</v>
      </c>
      <c r="D34">
        <v>2021</v>
      </c>
      <c r="E34">
        <v>7.6</v>
      </c>
      <c r="F34" t="s">
        <v>63</v>
      </c>
      <c r="G34">
        <v>2</v>
      </c>
      <c r="H34" cm="1">
        <f t="array" ref="H34">_xlfn.XLOOKUP(Movies[[#This Row],[movie_id]:[movie_id]],Financials[[#All],[movie_id]:[movie_id]],Financials[[#All],[budget]],"Not Available",0)</f>
        <v>2</v>
      </c>
      <c r="I34" cm="1">
        <f t="array" ref="I34">_xlfn.XLOOKUP(Movies[[#This Row],[movie_id]:[movie_id]],Financials[[#All],[movie_id]:[movie_id]],Financials[[#All],[revenue]],"Not Available",0)</f>
        <v>3.6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</row>
    <row r="35" spans="1:11" x14ac:dyDescent="0.25">
      <c r="A35">
        <v>133</v>
      </c>
      <c r="B35" t="s">
        <v>64</v>
      </c>
      <c r="C35" t="s">
        <v>12</v>
      </c>
      <c r="D35">
        <v>2022</v>
      </c>
      <c r="E35">
        <v>8</v>
      </c>
      <c r="F35" t="s">
        <v>65</v>
      </c>
      <c r="G35">
        <v>2</v>
      </c>
      <c r="H35" cm="1">
        <f t="array" ref="H35">_xlfn.XLOOKUP(Movies[[#This Row],[movie_id]:[movie_id]],Financials[[#All],[movie_id]:[movie_id]],Financials[[#All],[budget]],"Not Available",0)</f>
        <v>5.5</v>
      </c>
      <c r="I35" cm="1">
        <f t="array" ref="I35">_xlfn.XLOOKUP(Movies[[#This Row],[movie_id]:[movie_id]],Financials[[#All],[movie_id]:[movie_id]],Financials[[#All],[revenue]],"Not Available",0)</f>
        <v>12</v>
      </c>
      <c r="J35" t="str" cm="1">
        <f t="array" ref="J35">_xlfn.XLOOKUP(Movies[[#This Row],[movie_id]:[movie_id]],Financials[[#All],[movie_id]:[movie_id]],Financials[[#All],[unit]],"Not Available",0)</f>
        <v>Billions</v>
      </c>
      <c r="K35" t="str" cm="1">
        <f t="array" ref="K35">_xlfn.XLOOKUP(Movies[[#This Row],[movie_id]:[movie_id]],Financials[[#All],[movie_id]:[movie_id]],Financials[[#All],[currency]],"Not Available",0)</f>
        <v>INR</v>
      </c>
    </row>
    <row r="36" spans="1:11" x14ac:dyDescent="0.25">
      <c r="A36">
        <v>134</v>
      </c>
      <c r="B36" t="s">
        <v>66</v>
      </c>
      <c r="C36" t="s">
        <v>12</v>
      </c>
      <c r="D36">
        <v>2015</v>
      </c>
      <c r="E36">
        <v>8</v>
      </c>
      <c r="F36" t="s">
        <v>67</v>
      </c>
      <c r="G36">
        <v>2</v>
      </c>
      <c r="H36" cm="1">
        <f t="array" ref="H36">_xlfn.XLOOKUP(Movies[[#This Row],[movie_id]:[movie_id]],Financials[[#All],[movie_id]:[movie_id]],Financials[[#All],[budget]],"Not Available",0)</f>
        <v>1.8</v>
      </c>
      <c r="I36" cm="1">
        <f t="array" ref="I36">_xlfn.XLOOKUP(Movies[[#This Row],[movie_id]:[movie_id]],Financials[[#All],[movie_id]:[movie_id]],Financials[[#All],[revenue]],"Not Available",0)</f>
        <v>6.5</v>
      </c>
      <c r="J36" t="str" cm="1">
        <f t="array" ref="J36">_xlfn.XLOOKUP(Movies[[#This Row],[movie_id]:[movie_id]],Financials[[#All],[movie_id]:[movie_id]],Financials[[#All],[unit]],"Not Available",0)</f>
        <v>Billions</v>
      </c>
      <c r="K36" t="str" cm="1">
        <f t="array" ref="K36">_xlfn.XLOOKUP(Movies[[#This Row],[movie_id]:[movie_id]],Financials[[#All],[movie_id]:[movie_id]],Financials[[#All],[currency]],"Not Available",0)</f>
        <v>INR</v>
      </c>
    </row>
    <row r="37" spans="1:11" x14ac:dyDescent="0.25">
      <c r="A37">
        <v>135</v>
      </c>
      <c r="B37" t="s">
        <v>68</v>
      </c>
      <c r="C37" t="s">
        <v>12</v>
      </c>
      <c r="D37">
        <v>2022</v>
      </c>
      <c r="E37">
        <v>8.3000000000000007</v>
      </c>
      <c r="F37" t="s">
        <v>69</v>
      </c>
      <c r="G37">
        <v>1</v>
      </c>
      <c r="H37" cm="1">
        <f t="array" ref="H37">_xlfn.XLOOKUP(Movies[[#This Row],[movie_id]:[movie_id]],Financials[[#All],[movie_id]:[movie_id]],Financials[[#All],[budget]],"Not Available",0)</f>
        <v>250</v>
      </c>
      <c r="I37" cm="1">
        <f t="array" ref="I37">_xlfn.XLOOKUP(Movies[[#This Row],[movie_id]:[movie_id]],Financials[[#All],[movie_id]:[movie_id]],Financials[[#All],[revenue]],"Not Available",0)</f>
        <v>3409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INR</v>
      </c>
    </row>
    <row r="38" spans="1:11" x14ac:dyDescent="0.25">
      <c r="A38">
        <v>136</v>
      </c>
      <c r="B38" t="s">
        <v>70</v>
      </c>
      <c r="C38" t="s">
        <v>12</v>
      </c>
      <c r="D38">
        <v>2015</v>
      </c>
      <c r="E38">
        <v>8.1</v>
      </c>
      <c r="F38" t="s">
        <v>71</v>
      </c>
      <c r="G38">
        <v>1</v>
      </c>
      <c r="H38" cm="1">
        <f t="array" ref="H38">_xlfn.XLOOKUP(Movies[[#This Row],[movie_id]:[movie_id]],Financials[[#All],[movie_id]:[movie_id]],Financials[[#All],[budget]],"Not Available",0)</f>
        <v>900</v>
      </c>
      <c r="I38" cm="1">
        <f t="array" ref="I38">_xlfn.XLOOKUP(Movies[[#This Row],[movie_id]:[movie_id]],Financials[[#All],[movie_id]:[movie_id]],Financials[[#All],[revenue]],"Not Available",0)</f>
        <v>11690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INR</v>
      </c>
    </row>
    <row r="39" spans="1:11" x14ac:dyDescent="0.25">
      <c r="A39">
        <v>137</v>
      </c>
      <c r="B39" t="s">
        <v>72</v>
      </c>
      <c r="C39" t="s">
        <v>15</v>
      </c>
      <c r="D39">
        <v>2011</v>
      </c>
      <c r="E39">
        <v>6.9</v>
      </c>
      <c r="F39" t="s">
        <v>16</v>
      </c>
      <c r="G39">
        <v>5</v>
      </c>
      <c r="H39" cm="1">
        <f t="array" ref="H39">_xlfn.XLOOKUP(Movies[[#This Row],[movie_id]:[movie_id]],Financials[[#All],[movie_id]:[movie_id]],Financials[[#All],[budget]],"Not Available",0)</f>
        <v>216.7</v>
      </c>
      <c r="I39" cm="1">
        <f t="array" ref="I39">_xlfn.XLOOKUP(Movies[[#This Row],[movie_id]:[movie_id]],Financials[[#All],[movie_id]:[movie_id]],Financials[[#All],[revenue]],"Not Available",0)</f>
        <v>370.6</v>
      </c>
      <c r="J39" t="str" cm="1">
        <f t="array" ref="J39">_xlfn.XLOOKUP(Movies[[#This Row],[movie_id]:[movie_id]],Financials[[#All],[movie_id]:[movie_id]],Financials[[#All],[unit]],"Not Available",0)</f>
        <v>Millions</v>
      </c>
      <c r="K39" t="str" cm="1">
        <f t="array" ref="K39">_xlfn.XLOOKUP(Movies[[#This Row],[movie_id]:[movie_id]],Financials[[#All],[movie_id]:[movie_id]],Financials[[#All],[currency]],"Not Available",0)</f>
        <v>USD</v>
      </c>
    </row>
    <row r="40" spans="1:11" x14ac:dyDescent="0.25">
      <c r="A40">
        <v>138</v>
      </c>
      <c r="B40" t="s">
        <v>73</v>
      </c>
      <c r="C40" t="s">
        <v>15</v>
      </c>
      <c r="D40">
        <v>2014</v>
      </c>
      <c r="E40">
        <v>7.8</v>
      </c>
      <c r="F40" t="s">
        <v>16</v>
      </c>
      <c r="G40">
        <v>5</v>
      </c>
      <c r="H40" cm="1">
        <f t="array" ref="H40">_xlfn.XLOOKUP(Movies[[#This Row],[movie_id]:[movie_id]],Financials[[#All],[movie_id]:[movie_id]],Financials[[#All],[budget]],"Not Available",0)</f>
        <v>177</v>
      </c>
      <c r="I40" cm="1">
        <f t="array" ref="I40">_xlfn.XLOOKUP(Movies[[#This Row],[movie_id]:[movie_id]],Financials[[#All],[movie_id]:[movie_id]],Financials[[#All],[revenue]],"Not Available",0)</f>
        <v>714.4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USD</v>
      </c>
    </row>
    <row r="41" spans="1:11" x14ac:dyDescent="0.25">
      <c r="A41">
        <v>139</v>
      </c>
      <c r="B41" t="s">
        <v>74</v>
      </c>
      <c r="C41" t="s">
        <v>12</v>
      </c>
      <c r="D41">
        <v>2018</v>
      </c>
      <c r="E41">
        <v>1.9</v>
      </c>
      <c r="F41" t="s">
        <v>71</v>
      </c>
      <c r="G41">
        <v>1</v>
      </c>
      <c r="H41" cm="1">
        <f t="array" ref="H41">_xlfn.XLOOKUP(Movies[[#This Row],[movie_id]:[movie_id]],Financials[[#All],[movie_id]:[movie_id]],Financials[[#All],[budget]],"Not Available",0)</f>
        <v>1.8</v>
      </c>
      <c r="I41" cm="1">
        <f t="array" ref="I41">_xlfn.XLOOKUP(Movies[[#This Row],[movie_id]:[movie_id]],Financials[[#All],[movie_id]:[movie_id]],Financials[[#All],[revenue]],"Not Available",0)</f>
        <v>3.1</v>
      </c>
      <c r="J41" t="str" cm="1">
        <f t="array" ref="J41">_xlfn.XLOOKUP(Movies[[#This Row],[movie_id]:[movie_id]],Financials[[#All],[movie_id]:[movie_id]],Financials[[#All],[unit]],"Not Available",0)</f>
        <v>Billions</v>
      </c>
      <c r="K41" t="str" cm="1">
        <f t="array" ref="K41">_xlfn.XLOOKUP(Movies[[#This Row],[movie_id]:[movie_id]],Financials[[#All],[movie_id]:[movie_id]],Financials[[#All],[currency]],"Not Available",0)</f>
        <v>INR</v>
      </c>
    </row>
    <row r="42" spans="1:11" x14ac:dyDescent="0.25">
      <c r="A42">
        <v>140</v>
      </c>
      <c r="B42" t="s">
        <v>75</v>
      </c>
      <c r="C42" t="s">
        <v>12</v>
      </c>
      <c r="D42">
        <v>2021</v>
      </c>
      <c r="E42">
        <v>8.4</v>
      </c>
      <c r="F42" t="s">
        <v>28</v>
      </c>
      <c r="G42">
        <v>1</v>
      </c>
      <c r="H42" cm="1">
        <f t="array" ref="H42">_xlfn.XLOOKUP(Movies[[#This Row],[movie_id]:[movie_id]],Financials[[#All],[movie_id]:[movie_id]],Financials[[#All],[budget]],"Not Available",0)</f>
        <v>500</v>
      </c>
      <c r="I42" cm="1">
        <f t="array" ref="I42">_xlfn.XLOOKUP(Movies[[#This Row],[movie_id]:[movie_id]],Financials[[#All],[movie_id]:[movie_id]],Financials[[#All],[revenue]],"Not Available",0)</f>
        <v>950</v>
      </c>
      <c r="J42" t="str" cm="1">
        <f t="array" ref="J42">_xlfn.XLOOKUP(Movies[[#This Row],[movie_id]:[movie_id]],Financials[[#All],[movie_id]:[movie_id]],Financials[[#All],[unit]],"Not Available",0)</f>
        <v>Millions</v>
      </c>
      <c r="K42" t="str" cm="1">
        <f t="array" ref="K42">_xlfn.XLOOKUP(Movies[[#This Row],[movie_id]:[movie_id]],Financials[[#All],[movie_id]:[movie_id]],Financials[[#All],[currency]],"Not Available",0)</f>
        <v>INR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7AFA-E106-44A7-97C2-F6D1DB1B12A9}">
  <dimension ref="A1:L41"/>
  <sheetViews>
    <sheetView tabSelected="1" workbookViewId="0">
      <selection activeCell="L17" sqref="L17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10.7109375" bestFit="1" customWidth="1"/>
    <col min="4" max="4" width="8.140625" bestFit="1" customWidth="1"/>
    <col min="5" max="5" width="10.85546875" bestFit="1" customWidth="1"/>
  </cols>
  <sheetData>
    <row r="1" spans="1:12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12" x14ac:dyDescent="0.25">
      <c r="A2">
        <v>101</v>
      </c>
      <c r="B2">
        <v>1</v>
      </c>
      <c r="C2">
        <v>12.5</v>
      </c>
      <c r="D2" t="s">
        <v>76</v>
      </c>
      <c r="E2" t="s">
        <v>77</v>
      </c>
    </row>
    <row r="3" spans="1:12" x14ac:dyDescent="0.25">
      <c r="A3">
        <v>102</v>
      </c>
      <c r="B3">
        <v>200</v>
      </c>
      <c r="C3">
        <v>954.8</v>
      </c>
      <c r="D3" t="s">
        <v>78</v>
      </c>
      <c r="E3" t="s">
        <v>79</v>
      </c>
    </row>
    <row r="4" spans="1:12" x14ac:dyDescent="0.25">
      <c r="A4">
        <v>103</v>
      </c>
      <c r="B4">
        <v>165</v>
      </c>
      <c r="C4">
        <v>644.79999999999995</v>
      </c>
      <c r="D4" t="s">
        <v>78</v>
      </c>
      <c r="E4" t="s">
        <v>79</v>
      </c>
    </row>
    <row r="5" spans="1:12" x14ac:dyDescent="0.25">
      <c r="A5">
        <v>104</v>
      </c>
      <c r="B5">
        <v>180</v>
      </c>
      <c r="C5">
        <v>854</v>
      </c>
      <c r="D5" t="s">
        <v>78</v>
      </c>
      <c r="E5" t="s">
        <v>79</v>
      </c>
    </row>
    <row r="6" spans="1:12" x14ac:dyDescent="0.25">
      <c r="A6">
        <v>105</v>
      </c>
      <c r="B6">
        <v>250</v>
      </c>
      <c r="C6">
        <v>670</v>
      </c>
      <c r="D6" t="s">
        <v>78</v>
      </c>
      <c r="E6" t="s">
        <v>79</v>
      </c>
    </row>
    <row r="7" spans="1:12" x14ac:dyDescent="0.25">
      <c r="A7">
        <v>107</v>
      </c>
      <c r="B7">
        <v>400</v>
      </c>
      <c r="C7">
        <v>2000</v>
      </c>
      <c r="D7" t="s">
        <v>78</v>
      </c>
      <c r="E7" t="s">
        <v>77</v>
      </c>
      <c r="I7" s="2" t="s">
        <v>0</v>
      </c>
      <c r="J7" s="3">
        <v>107</v>
      </c>
    </row>
    <row r="8" spans="1:12" x14ac:dyDescent="0.25">
      <c r="A8">
        <v>108</v>
      </c>
      <c r="B8">
        <v>550</v>
      </c>
      <c r="C8">
        <v>4000</v>
      </c>
      <c r="D8" t="s">
        <v>78</v>
      </c>
      <c r="E8" t="s">
        <v>77</v>
      </c>
      <c r="I8" s="2" t="s">
        <v>7</v>
      </c>
      <c r="J8" s="3">
        <f>_xlfn.XLOOKUP($J$7,Financials[movie_id],Financials[budget],"not",0)</f>
        <v>400</v>
      </c>
    </row>
    <row r="9" spans="1:12" x14ac:dyDescent="0.25">
      <c r="A9">
        <v>109</v>
      </c>
      <c r="B9">
        <v>390</v>
      </c>
      <c r="C9">
        <v>1360</v>
      </c>
      <c r="D9" t="s">
        <v>78</v>
      </c>
      <c r="E9" t="s">
        <v>77</v>
      </c>
      <c r="I9" s="2" t="s">
        <v>8</v>
      </c>
      <c r="J9" s="3">
        <f>_xlfn.XLOOKUP($J$7,Financials[movie_id],Financials[revenue],"not",0)</f>
        <v>2000</v>
      </c>
    </row>
    <row r="10" spans="1:12" x14ac:dyDescent="0.25">
      <c r="A10">
        <v>110</v>
      </c>
      <c r="B10">
        <v>1.4</v>
      </c>
      <c r="C10">
        <v>3.5</v>
      </c>
      <c r="D10" t="s">
        <v>76</v>
      </c>
      <c r="E10" t="s">
        <v>77</v>
      </c>
      <c r="I10" s="2" t="s">
        <v>9</v>
      </c>
      <c r="J10" s="3" t="str">
        <f>_xlfn.XLOOKUP($J$7,Financials[movie_id],Financials[unit],"not",0)</f>
        <v>Millions</v>
      </c>
    </row>
    <row r="11" spans="1:12" x14ac:dyDescent="0.25">
      <c r="A11">
        <v>111</v>
      </c>
      <c r="B11">
        <v>25</v>
      </c>
      <c r="C11">
        <v>73.3</v>
      </c>
      <c r="D11" t="s">
        <v>78</v>
      </c>
      <c r="E11" t="s">
        <v>79</v>
      </c>
      <c r="I11" s="2" t="s">
        <v>10</v>
      </c>
      <c r="J11" s="3" t="str">
        <f>_xlfn.XLOOKUP($J$7,Financials[movie_id],Financials[currency],"not",0)</f>
        <v>INR</v>
      </c>
    </row>
    <row r="12" spans="1:12" x14ac:dyDescent="0.25">
      <c r="A12">
        <v>113</v>
      </c>
      <c r="B12">
        <v>165</v>
      </c>
      <c r="C12">
        <v>701.8</v>
      </c>
      <c r="D12" t="s">
        <v>78</v>
      </c>
      <c r="E12" t="s">
        <v>79</v>
      </c>
    </row>
    <row r="13" spans="1:12" x14ac:dyDescent="0.25">
      <c r="A13">
        <v>114</v>
      </c>
      <c r="B13">
        <v>205</v>
      </c>
      <c r="C13">
        <v>365.3</v>
      </c>
      <c r="D13" t="s">
        <v>78</v>
      </c>
      <c r="E13" t="s">
        <v>79</v>
      </c>
    </row>
    <row r="14" spans="1:12" x14ac:dyDescent="0.25">
      <c r="A14">
        <v>115</v>
      </c>
      <c r="B14">
        <v>55</v>
      </c>
      <c r="C14">
        <v>307.10000000000002</v>
      </c>
      <c r="D14" t="s">
        <v>78</v>
      </c>
      <c r="E14" t="s">
        <v>79</v>
      </c>
    </row>
    <row r="15" spans="1:12" x14ac:dyDescent="0.25">
      <c r="A15">
        <v>116</v>
      </c>
      <c r="B15">
        <v>103</v>
      </c>
      <c r="C15">
        <v>460.5</v>
      </c>
      <c r="D15" t="s">
        <v>78</v>
      </c>
      <c r="E15" t="s">
        <v>79</v>
      </c>
    </row>
    <row r="16" spans="1:12" x14ac:dyDescent="0.25">
      <c r="A16">
        <v>117</v>
      </c>
      <c r="B16">
        <v>200</v>
      </c>
      <c r="C16">
        <v>2202</v>
      </c>
      <c r="D16" t="s">
        <v>78</v>
      </c>
      <c r="E16" t="s">
        <v>79</v>
      </c>
      <c r="H16" s="2" t="s">
        <v>0</v>
      </c>
      <c r="I16" s="2" t="s">
        <v>7</v>
      </c>
      <c r="J16" s="2" t="s">
        <v>8</v>
      </c>
      <c r="K16" s="2" t="s">
        <v>9</v>
      </c>
      <c r="L16" s="2" t="s">
        <v>10</v>
      </c>
    </row>
    <row r="17" spans="1:12" x14ac:dyDescent="0.25">
      <c r="A17">
        <v>118</v>
      </c>
      <c r="B17">
        <v>3.18</v>
      </c>
      <c r="C17">
        <v>3.3</v>
      </c>
      <c r="D17" t="s">
        <v>78</v>
      </c>
      <c r="E17" t="s">
        <v>79</v>
      </c>
      <c r="H17" s="3">
        <v>103</v>
      </c>
      <c r="I17" s="3" cm="1">
        <f t="array" ref="I17:L17">_xlfn.XLOOKUP(H17,Financials[movie_id],Financials[[budget]:[currency]],"not",0)</f>
        <v>165</v>
      </c>
      <c r="J17" s="3">
        <v>644.79999999999995</v>
      </c>
      <c r="K17" s="3" t="str">
        <v>Millions</v>
      </c>
      <c r="L17" s="3" t="str">
        <v>USD</v>
      </c>
    </row>
    <row r="18" spans="1:12" x14ac:dyDescent="0.25">
      <c r="A18">
        <v>119</v>
      </c>
      <c r="B18">
        <v>237</v>
      </c>
      <c r="C18">
        <v>2847</v>
      </c>
      <c r="D18" t="s">
        <v>78</v>
      </c>
      <c r="E18" t="s">
        <v>79</v>
      </c>
    </row>
    <row r="19" spans="1:12" x14ac:dyDescent="0.25">
      <c r="A19">
        <v>120</v>
      </c>
      <c r="B19">
        <v>7.2</v>
      </c>
      <c r="C19">
        <v>291</v>
      </c>
      <c r="D19" t="s">
        <v>78</v>
      </c>
      <c r="E19" t="s">
        <v>79</v>
      </c>
    </row>
    <row r="20" spans="1:12" x14ac:dyDescent="0.25">
      <c r="A20">
        <v>121</v>
      </c>
      <c r="B20">
        <v>185</v>
      </c>
      <c r="C20">
        <v>1006</v>
      </c>
      <c r="D20" t="s">
        <v>78</v>
      </c>
      <c r="E20" t="s">
        <v>79</v>
      </c>
    </row>
    <row r="21" spans="1:12" x14ac:dyDescent="0.25">
      <c r="A21">
        <v>122</v>
      </c>
      <c r="B21">
        <v>22</v>
      </c>
      <c r="C21">
        <v>322.2</v>
      </c>
      <c r="D21" t="s">
        <v>78</v>
      </c>
      <c r="E21" t="s">
        <v>79</v>
      </c>
    </row>
    <row r="22" spans="1:12" x14ac:dyDescent="0.25">
      <c r="A22">
        <v>123</v>
      </c>
      <c r="B22">
        <v>63</v>
      </c>
      <c r="C22">
        <v>1046</v>
      </c>
      <c r="D22" t="s">
        <v>78</v>
      </c>
      <c r="E22" t="s">
        <v>79</v>
      </c>
    </row>
    <row r="23" spans="1:12" x14ac:dyDescent="0.25">
      <c r="A23">
        <v>124</v>
      </c>
      <c r="B23">
        <v>15.5</v>
      </c>
      <c r="C23">
        <v>263.10000000000002</v>
      </c>
      <c r="D23" t="s">
        <v>78</v>
      </c>
      <c r="E23" t="s">
        <v>79</v>
      </c>
    </row>
    <row r="24" spans="1:12" x14ac:dyDescent="0.25">
      <c r="A24">
        <v>125</v>
      </c>
      <c r="B24">
        <v>400</v>
      </c>
      <c r="C24">
        <v>2798</v>
      </c>
      <c r="D24" t="s">
        <v>78</v>
      </c>
      <c r="E24" t="s">
        <v>79</v>
      </c>
    </row>
    <row r="25" spans="1:12" x14ac:dyDescent="0.25">
      <c r="A25">
        <v>126</v>
      </c>
      <c r="B25">
        <v>400</v>
      </c>
      <c r="C25">
        <v>2048</v>
      </c>
      <c r="D25" t="s">
        <v>78</v>
      </c>
      <c r="E25" t="s">
        <v>79</v>
      </c>
    </row>
    <row r="26" spans="1:12" x14ac:dyDescent="0.25">
      <c r="A26">
        <v>127</v>
      </c>
      <c r="B26">
        <v>70</v>
      </c>
      <c r="C26">
        <v>100</v>
      </c>
      <c r="D26" t="s">
        <v>78</v>
      </c>
      <c r="E26" t="s">
        <v>77</v>
      </c>
    </row>
    <row r="27" spans="1:12" x14ac:dyDescent="0.25">
      <c r="A27">
        <v>128</v>
      </c>
      <c r="B27">
        <v>120</v>
      </c>
      <c r="C27">
        <v>1350</v>
      </c>
      <c r="D27" t="s">
        <v>78</v>
      </c>
      <c r="E27" t="s">
        <v>77</v>
      </c>
    </row>
    <row r="28" spans="1:12" x14ac:dyDescent="0.25">
      <c r="A28">
        <v>129</v>
      </c>
      <c r="B28">
        <v>100</v>
      </c>
      <c r="C28">
        <v>410</v>
      </c>
      <c r="D28" t="s">
        <v>78</v>
      </c>
      <c r="E28" t="s">
        <v>77</v>
      </c>
    </row>
    <row r="29" spans="1:12" x14ac:dyDescent="0.25">
      <c r="A29">
        <v>130</v>
      </c>
      <c r="B29">
        <v>850</v>
      </c>
      <c r="C29">
        <v>8540</v>
      </c>
      <c r="D29" t="s">
        <v>78</v>
      </c>
      <c r="E29" t="s">
        <v>77</v>
      </c>
    </row>
    <row r="30" spans="1:12" x14ac:dyDescent="0.25">
      <c r="A30">
        <v>131</v>
      </c>
      <c r="B30">
        <v>1</v>
      </c>
      <c r="C30">
        <v>5.9</v>
      </c>
      <c r="D30" t="s">
        <v>76</v>
      </c>
      <c r="E30" t="s">
        <v>77</v>
      </c>
    </row>
    <row r="31" spans="1:12" x14ac:dyDescent="0.25">
      <c r="A31">
        <v>132</v>
      </c>
      <c r="B31">
        <v>2</v>
      </c>
      <c r="C31">
        <v>3.6</v>
      </c>
      <c r="D31" t="s">
        <v>76</v>
      </c>
      <c r="E31" t="s">
        <v>77</v>
      </c>
    </row>
    <row r="32" spans="1:12" x14ac:dyDescent="0.25">
      <c r="A32">
        <v>133</v>
      </c>
      <c r="B32">
        <v>5.5</v>
      </c>
      <c r="C32">
        <v>12</v>
      </c>
      <c r="D32" t="s">
        <v>76</v>
      </c>
      <c r="E32" t="s">
        <v>77</v>
      </c>
    </row>
    <row r="33" spans="1:5" x14ac:dyDescent="0.25">
      <c r="A33">
        <v>134</v>
      </c>
      <c r="B33">
        <v>1.8</v>
      </c>
      <c r="C33">
        <v>6.5</v>
      </c>
      <c r="D33" t="s">
        <v>76</v>
      </c>
      <c r="E33" t="s">
        <v>77</v>
      </c>
    </row>
    <row r="34" spans="1:5" x14ac:dyDescent="0.25">
      <c r="A34">
        <v>135</v>
      </c>
      <c r="B34">
        <v>250</v>
      </c>
      <c r="C34">
        <v>3409</v>
      </c>
      <c r="D34" t="s">
        <v>78</v>
      </c>
      <c r="E34" t="s">
        <v>77</v>
      </c>
    </row>
    <row r="35" spans="1:5" x14ac:dyDescent="0.25">
      <c r="A35">
        <v>136</v>
      </c>
      <c r="B35">
        <v>900</v>
      </c>
      <c r="C35">
        <v>11690</v>
      </c>
      <c r="D35" t="s">
        <v>78</v>
      </c>
      <c r="E35" t="s">
        <v>77</v>
      </c>
    </row>
    <row r="36" spans="1:5" x14ac:dyDescent="0.25">
      <c r="A36">
        <v>137</v>
      </c>
      <c r="B36">
        <v>216.7</v>
      </c>
      <c r="C36">
        <v>370.6</v>
      </c>
      <c r="D36" t="s">
        <v>78</v>
      </c>
      <c r="E36" t="s">
        <v>79</v>
      </c>
    </row>
    <row r="37" spans="1:5" x14ac:dyDescent="0.25">
      <c r="A37">
        <v>138</v>
      </c>
      <c r="B37">
        <v>177</v>
      </c>
      <c r="C37">
        <v>714.4</v>
      </c>
      <c r="D37" t="s">
        <v>78</v>
      </c>
      <c r="E37" t="s">
        <v>79</v>
      </c>
    </row>
    <row r="38" spans="1:5" x14ac:dyDescent="0.25">
      <c r="A38">
        <v>139</v>
      </c>
      <c r="B38">
        <v>1.8</v>
      </c>
      <c r="C38">
        <v>3.1</v>
      </c>
      <c r="D38" t="s">
        <v>76</v>
      </c>
      <c r="E38" t="s">
        <v>77</v>
      </c>
    </row>
    <row r="39" spans="1:5" x14ac:dyDescent="0.25">
      <c r="A39">
        <v>140</v>
      </c>
      <c r="B39">
        <v>500</v>
      </c>
      <c r="C39">
        <v>950</v>
      </c>
      <c r="D39" t="s">
        <v>78</v>
      </c>
      <c r="E39" t="s">
        <v>77</v>
      </c>
    </row>
    <row r="40" spans="1:5" x14ac:dyDescent="0.25">
      <c r="A40">
        <v>406</v>
      </c>
      <c r="B40">
        <v>30</v>
      </c>
      <c r="C40">
        <v>350</v>
      </c>
      <c r="D40" t="s">
        <v>78</v>
      </c>
      <c r="E40" t="s">
        <v>77</v>
      </c>
    </row>
    <row r="41" spans="1:5" x14ac:dyDescent="0.25">
      <c r="A41">
        <v>412</v>
      </c>
      <c r="B41">
        <v>160</v>
      </c>
      <c r="C41">
        <v>836.8</v>
      </c>
      <c r="D41" t="s">
        <v>78</v>
      </c>
      <c r="E41" t="s">
        <v>79</v>
      </c>
    </row>
  </sheetData>
  <dataValidations count="1">
    <dataValidation type="list" allowBlank="1" showInputMessage="1" showErrorMessage="1" sqref="J7 H17" xr:uid="{E5C9B51A-AADB-4517-BB61-FD1BF4444582}">
      <formula1>$A$2:$A$41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2025-07-19T10:35:18Z</dcterms:created>
  <dcterms:modified xsi:type="dcterms:W3CDTF">2025-07-19T11:49:37Z</dcterms:modified>
</cp:coreProperties>
</file>