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Studia\semestr_5\modelowanie rynków\"/>
    </mc:Choice>
  </mc:AlternateContent>
  <xr:revisionPtr revIDLastSave="0" documentId="13_ncr:1_{DE290897-D38D-41F6-9646-D6A264B357F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Zadanie 4" sheetId="1" r:id="rId1"/>
    <sheet name="Zadanie 5" sheetId="2" r:id="rId2"/>
  </sheets>
  <definedNames>
    <definedName name="solver_adj" localSheetId="0" hidden="1">'Zadanie 4'!$G$19</definedName>
    <definedName name="solver_adj" localSheetId="1" hidden="1">'Zadanie 5'!$W$22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'Zadanie 4'!$F$19</definedName>
    <definedName name="solver_opt" localSheetId="1" hidden="1">'Zadanie 5'!$S$35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R33" i="2"/>
  <c r="S33" i="2"/>
  <c r="Q33" i="2"/>
  <c r="P27" i="2"/>
  <c r="Q27" i="2"/>
  <c r="R27" i="2"/>
  <c r="P13" i="2"/>
  <c r="Q13" i="2"/>
  <c r="R13" i="2"/>
  <c r="S13" i="2"/>
  <c r="P7" i="2"/>
  <c r="Q7" i="2"/>
  <c r="R7" i="2"/>
  <c r="S7" i="2"/>
  <c r="S27" i="2"/>
  <c r="E17" i="1"/>
  <c r="F17" i="1" s="1"/>
  <c r="T13" i="2" l="1"/>
  <c r="T33" i="2" l="1"/>
  <c r="T27" i="2"/>
  <c r="T7" i="2"/>
  <c r="S15" i="2" s="1"/>
  <c r="D33" i="2"/>
  <c r="C33" i="2"/>
  <c r="F33" i="2" s="1"/>
  <c r="E27" i="2"/>
  <c r="D27" i="2"/>
  <c r="C27" i="2"/>
  <c r="E13" i="2"/>
  <c r="D13" i="2"/>
  <c r="C13" i="2"/>
  <c r="D7" i="2"/>
  <c r="E7" i="2"/>
  <c r="C7" i="2"/>
  <c r="B25" i="1"/>
  <c r="F25" i="1" s="1"/>
  <c r="B26" i="1"/>
  <c r="F26" i="1" s="1"/>
  <c r="B24" i="1"/>
  <c r="F24" i="1" s="1"/>
  <c r="C26" i="1"/>
  <c r="D26" i="1"/>
  <c r="E26" i="1"/>
  <c r="D25" i="1"/>
  <c r="E25" i="1"/>
  <c r="C25" i="1"/>
  <c r="E24" i="1"/>
  <c r="D24" i="1"/>
  <c r="C24" i="1"/>
  <c r="E18" i="1"/>
  <c r="C19" i="1"/>
  <c r="J12" i="1"/>
  <c r="C14" i="1"/>
  <c r="D14" i="1"/>
  <c r="E14" i="1"/>
  <c r="F14" i="1"/>
  <c r="G14" i="1"/>
  <c r="H14" i="1"/>
  <c r="I14" i="1"/>
  <c r="B14" i="1"/>
  <c r="C13" i="1"/>
  <c r="D13" i="1"/>
  <c r="E13" i="1"/>
  <c r="F13" i="1"/>
  <c r="G13" i="1"/>
  <c r="H13" i="1"/>
  <c r="I13" i="1"/>
  <c r="B13" i="1"/>
  <c r="I12" i="1"/>
  <c r="H12" i="1"/>
  <c r="G12" i="1"/>
  <c r="F12" i="1"/>
  <c r="E12" i="1"/>
  <c r="D12" i="1"/>
  <c r="C12" i="1"/>
  <c r="B12" i="1"/>
  <c r="K5" i="1"/>
  <c r="L5" i="1"/>
  <c r="D19" i="1" s="1"/>
  <c r="M5" i="1"/>
  <c r="E19" i="1" s="1"/>
  <c r="J5" i="1"/>
  <c r="B19" i="1" s="1"/>
  <c r="K4" i="1"/>
  <c r="C18" i="1" s="1"/>
  <c r="L4" i="1"/>
  <c r="D18" i="1" s="1"/>
  <c r="M4" i="1"/>
  <c r="J4" i="1"/>
  <c r="B18" i="1" s="1"/>
  <c r="L3" i="1"/>
  <c r="D17" i="1" s="1"/>
  <c r="M3" i="1"/>
  <c r="K3" i="1"/>
  <c r="C17" i="1" s="1"/>
  <c r="J3" i="1"/>
  <c r="B17" i="1" s="1"/>
  <c r="S35" i="2" l="1"/>
  <c r="F13" i="2"/>
  <c r="F7" i="2"/>
  <c r="E15" i="2" s="1"/>
  <c r="F27" i="2"/>
  <c r="E35" i="2" s="1"/>
  <c r="F19" i="1"/>
  <c r="F18" i="1"/>
  <c r="J14" i="1"/>
  <c r="J13" i="1"/>
  <c r="K13" i="1"/>
  <c r="K12" i="1"/>
  <c r="K14" i="1"/>
</calcChain>
</file>

<file path=xl/sharedStrings.xml><?xml version="1.0" encoding="utf-8"?>
<sst xmlns="http://schemas.openxmlformats.org/spreadsheetml/2006/main" count="79" uniqueCount="25">
  <si>
    <t>Projekt</t>
  </si>
  <si>
    <t>A</t>
  </si>
  <si>
    <t>B</t>
  </si>
  <si>
    <t>C</t>
  </si>
  <si>
    <t>Przychody w n-tym roku</t>
  </si>
  <si>
    <t>Koszty w n-tym roku</t>
  </si>
  <si>
    <t>r</t>
  </si>
  <si>
    <t>Przepływ w n-tym roku</t>
  </si>
  <si>
    <t>NPV</t>
  </si>
  <si>
    <t>SUMA</t>
  </si>
  <si>
    <t>PI</t>
  </si>
  <si>
    <t>IRR</t>
  </si>
  <si>
    <t>suma</t>
  </si>
  <si>
    <t>Dyskonto CF</t>
  </si>
  <si>
    <t>Dyskontowanie CIF oraz COF</t>
  </si>
  <si>
    <t>Duration</t>
  </si>
  <si>
    <t>t</t>
  </si>
  <si>
    <t>D</t>
  </si>
  <si>
    <t>z prawdopodobieństwem 95%:</t>
  </si>
  <si>
    <t>dyskont</t>
  </si>
  <si>
    <t>z prawdopodobieństwem 5%</t>
  </si>
  <si>
    <t>CF</t>
  </si>
  <si>
    <t>z prawdopodobieństwem 99,9%:</t>
  </si>
  <si>
    <t>z prawdopodobieństwem 0,1%</t>
  </si>
  <si>
    <t>wartość oczekiwana NPV inwestycji: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</si>
</sst>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15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1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opLeftCell="A6" workbookViewId="0">
      <selection activeCell="E17" sqref="E17"/>
    </sheetView>
  </sheetViews>
  <sheetFormatPr defaultRowHeight="14.4" x14ac:dyDescent="0.3"/>
  <sheetData>
    <row r="1" spans="1:14" x14ac:dyDescent="0.3">
      <c r="A1" s="2" t="s">
        <v>0</v>
      </c>
      <c r="B1" s="12" t="s">
        <v>4</v>
      </c>
      <c r="C1" s="13"/>
      <c r="D1" s="13"/>
      <c r="E1" s="14"/>
      <c r="F1" s="12" t="s">
        <v>5</v>
      </c>
      <c r="G1" s="13"/>
      <c r="H1" s="13"/>
      <c r="I1" s="14"/>
      <c r="J1" s="7" t="s">
        <v>7</v>
      </c>
      <c r="K1" s="8"/>
      <c r="L1" s="8"/>
      <c r="M1" s="9"/>
      <c r="N1" s="26"/>
    </row>
    <row r="2" spans="1:14" x14ac:dyDescent="0.3">
      <c r="A2" s="2"/>
      <c r="B2" s="15">
        <v>0</v>
      </c>
      <c r="C2" s="16">
        <v>1</v>
      </c>
      <c r="D2" s="16">
        <v>2</v>
      </c>
      <c r="E2" s="17">
        <v>3</v>
      </c>
      <c r="F2" s="15">
        <v>0</v>
      </c>
      <c r="G2" s="16">
        <v>1</v>
      </c>
      <c r="H2" s="16">
        <v>2</v>
      </c>
      <c r="I2" s="17">
        <v>3</v>
      </c>
      <c r="J2" s="18">
        <v>0</v>
      </c>
      <c r="K2" s="18">
        <v>1</v>
      </c>
      <c r="L2" s="18">
        <v>2</v>
      </c>
      <c r="M2" s="19">
        <v>3</v>
      </c>
      <c r="N2" s="26"/>
    </row>
    <row r="3" spans="1:14" x14ac:dyDescent="0.3">
      <c r="A3" s="31" t="s">
        <v>1</v>
      </c>
      <c r="B3" s="32">
        <v>0</v>
      </c>
      <c r="C3" s="10">
        <v>80</v>
      </c>
      <c r="D3" s="10">
        <v>80</v>
      </c>
      <c r="E3" s="33">
        <v>0</v>
      </c>
      <c r="F3" s="32">
        <v>50</v>
      </c>
      <c r="G3" s="10">
        <v>30</v>
      </c>
      <c r="H3" s="10">
        <v>30</v>
      </c>
      <c r="I3" s="33">
        <v>0</v>
      </c>
      <c r="J3" s="4">
        <f>B3-F3</f>
        <v>-50</v>
      </c>
      <c r="K3" s="5">
        <f>C3-G3</f>
        <v>50</v>
      </c>
      <c r="L3" s="5">
        <f t="shared" ref="L3:M5" si="0">D3-H3</f>
        <v>50</v>
      </c>
      <c r="M3" s="6">
        <f t="shared" si="0"/>
        <v>0</v>
      </c>
    </row>
    <row r="4" spans="1:14" x14ac:dyDescent="0.3">
      <c r="A4" s="34" t="s">
        <v>2</v>
      </c>
      <c r="B4" s="32">
        <v>0</v>
      </c>
      <c r="C4" s="10">
        <v>140</v>
      </c>
      <c r="D4" s="10">
        <v>140</v>
      </c>
      <c r="E4" s="33">
        <v>140</v>
      </c>
      <c r="F4" s="32">
        <v>200</v>
      </c>
      <c r="G4" s="10">
        <v>40</v>
      </c>
      <c r="H4" s="10">
        <v>40</v>
      </c>
      <c r="I4" s="33">
        <v>40</v>
      </c>
      <c r="J4" s="20">
        <f>B4-F4</f>
        <v>-200</v>
      </c>
      <c r="K4" s="21">
        <f t="shared" ref="K4:K5" si="1">C4-G4</f>
        <v>100</v>
      </c>
      <c r="L4" s="21">
        <f t="shared" si="0"/>
        <v>100</v>
      </c>
      <c r="M4" s="22">
        <f t="shared" si="0"/>
        <v>100</v>
      </c>
    </row>
    <row r="5" spans="1:14" x14ac:dyDescent="0.3">
      <c r="A5" s="35" t="s">
        <v>3</v>
      </c>
      <c r="B5" s="36">
        <v>0</v>
      </c>
      <c r="C5" s="37">
        <v>700</v>
      </c>
      <c r="D5" s="37">
        <v>700</v>
      </c>
      <c r="E5" s="38">
        <v>700</v>
      </c>
      <c r="F5" s="36">
        <v>500</v>
      </c>
      <c r="G5" s="37">
        <v>400</v>
      </c>
      <c r="H5" s="37">
        <v>400</v>
      </c>
      <c r="I5" s="38">
        <v>400</v>
      </c>
      <c r="J5" s="23">
        <f>B5-F5</f>
        <v>-500</v>
      </c>
      <c r="K5" s="24">
        <f t="shared" si="1"/>
        <v>300</v>
      </c>
      <c r="L5" s="24">
        <f t="shared" si="0"/>
        <v>300</v>
      </c>
      <c r="M5" s="25">
        <f t="shared" si="0"/>
        <v>300</v>
      </c>
    </row>
    <row r="8" spans="1:14" x14ac:dyDescent="0.3">
      <c r="A8" s="3" t="s">
        <v>6</v>
      </c>
      <c r="B8">
        <v>0.1</v>
      </c>
    </row>
    <row r="9" spans="1:14" x14ac:dyDescent="0.3">
      <c r="A9" s="3"/>
    </row>
    <row r="11" spans="1:14" x14ac:dyDescent="0.3">
      <c r="A11" s="7" t="s">
        <v>14</v>
      </c>
      <c r="B11" s="8"/>
      <c r="C11" s="8"/>
      <c r="D11" s="8"/>
      <c r="E11" s="8"/>
      <c r="F11" s="8"/>
      <c r="G11" s="8"/>
      <c r="H11" s="8"/>
      <c r="I11" s="9"/>
      <c r="J11" s="40" t="s">
        <v>8</v>
      </c>
      <c r="K11" s="39" t="s">
        <v>10</v>
      </c>
      <c r="L11" s="11"/>
      <c r="M11" s="1"/>
    </row>
    <row r="12" spans="1:14" x14ac:dyDescent="0.3">
      <c r="A12" s="27" t="s">
        <v>1</v>
      </c>
      <c r="B12" s="20">
        <f>B3/POWER(1+$B$8,B2)</f>
        <v>0</v>
      </c>
      <c r="C12" s="21">
        <f>C3/POWER(1+$B$8,C2)</f>
        <v>72.72727272727272</v>
      </c>
      <c r="D12" s="21">
        <f>D3/POWER(1+$B$8,D2)</f>
        <v>66.115702479338836</v>
      </c>
      <c r="E12" s="21">
        <f>E3/POWER(1+$B$8,E2)</f>
        <v>0</v>
      </c>
      <c r="F12" s="4">
        <f>F3/POWER(1+$B$8,F2)</f>
        <v>50</v>
      </c>
      <c r="G12" s="5">
        <f>G3/POWER(1+$B$8,G2)</f>
        <v>27.27272727272727</v>
      </c>
      <c r="H12" s="5">
        <f>H3/POWER(1+$B$8,H2)</f>
        <v>24.793388429752063</v>
      </c>
      <c r="I12" s="6">
        <f>I3/POWER(1+$B$8,I2)</f>
        <v>0</v>
      </c>
      <c r="J12" s="4">
        <f>SUM(B12:E12) - SUM(F12:I12)</f>
        <v>36.776859504132233</v>
      </c>
      <c r="K12" s="42">
        <f>SUM(B12:E12)/SUM(F12:I12)</f>
        <v>1.3603238866396763</v>
      </c>
    </row>
    <row r="13" spans="1:14" x14ac:dyDescent="0.3">
      <c r="A13" s="28" t="s">
        <v>2</v>
      </c>
      <c r="B13" s="20">
        <f>B4/POWER(1+$B$8,B$2)</f>
        <v>0</v>
      </c>
      <c r="C13" s="21">
        <f t="shared" ref="C13:I13" si="2">C4/POWER(1+$B$8,C$2)</f>
        <v>127.27272727272727</v>
      </c>
      <c r="D13" s="21">
        <f t="shared" si="2"/>
        <v>115.70247933884296</v>
      </c>
      <c r="E13" s="21">
        <f t="shared" si="2"/>
        <v>105.18407212622085</v>
      </c>
      <c r="F13" s="20">
        <f t="shared" si="2"/>
        <v>200</v>
      </c>
      <c r="G13" s="21">
        <f t="shared" si="2"/>
        <v>36.36363636363636</v>
      </c>
      <c r="H13" s="21">
        <f t="shared" si="2"/>
        <v>33.057851239669418</v>
      </c>
      <c r="I13" s="22">
        <f t="shared" si="2"/>
        <v>30.0525920360631</v>
      </c>
      <c r="J13" s="20">
        <f t="shared" ref="J13:J14" si="3">SUM(B13:E13) - SUM(F13:I13)</f>
        <v>48.685199098422174</v>
      </c>
      <c r="K13" s="34">
        <f t="shared" ref="K13:K14" si="4">SUM(B13:E13)/SUM(F13:I13)</f>
        <v>1.1625689914701454</v>
      </c>
    </row>
    <row r="14" spans="1:14" x14ac:dyDescent="0.3">
      <c r="A14" s="29" t="s">
        <v>3</v>
      </c>
      <c r="B14" s="23">
        <f>B5/POWER(1+$B$8,B$2)</f>
        <v>0</v>
      </c>
      <c r="C14" s="24">
        <f t="shared" ref="C14:I14" si="5">C5/POWER(1+$B$8,C$2)</f>
        <v>636.36363636363626</v>
      </c>
      <c r="D14" s="24">
        <f t="shared" si="5"/>
        <v>578.51239669421477</v>
      </c>
      <c r="E14" s="24">
        <f t="shared" si="5"/>
        <v>525.92036063110424</v>
      </c>
      <c r="F14" s="23">
        <f t="shared" si="5"/>
        <v>500</v>
      </c>
      <c r="G14" s="24">
        <f t="shared" si="5"/>
        <v>363.63636363636363</v>
      </c>
      <c r="H14" s="24">
        <f t="shared" si="5"/>
        <v>330.57851239669418</v>
      </c>
      <c r="I14" s="25">
        <f t="shared" si="5"/>
        <v>300.52592036063101</v>
      </c>
      <c r="J14" s="41">
        <f t="shared" si="3"/>
        <v>246.05559729526658</v>
      </c>
      <c r="K14" s="35">
        <f t="shared" si="4"/>
        <v>1.1646142246795677</v>
      </c>
    </row>
    <row r="16" spans="1:14" x14ac:dyDescent="0.3">
      <c r="A16" s="30" t="s">
        <v>11</v>
      </c>
      <c r="B16" s="7" t="s">
        <v>13</v>
      </c>
      <c r="C16" s="8"/>
      <c r="D16" s="8"/>
      <c r="E16" s="9"/>
      <c r="F16" s="30" t="s">
        <v>12</v>
      </c>
      <c r="G16" s="30" t="s">
        <v>6</v>
      </c>
    </row>
    <row r="17" spans="1:7" x14ac:dyDescent="0.3">
      <c r="A17" s="4" t="s">
        <v>1</v>
      </c>
      <c r="B17" s="4">
        <f t="shared" ref="B17:D17" si="6">J3/POWER(1+$G17,J$2)</f>
        <v>-50</v>
      </c>
      <c r="C17" s="5">
        <f t="shared" si="6"/>
        <v>30.901699349373956</v>
      </c>
      <c r="D17" s="5">
        <f t="shared" si="6"/>
        <v>19.098300453581974</v>
      </c>
      <c r="E17" s="6">
        <f>M3/POWER(1+$G17,M$2)</f>
        <v>0</v>
      </c>
      <c r="F17" s="31">
        <f>SUM(B17:E17)</f>
        <v>-1.9704406994947021E-7</v>
      </c>
      <c r="G17" s="43">
        <v>0.61803399336395926</v>
      </c>
    </row>
    <row r="18" spans="1:7" x14ac:dyDescent="0.3">
      <c r="A18" s="20" t="s">
        <v>2</v>
      </c>
      <c r="B18" s="20">
        <f t="shared" ref="B18:B19" si="7">J4/POWER(1+$G18,J$2)</f>
        <v>-200</v>
      </c>
      <c r="C18" s="21">
        <f t="shared" ref="C18:C19" si="8">K4/POWER(1+$G18,K$2)</f>
        <v>81.053571233246217</v>
      </c>
      <c r="D18" s="21">
        <f t="shared" ref="D18:E19" si="9">L4/POWER(1+$G18,L$2)</f>
        <v>65.696814096629183</v>
      </c>
      <c r="E18" s="22">
        <f t="shared" si="9"/>
        <v>53.249614011784672</v>
      </c>
      <c r="F18" s="34">
        <f t="shared" ref="F18:F19" si="10">SUM(B18:E18)</f>
        <v>-6.5833992834996025E-7</v>
      </c>
      <c r="G18" s="28">
        <v>0.23375193071051784</v>
      </c>
    </row>
    <row r="19" spans="1:7" x14ac:dyDescent="0.3">
      <c r="A19" s="23" t="s">
        <v>3</v>
      </c>
      <c r="B19" s="23">
        <f t="shared" si="7"/>
        <v>-500</v>
      </c>
      <c r="C19" s="24">
        <f t="shared" si="8"/>
        <v>220.08712603235779</v>
      </c>
      <c r="D19" s="24">
        <f t="shared" si="9"/>
        <v>161.46114348394315</v>
      </c>
      <c r="E19" s="25">
        <f t="shared" ref="E19" si="11">M5/POWER(1+$G19,M$2)</f>
        <v>118.45173011759735</v>
      </c>
      <c r="F19" s="35">
        <f t="shared" si="10"/>
        <v>-3.6610171605389041E-7</v>
      </c>
      <c r="G19" s="29">
        <v>0.36309654003066577</v>
      </c>
    </row>
    <row r="20" spans="1:7" x14ac:dyDescent="0.3">
      <c r="B20" s="21"/>
      <c r="C20" s="21"/>
      <c r="D20" s="21"/>
      <c r="E20" s="21"/>
    </row>
    <row r="22" spans="1:7" x14ac:dyDescent="0.3">
      <c r="A22" s="44" t="s">
        <v>15</v>
      </c>
      <c r="B22" s="7" t="s">
        <v>16</v>
      </c>
      <c r="C22" s="8"/>
      <c r="D22" s="8"/>
      <c r="E22" s="9"/>
      <c r="F22" s="46" t="s">
        <v>17</v>
      </c>
    </row>
    <row r="23" spans="1:7" x14ac:dyDescent="0.3">
      <c r="A23" s="45"/>
      <c r="B23" s="30">
        <v>0</v>
      </c>
      <c r="C23" s="16">
        <v>1</v>
      </c>
      <c r="D23" s="16">
        <v>2</v>
      </c>
      <c r="E23" s="17">
        <v>3</v>
      </c>
      <c r="F23" s="47"/>
    </row>
    <row r="24" spans="1:7" x14ac:dyDescent="0.3">
      <c r="A24" s="27" t="s">
        <v>1</v>
      </c>
      <c r="B24" s="27">
        <f>F3</f>
        <v>50</v>
      </c>
      <c r="C24" s="4">
        <f>K3*K$2/POWER(1+$B$8,K$2)</f>
        <v>45.454545454545453</v>
      </c>
      <c r="D24" s="5">
        <f>L3*L$2/POWER(1+$B$8,L$2)</f>
        <v>82.644628099173545</v>
      </c>
      <c r="E24" s="6">
        <f>M3*M$2/POWER(1+$B$8,M$2)</f>
        <v>0</v>
      </c>
      <c r="F24" s="27">
        <f>(1/B24)*SUM(C24:E24)</f>
        <v>2.5619834710743801</v>
      </c>
    </row>
    <row r="25" spans="1:7" x14ac:dyDescent="0.3">
      <c r="A25" s="28" t="s">
        <v>2</v>
      </c>
      <c r="B25" s="28">
        <f t="shared" ref="B25:B26" si="12">F4</f>
        <v>200</v>
      </c>
      <c r="C25" s="20">
        <f>K4*K$2/POWER(1+$B$8,K$2)</f>
        <v>90.909090909090907</v>
      </c>
      <c r="D25" s="21">
        <f t="shared" ref="D25:E25" si="13">L4*L$2/POWER(1+$B$8,L$2)</f>
        <v>165.28925619834709</v>
      </c>
      <c r="E25" s="22">
        <f t="shared" si="13"/>
        <v>225.39444027047327</v>
      </c>
      <c r="F25" s="42">
        <f t="shared" ref="F25:F26" si="14">(1/B25)*SUM(C25:E25)</f>
        <v>2.4079639368895562</v>
      </c>
    </row>
    <row r="26" spans="1:7" x14ac:dyDescent="0.3">
      <c r="A26" s="29" t="s">
        <v>3</v>
      </c>
      <c r="B26" s="29">
        <f t="shared" si="12"/>
        <v>500</v>
      </c>
      <c r="C26" s="23">
        <f>K5*K$2/POWER(1+$B$8,K$2)</f>
        <v>272.72727272727269</v>
      </c>
      <c r="D26" s="24">
        <f t="shared" ref="D26" si="15">L5*L$2/POWER(1+$B$8,L$2)</f>
        <v>495.86776859504124</v>
      </c>
      <c r="E26" s="25">
        <f t="shared" ref="E26" si="16">M5*M$2/POWER(1+$B$8,M$2)</f>
        <v>676.18332081141978</v>
      </c>
      <c r="F26" s="29">
        <f t="shared" si="14"/>
        <v>2.8895567242674676</v>
      </c>
    </row>
  </sheetData>
  <mergeCells count="10">
    <mergeCell ref="B16:E16"/>
    <mergeCell ref="B22:E22"/>
    <mergeCell ref="F22:F23"/>
    <mergeCell ref="A22:A23"/>
    <mergeCell ref="B1:E1"/>
    <mergeCell ref="F1:I1"/>
    <mergeCell ref="A1:A2"/>
    <mergeCell ref="J1:M1"/>
    <mergeCell ref="A11:I11"/>
    <mergeCell ref="L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FF59-4EF2-437C-B6AA-BC56BA19E2E9}">
  <dimension ref="A1:W35"/>
  <sheetViews>
    <sheetView tabSelected="1" topLeftCell="J1" zoomScale="122" workbookViewId="0">
      <selection activeCell="V31" sqref="V31"/>
    </sheetView>
  </sheetViews>
  <sheetFormatPr defaultRowHeight="14.4" x14ac:dyDescent="0.3"/>
  <cols>
    <col min="2" max="2" width="8.88671875" style="51"/>
  </cols>
  <sheetData>
    <row r="1" spans="1:23" x14ac:dyDescent="0.3">
      <c r="A1" s="50" t="s">
        <v>1</v>
      </c>
      <c r="B1" s="50"/>
      <c r="C1" s="50"/>
      <c r="L1" s="52"/>
      <c r="O1" s="50" t="s">
        <v>1</v>
      </c>
      <c r="P1" s="50"/>
      <c r="Q1" s="50"/>
    </row>
    <row r="2" spans="1:23" x14ac:dyDescent="0.3">
      <c r="A2" s="50"/>
      <c r="B2" s="50"/>
      <c r="C2" s="50"/>
      <c r="H2" t="s">
        <v>6</v>
      </c>
      <c r="I2">
        <v>0.1</v>
      </c>
      <c r="L2" s="52"/>
      <c r="O2" s="50"/>
      <c r="P2" s="50"/>
      <c r="Q2" s="50"/>
      <c r="V2" t="s">
        <v>6</v>
      </c>
      <c r="W2">
        <v>0.13840653244466636</v>
      </c>
    </row>
    <row r="3" spans="1:23" x14ac:dyDescent="0.3">
      <c r="L3" s="52"/>
      <c r="P3" s="51"/>
    </row>
    <row r="4" spans="1:23" x14ac:dyDescent="0.3">
      <c r="A4" t="s">
        <v>18</v>
      </c>
      <c r="L4" s="52"/>
      <c r="O4" t="s">
        <v>18</v>
      </c>
      <c r="P4" s="51"/>
    </row>
    <row r="5" spans="1:23" x14ac:dyDescent="0.3">
      <c r="A5" t="s">
        <v>16</v>
      </c>
      <c r="B5" s="51">
        <v>0</v>
      </c>
      <c r="C5">
        <v>1</v>
      </c>
      <c r="D5">
        <v>2</v>
      </c>
      <c r="E5">
        <v>3</v>
      </c>
      <c r="F5" t="s">
        <v>9</v>
      </c>
      <c r="L5" s="52"/>
      <c r="O5" t="s">
        <v>16</v>
      </c>
      <c r="P5" s="51">
        <v>0</v>
      </c>
      <c r="Q5">
        <v>1</v>
      </c>
      <c r="R5">
        <v>2</v>
      </c>
      <c r="S5">
        <v>3</v>
      </c>
      <c r="T5" t="s">
        <v>9</v>
      </c>
    </row>
    <row r="6" spans="1:23" x14ac:dyDescent="0.3">
      <c r="A6" s="48" t="s">
        <v>21</v>
      </c>
      <c r="B6" s="51">
        <v>-100</v>
      </c>
      <c r="C6">
        <v>10</v>
      </c>
      <c r="D6">
        <v>15</v>
      </c>
      <c r="E6">
        <v>120</v>
      </c>
      <c r="L6" s="52"/>
      <c r="O6" s="48" t="s">
        <v>21</v>
      </c>
      <c r="P6" s="51">
        <v>-100</v>
      </c>
      <c r="Q6">
        <v>10</v>
      </c>
      <c r="R6">
        <v>15</v>
      </c>
      <c r="S6">
        <v>120</v>
      </c>
    </row>
    <row r="7" spans="1:23" x14ac:dyDescent="0.3">
      <c r="A7" s="48" t="s">
        <v>19</v>
      </c>
      <c r="B7" s="51">
        <v>-100</v>
      </c>
      <c r="C7">
        <f>C6/POWER(1+$I$2,C$5)</f>
        <v>9.0909090909090899</v>
      </c>
      <c r="D7">
        <f>D6/POWER(1+$I$2,D$5)</f>
        <v>12.396694214876032</v>
      </c>
      <c r="E7">
        <f>E6/POWER(1+$I$2,E$5)</f>
        <v>90.15777610818931</v>
      </c>
      <c r="F7">
        <f>SUM(B7:E7)</f>
        <v>11.645379413974439</v>
      </c>
      <c r="L7" s="52"/>
      <c r="O7" s="48" t="s">
        <v>19</v>
      </c>
      <c r="P7">
        <f t="shared" ref="P7:R7" si="0">P6/POWER(1+$W$2,P$5)</f>
        <v>-100</v>
      </c>
      <c r="Q7">
        <f t="shared" si="0"/>
        <v>8.7842082024297081</v>
      </c>
      <c r="R7">
        <f t="shared" si="0"/>
        <v>11.574347061545005</v>
      </c>
      <c r="S7">
        <f>S6/POWER(1+$W$2,S$5)</f>
        <v>81.337179516633455</v>
      </c>
      <c r="T7">
        <f>SUM(P7:S7)</f>
        <v>1.6957347806081771</v>
      </c>
    </row>
    <row r="8" spans="1:23" x14ac:dyDescent="0.3">
      <c r="L8" s="52"/>
      <c r="P8" s="51"/>
    </row>
    <row r="9" spans="1:23" x14ac:dyDescent="0.3">
      <c r="A9" t="s">
        <v>20</v>
      </c>
      <c r="L9" s="52"/>
      <c r="O9" t="s">
        <v>20</v>
      </c>
      <c r="P9" s="51"/>
    </row>
    <row r="10" spans="1:23" x14ac:dyDescent="0.3">
      <c r="L10" s="52"/>
      <c r="P10" s="51"/>
    </row>
    <row r="11" spans="1:23" x14ac:dyDescent="0.3">
      <c r="A11" t="s">
        <v>16</v>
      </c>
      <c r="B11" s="51">
        <v>0</v>
      </c>
      <c r="C11">
        <v>1</v>
      </c>
      <c r="D11">
        <v>2</v>
      </c>
      <c r="E11">
        <v>3</v>
      </c>
      <c r="F11" t="s">
        <v>9</v>
      </c>
      <c r="L11" s="52"/>
      <c r="O11" t="s">
        <v>16</v>
      </c>
      <c r="P11" s="51">
        <v>0</v>
      </c>
      <c r="Q11">
        <v>1</v>
      </c>
      <c r="R11">
        <v>2</v>
      </c>
      <c r="S11">
        <v>3</v>
      </c>
      <c r="T11" t="s">
        <v>9</v>
      </c>
    </row>
    <row r="12" spans="1:23" x14ac:dyDescent="0.3">
      <c r="A12" s="48" t="s">
        <v>21</v>
      </c>
      <c r="B12" s="51">
        <v>-100</v>
      </c>
      <c r="C12">
        <v>0</v>
      </c>
      <c r="D12">
        <v>0</v>
      </c>
      <c r="E12">
        <v>100</v>
      </c>
      <c r="L12" s="52"/>
      <c r="O12" s="48" t="s">
        <v>21</v>
      </c>
      <c r="P12" s="51">
        <v>-100</v>
      </c>
      <c r="Q12">
        <v>0</v>
      </c>
      <c r="R12">
        <v>0</v>
      </c>
      <c r="S12">
        <v>100</v>
      </c>
    </row>
    <row r="13" spans="1:23" x14ac:dyDescent="0.3">
      <c r="A13" s="48" t="s">
        <v>19</v>
      </c>
      <c r="B13" s="51">
        <v>-100</v>
      </c>
      <c r="C13">
        <f>C12/POWER(1+$I$2,C$5)</f>
        <v>0</v>
      </c>
      <c r="D13">
        <f>D12/POWER(1+$I$2,D$5)</f>
        <v>0</v>
      </c>
      <c r="E13">
        <f>E12/POWER(1+$I$2,E$5)</f>
        <v>75.131480090157751</v>
      </c>
      <c r="F13">
        <f>SUM(B13:E13)</f>
        <v>-24.868519909842249</v>
      </c>
      <c r="L13" s="52"/>
      <c r="O13" s="48" t="s">
        <v>19</v>
      </c>
      <c r="P13">
        <f t="shared" ref="P13:R13" si="1">P12/POWER(1+$W$2,P$5)</f>
        <v>-100</v>
      </c>
      <c r="Q13">
        <f t="shared" si="1"/>
        <v>0</v>
      </c>
      <c r="R13">
        <f t="shared" si="1"/>
        <v>0</v>
      </c>
      <c r="S13">
        <f>S12/POWER(1+$W$2,S$5)</f>
        <v>67.780982930527884</v>
      </c>
      <c r="T13">
        <f>SUM(P13:S13)</f>
        <v>-32.219017069472116</v>
      </c>
    </row>
    <row r="14" spans="1:23" x14ac:dyDescent="0.3">
      <c r="L14" s="52"/>
      <c r="P14" s="51"/>
    </row>
    <row r="15" spans="1:23" x14ac:dyDescent="0.3">
      <c r="A15" s="49" t="s">
        <v>24</v>
      </c>
      <c r="B15" s="49"/>
      <c r="C15" s="49"/>
      <c r="D15" s="49"/>
      <c r="E15">
        <f>0.95*F7+0.05*F13</f>
        <v>9.8196844477836045</v>
      </c>
      <c r="L15" s="52"/>
      <c r="O15" s="49" t="s">
        <v>24</v>
      </c>
      <c r="P15" s="49"/>
      <c r="Q15" s="49"/>
      <c r="R15" s="49"/>
      <c r="S15">
        <f>0.95*T7+0.05*T13</f>
        <v>-2.8118958377287839E-6</v>
      </c>
    </row>
    <row r="16" spans="1:23" x14ac:dyDescent="0.3">
      <c r="L16" s="52"/>
      <c r="P16" s="51"/>
    </row>
    <row r="17" spans="1:23" x14ac:dyDescent="0.3">
      <c r="L17" s="52"/>
      <c r="P17" s="51"/>
    </row>
    <row r="18" spans="1:23" x14ac:dyDescent="0.3">
      <c r="L18" s="52"/>
      <c r="P18" s="51"/>
    </row>
    <row r="19" spans="1:23" x14ac:dyDescent="0.3">
      <c r="L19" s="52"/>
      <c r="P19" s="51"/>
    </row>
    <row r="20" spans="1:23" x14ac:dyDescent="0.3">
      <c r="L20" s="52"/>
      <c r="P20" s="51"/>
    </row>
    <row r="21" spans="1:23" x14ac:dyDescent="0.3">
      <c r="A21" s="50" t="s">
        <v>2</v>
      </c>
      <c r="B21" s="50"/>
      <c r="C21" s="50"/>
      <c r="L21" s="52"/>
      <c r="O21" s="50" t="s">
        <v>2</v>
      </c>
      <c r="P21" s="50"/>
      <c r="Q21" s="50"/>
    </row>
    <row r="22" spans="1:23" x14ac:dyDescent="0.3">
      <c r="A22" s="50"/>
      <c r="B22" s="50"/>
      <c r="C22" s="50"/>
      <c r="H22" t="s">
        <v>6</v>
      </c>
      <c r="I22">
        <v>0.1</v>
      </c>
      <c r="L22" s="52"/>
      <c r="O22" s="50"/>
      <c r="P22" s="50"/>
      <c r="Q22" s="50"/>
      <c r="V22" t="s">
        <v>6</v>
      </c>
      <c r="W22">
        <v>0.1314738088683037</v>
      </c>
    </row>
    <row r="23" spans="1:23" x14ac:dyDescent="0.3">
      <c r="L23" s="52"/>
      <c r="P23" s="51"/>
    </row>
    <row r="24" spans="1:23" x14ac:dyDescent="0.3">
      <c r="A24" t="s">
        <v>22</v>
      </c>
      <c r="L24" s="52"/>
      <c r="O24" t="s">
        <v>22</v>
      </c>
      <c r="P24" s="51"/>
    </row>
    <row r="25" spans="1:23" x14ac:dyDescent="0.3">
      <c r="A25" t="s">
        <v>16</v>
      </c>
      <c r="B25" s="51">
        <v>0</v>
      </c>
      <c r="C25">
        <v>1</v>
      </c>
      <c r="D25">
        <v>2</v>
      </c>
      <c r="E25">
        <v>3</v>
      </c>
      <c r="F25" t="s">
        <v>9</v>
      </c>
      <c r="L25" s="52"/>
      <c r="O25" t="s">
        <v>16</v>
      </c>
      <c r="P25" s="51">
        <v>0</v>
      </c>
      <c r="Q25">
        <v>1</v>
      </c>
      <c r="R25">
        <v>2</v>
      </c>
      <c r="S25">
        <v>3</v>
      </c>
      <c r="T25" t="s">
        <v>9</v>
      </c>
    </row>
    <row r="26" spans="1:23" x14ac:dyDescent="0.3">
      <c r="A26" s="48" t="s">
        <v>21</v>
      </c>
      <c r="B26" s="51">
        <v>-100</v>
      </c>
      <c r="C26">
        <v>0</v>
      </c>
      <c r="D26">
        <v>0</v>
      </c>
      <c r="E26">
        <v>145</v>
      </c>
      <c r="L26" s="52"/>
      <c r="O26" s="48" t="s">
        <v>21</v>
      </c>
      <c r="P26" s="51">
        <v>-100</v>
      </c>
      <c r="Q26">
        <v>0</v>
      </c>
      <c r="R26">
        <v>0</v>
      </c>
      <c r="S26">
        <v>145</v>
      </c>
    </row>
    <row r="27" spans="1:23" x14ac:dyDescent="0.3">
      <c r="A27" s="48" t="s">
        <v>19</v>
      </c>
      <c r="B27" s="51">
        <v>-100</v>
      </c>
      <c r="C27">
        <f>C26/POWER(1+$I$2,C$5)</f>
        <v>0</v>
      </c>
      <c r="D27">
        <f>D26/POWER(1+$I$2,D$5)</f>
        <v>0</v>
      </c>
      <c r="E27">
        <f>E26/POWER(1+$I$2,E$5)</f>
        <v>108.94064613072874</v>
      </c>
      <c r="F27">
        <f>SUM(B27:E27)</f>
        <v>8.9406461307287373</v>
      </c>
      <c r="L27" s="52"/>
      <c r="O27" s="48" t="s">
        <v>19</v>
      </c>
      <c r="P27">
        <f t="shared" ref="P27:R27" si="2">P26/POWER(1+$W$22,P$5)</f>
        <v>-100</v>
      </c>
      <c r="Q27">
        <f t="shared" si="2"/>
        <v>0</v>
      </c>
      <c r="R27">
        <f t="shared" si="2"/>
        <v>0</v>
      </c>
      <c r="S27">
        <f>S26/POWER(1+$W$22,S$5)</f>
        <v>100.1000941368187</v>
      </c>
      <c r="T27">
        <f>SUM(P27:S27)</f>
        <v>0.10009413681869717</v>
      </c>
    </row>
    <row r="28" spans="1:23" x14ac:dyDescent="0.3">
      <c r="L28" s="52"/>
      <c r="P28" s="51"/>
    </row>
    <row r="29" spans="1:23" x14ac:dyDescent="0.3">
      <c r="A29" t="s">
        <v>23</v>
      </c>
      <c r="L29" s="52"/>
      <c r="O29" t="s">
        <v>23</v>
      </c>
      <c r="P29" s="51"/>
    </row>
    <row r="30" spans="1:23" x14ac:dyDescent="0.3">
      <c r="L30" s="52"/>
      <c r="P30" s="51"/>
    </row>
    <row r="31" spans="1:23" x14ac:dyDescent="0.3">
      <c r="A31" t="s">
        <v>16</v>
      </c>
      <c r="B31" s="51">
        <v>0</v>
      </c>
      <c r="C31">
        <v>1</v>
      </c>
      <c r="D31">
        <v>2</v>
      </c>
      <c r="E31">
        <v>3</v>
      </c>
      <c r="F31" t="s">
        <v>9</v>
      </c>
      <c r="L31" s="52"/>
      <c r="O31" t="s">
        <v>16</v>
      </c>
      <c r="P31" s="51">
        <v>0</v>
      </c>
      <c r="Q31">
        <v>1</v>
      </c>
      <c r="R31">
        <v>2</v>
      </c>
      <c r="S31">
        <v>3</v>
      </c>
      <c r="T31" t="s">
        <v>9</v>
      </c>
    </row>
    <row r="32" spans="1:23" x14ac:dyDescent="0.3">
      <c r="A32" s="48" t="s">
        <v>21</v>
      </c>
      <c r="B32" s="51">
        <v>-100</v>
      </c>
      <c r="C32">
        <v>0</v>
      </c>
      <c r="D32">
        <v>0</v>
      </c>
      <c r="E32">
        <v>0</v>
      </c>
      <c r="L32" s="52"/>
      <c r="O32" s="48" t="s">
        <v>21</v>
      </c>
      <c r="P32" s="51">
        <v>-100</v>
      </c>
      <c r="Q32">
        <v>0</v>
      </c>
      <c r="R32">
        <v>0</v>
      </c>
      <c r="S32">
        <v>0</v>
      </c>
    </row>
    <row r="33" spans="1:20" x14ac:dyDescent="0.3">
      <c r="A33" s="48" t="s">
        <v>19</v>
      </c>
      <c r="B33" s="51">
        <v>-100</v>
      </c>
      <c r="C33">
        <f>C32/POWER(1+$I$2,C$5)</f>
        <v>0</v>
      </c>
      <c r="D33">
        <f>D32/POWER(1+$I$2,D$5)</f>
        <v>0</v>
      </c>
      <c r="E33">
        <v>0</v>
      </c>
      <c r="F33">
        <f>SUM(B33:E33)</f>
        <v>-100</v>
      </c>
      <c r="L33" s="52"/>
      <c r="O33" s="48" t="s">
        <v>19</v>
      </c>
      <c r="P33">
        <f>P32/POWER(1+$W$22,P$5)</f>
        <v>-100</v>
      </c>
      <c r="Q33">
        <f>Q32/POWER(1+$W$22,Q$5)</f>
        <v>0</v>
      </c>
      <c r="R33">
        <f t="shared" ref="R33:S33" si="3">R32/POWER(1+$W$22,R$5)</f>
        <v>0</v>
      </c>
      <c r="S33">
        <f t="shared" si="3"/>
        <v>0</v>
      </c>
      <c r="T33">
        <f>SUM(P33:S33)</f>
        <v>-100</v>
      </c>
    </row>
    <row r="34" spans="1:20" x14ac:dyDescent="0.3">
      <c r="L34" s="52"/>
      <c r="P34" s="51"/>
    </row>
    <row r="35" spans="1:20" x14ac:dyDescent="0.3">
      <c r="A35" s="49" t="s">
        <v>24</v>
      </c>
      <c r="B35" s="49"/>
      <c r="C35" s="49"/>
      <c r="D35" s="49"/>
      <c r="E35">
        <f>0.999*F27+0.001*F33</f>
        <v>8.8317054845980092</v>
      </c>
      <c r="L35" s="52"/>
      <c r="O35" s="49" t="s">
        <v>24</v>
      </c>
      <c r="P35" s="49"/>
      <c r="Q35" s="49"/>
      <c r="R35" s="49"/>
      <c r="S35">
        <f>0.999*T27+0.001*T33</f>
        <v>-5.9573181215438753E-6</v>
      </c>
    </row>
  </sheetData>
  <mergeCells count="8">
    <mergeCell ref="O35:R35"/>
    <mergeCell ref="A1:C2"/>
    <mergeCell ref="A21:C22"/>
    <mergeCell ref="A15:D15"/>
    <mergeCell ref="A35:D35"/>
    <mergeCell ref="O1:Q2"/>
    <mergeCell ref="O15:R15"/>
    <mergeCell ref="O21:Q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Dworaczyk</dc:creator>
  <cp:lastModifiedBy>Marek Dworaczyk (275996)</cp:lastModifiedBy>
  <dcterms:created xsi:type="dcterms:W3CDTF">2015-06-05T18:19:34Z</dcterms:created>
  <dcterms:modified xsi:type="dcterms:W3CDTF">2024-12-02T11:39:09Z</dcterms:modified>
</cp:coreProperties>
</file>