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840" windowWidth="15600" windowHeight="7230" tabRatio="914" firstSheet="2" activeTab="11"/>
  </bookViews>
  <sheets>
    <sheet name="INDEX" sheetId="4" r:id="rId1"/>
    <sheet name="STUDENT LIST" sheetId="3" r:id="rId2"/>
    <sheet name="CO-PO-PSO MAPPING" sheetId="6" r:id="rId3"/>
    <sheet name="JUSTIFICATION" sheetId="7" r:id="rId4"/>
    <sheet name="CT-1 " sheetId="1" r:id="rId5"/>
    <sheet name="CT-2 " sheetId="19" r:id="rId6"/>
    <sheet name="MICRO PROJECT " sheetId="17" r:id="rId7"/>
    <sheet name="WEEKLY TEST" sheetId="9" r:id="rId8"/>
    <sheet name="PR PA " sheetId="26" r:id="rId9"/>
    <sheet name="MSBTE " sheetId="10" r:id="rId10"/>
    <sheet name="CO ATTAINMENT" sheetId="20" r:id="rId11"/>
    <sheet name="PO ATTAINMENT " sheetId="11" r:id="rId12"/>
    <sheet name="LAST YESR RESULT W-18, W-17" sheetId="21" r:id="rId13"/>
  </sheets>
  <definedNames>
    <definedName name="_xlnm._FilterDatabase" localSheetId="4" hidden="1">'CT-1 '!$J$11:$N$142</definedName>
    <definedName name="_xlnm._FilterDatabase" localSheetId="5" hidden="1">'CT-2 '!$B$11:$M$141</definedName>
    <definedName name="_xlnm._FilterDatabase" localSheetId="6" hidden="1">'MICRO PROJECT '!$B$7:$B$131</definedName>
    <definedName name="_xlnm._FilterDatabase" localSheetId="9" hidden="1">'MSBTE '!$D$8:$E$136</definedName>
    <definedName name="_xlnm._FilterDatabase" localSheetId="8" hidden="1">'PR PA '!$B$15:$J$143</definedName>
    <definedName name="_xlnm._FilterDatabase" localSheetId="7" hidden="1">'WEEKLY TEST'!$B$7:$B$148</definedName>
    <definedName name="_xlnm.Print_Area" localSheetId="2">'CO-PO-PSO MAPPING'!$A$1:$K$30</definedName>
    <definedName name="_xlnm.Print_Area" localSheetId="4">'CT-1 '!$B$1:$N$142</definedName>
    <definedName name="_xlnm.Print_Area" localSheetId="5">'CT-2 '!$A$1:$M$143</definedName>
    <definedName name="_xlnm.Print_Area" localSheetId="0">INDEX!$A$1:$H$55</definedName>
    <definedName name="_xlnm.Print_Area" localSheetId="3">JUSTIFICATION!$A$1:$E$37</definedName>
    <definedName name="_xlnm.Print_Area" localSheetId="9">'MSBTE '!$A$1:$E$139</definedName>
    <definedName name="_xlnm.Print_Area" localSheetId="11">'PO ATTAINMENT '!$A$1:$J$39</definedName>
    <definedName name="_xlnm.Print_Area" localSheetId="1">'STUDENT LIST'!$A$1:$D$131</definedName>
  </definedNames>
  <calcPr calcId="144525"/>
</workbook>
</file>

<file path=xl/calcChain.xml><?xml version="1.0" encoding="utf-8"?>
<calcChain xmlns="http://schemas.openxmlformats.org/spreadsheetml/2006/main">
  <c r="E76" i="26" l="1"/>
  <c r="F76" i="26"/>
  <c r="G76" i="26"/>
  <c r="H76" i="26"/>
  <c r="I76" i="26"/>
  <c r="E75" i="26"/>
  <c r="F75" i="26"/>
  <c r="G75" i="26"/>
  <c r="H75" i="26"/>
  <c r="I75" i="26"/>
  <c r="E74" i="26"/>
  <c r="F74" i="26"/>
  <c r="G74" i="26"/>
  <c r="H74" i="26"/>
  <c r="I74" i="26"/>
  <c r="E73" i="26"/>
  <c r="F73" i="26"/>
  <c r="G73" i="26"/>
  <c r="H73" i="26"/>
  <c r="I73" i="26"/>
  <c r="B36" i="11"/>
  <c r="B35" i="11"/>
  <c r="B34" i="11"/>
  <c r="B33" i="11"/>
  <c r="B32" i="11"/>
  <c r="B31" i="11"/>
  <c r="B30" i="11"/>
  <c r="B29" i="11"/>
  <c r="B28" i="11"/>
  <c r="B17" i="11"/>
  <c r="C17" i="11"/>
  <c r="D17" i="11"/>
  <c r="E17" i="11"/>
  <c r="F17" i="11"/>
  <c r="G17" i="11"/>
  <c r="H17" i="11"/>
  <c r="I17" i="11"/>
  <c r="J17" i="11"/>
  <c r="B18" i="11"/>
  <c r="C18" i="11"/>
  <c r="D18" i="11"/>
  <c r="E18" i="11"/>
  <c r="F18" i="11"/>
  <c r="G18" i="11"/>
  <c r="H18" i="11"/>
  <c r="I18" i="11"/>
  <c r="J18" i="11"/>
  <c r="B19" i="11"/>
  <c r="C19" i="11"/>
  <c r="D19" i="11"/>
  <c r="E19" i="11"/>
  <c r="F19" i="11"/>
  <c r="G19" i="11"/>
  <c r="H19" i="11"/>
  <c r="I19" i="11"/>
  <c r="J19" i="11"/>
  <c r="B20" i="11"/>
  <c r="C20" i="11"/>
  <c r="D20" i="11"/>
  <c r="E20" i="11"/>
  <c r="F20" i="11"/>
  <c r="G20" i="11"/>
  <c r="H20" i="11"/>
  <c r="I20" i="11"/>
  <c r="J20" i="11"/>
  <c r="C16" i="11"/>
  <c r="D16" i="11"/>
  <c r="E16" i="11"/>
  <c r="F16" i="11"/>
  <c r="G16" i="11"/>
  <c r="H16" i="11"/>
  <c r="I16" i="11"/>
  <c r="J16" i="11"/>
  <c r="B16" i="11"/>
  <c r="D134" i="10"/>
  <c r="E134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8" i="10"/>
  <c r="I141" i="26"/>
  <c r="G141" i="26"/>
  <c r="H141" i="26"/>
  <c r="F141" i="26"/>
  <c r="E141" i="26"/>
  <c r="F139" i="26"/>
  <c r="G139" i="26"/>
  <c r="H139" i="26"/>
  <c r="I139" i="26"/>
  <c r="A126" i="26"/>
  <c r="A127" i="26"/>
  <c r="A128" i="26"/>
  <c r="A129" i="26"/>
  <c r="A130" i="26"/>
  <c r="A131" i="26"/>
  <c r="A132" i="26"/>
  <c r="A133" i="26"/>
  <c r="A134" i="26"/>
  <c r="A135" i="26"/>
  <c r="A136" i="26"/>
  <c r="A137" i="26"/>
  <c r="A138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75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88" i="26"/>
  <c r="A89" i="26"/>
  <c r="A90" i="26"/>
  <c r="A91" i="26"/>
  <c r="A92" i="26"/>
  <c r="A93" i="26"/>
  <c r="A94" i="26"/>
  <c r="A95" i="26"/>
  <c r="A96" i="26"/>
  <c r="A97" i="26"/>
  <c r="A98" i="26"/>
  <c r="A99" i="26"/>
  <c r="A100" i="26"/>
  <c r="A101" i="26"/>
  <c r="A102" i="26"/>
  <c r="A103" i="26"/>
  <c r="A104" i="26"/>
  <c r="A105" i="26"/>
  <c r="A106" i="26"/>
  <c r="A107" i="26"/>
  <c r="A108" i="26"/>
  <c r="A109" i="26"/>
  <c r="A110" i="26"/>
  <c r="A111" i="26"/>
  <c r="A112" i="26"/>
  <c r="A113" i="26"/>
  <c r="A114" i="26"/>
  <c r="A115" i="26"/>
  <c r="A116" i="26"/>
  <c r="A117" i="26"/>
  <c r="A118" i="26"/>
  <c r="A119" i="26"/>
  <c r="A120" i="26"/>
  <c r="A121" i="26"/>
  <c r="A122" i="26"/>
  <c r="A123" i="26"/>
  <c r="A124" i="26"/>
  <c r="A125" i="26"/>
  <c r="A15" i="26"/>
  <c r="E136" i="9"/>
  <c r="D136" i="9"/>
  <c r="E134" i="9"/>
  <c r="D134" i="9"/>
  <c r="E135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0" i="9"/>
  <c r="H134" i="17"/>
  <c r="G134" i="17"/>
  <c r="E134" i="17"/>
  <c r="F134" i="17"/>
  <c r="D134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9" i="17"/>
  <c r="A8" i="17"/>
  <c r="D140" i="19"/>
  <c r="K137" i="19"/>
  <c r="L137" i="19"/>
  <c r="M137" i="19"/>
  <c r="J137" i="19"/>
  <c r="E137" i="19"/>
  <c r="F137" i="19"/>
  <c r="G137" i="19"/>
  <c r="H137" i="19"/>
  <c r="I137" i="19"/>
  <c r="D137" i="19"/>
  <c r="B12" i="19"/>
  <c r="B9" i="17" s="1"/>
  <c r="B14" i="19"/>
  <c r="B11" i="17" s="1"/>
  <c r="B16" i="19"/>
  <c r="B13" i="17" s="1"/>
  <c r="D142" i="1"/>
  <c r="D141" i="1"/>
  <c r="D140" i="1"/>
  <c r="D137" i="1"/>
  <c r="N137" i="1"/>
  <c r="M137" i="1"/>
  <c r="L137" i="1"/>
  <c r="K137" i="1"/>
  <c r="J137" i="1"/>
  <c r="I137" i="1"/>
  <c r="G137" i="1"/>
  <c r="H137" i="1"/>
  <c r="F137" i="1"/>
  <c r="E137" i="1"/>
  <c r="A12" i="1"/>
  <c r="B12" i="1"/>
  <c r="C12" i="1"/>
  <c r="C12" i="19" s="1"/>
  <c r="C9" i="17" s="1"/>
  <c r="A13" i="1"/>
  <c r="B13" i="1"/>
  <c r="B13" i="19" s="1"/>
  <c r="B10" i="17" s="1"/>
  <c r="C13" i="1"/>
  <c r="C13" i="19" s="1"/>
  <c r="C10" i="17" s="1"/>
  <c r="A14" i="1"/>
  <c r="B14" i="1"/>
  <c r="C14" i="1"/>
  <c r="C14" i="19" s="1"/>
  <c r="C11" i="17" s="1"/>
  <c r="A15" i="1"/>
  <c r="B15" i="1"/>
  <c r="B15" i="19" s="1"/>
  <c r="B12" i="17" s="1"/>
  <c r="C15" i="1"/>
  <c r="C15" i="19" s="1"/>
  <c r="C12" i="17" s="1"/>
  <c r="A16" i="1"/>
  <c r="B16" i="1"/>
  <c r="C16" i="1"/>
  <c r="C16" i="19" s="1"/>
  <c r="C13" i="17" s="1"/>
  <c r="A17" i="1"/>
  <c r="B17" i="1"/>
  <c r="B17" i="19" s="1"/>
  <c r="B14" i="17" s="1"/>
  <c r="C17" i="1"/>
  <c r="C17" i="19" s="1"/>
  <c r="C14" i="17" s="1"/>
  <c r="A18" i="1"/>
  <c r="B18" i="1"/>
  <c r="B18" i="19" s="1"/>
  <c r="B15" i="17" s="1"/>
  <c r="C18" i="1"/>
  <c r="C18" i="19" s="1"/>
  <c r="C15" i="17" s="1"/>
  <c r="A19" i="1"/>
  <c r="B19" i="1"/>
  <c r="B19" i="19" s="1"/>
  <c r="B16" i="17" s="1"/>
  <c r="C19" i="1"/>
  <c r="C19" i="19" s="1"/>
  <c r="C16" i="17" s="1"/>
  <c r="A20" i="1"/>
  <c r="B20" i="1"/>
  <c r="B20" i="19" s="1"/>
  <c r="B17" i="17" s="1"/>
  <c r="C20" i="1"/>
  <c r="C20" i="19" s="1"/>
  <c r="C17" i="17" s="1"/>
  <c r="A21" i="1"/>
  <c r="B21" i="1"/>
  <c r="B21" i="19" s="1"/>
  <c r="B18" i="17" s="1"/>
  <c r="C21" i="1"/>
  <c r="C21" i="19" s="1"/>
  <c r="C18" i="17" s="1"/>
  <c r="A22" i="1"/>
  <c r="B22" i="1"/>
  <c r="B22" i="19" s="1"/>
  <c r="B19" i="17" s="1"/>
  <c r="C22" i="1"/>
  <c r="C22" i="19" s="1"/>
  <c r="C19" i="17" s="1"/>
  <c r="A23" i="1"/>
  <c r="B23" i="1"/>
  <c r="B23" i="19" s="1"/>
  <c r="B20" i="17" s="1"/>
  <c r="C23" i="1"/>
  <c r="C23" i="19" s="1"/>
  <c r="C20" i="17" s="1"/>
  <c r="A24" i="1"/>
  <c r="B24" i="1"/>
  <c r="B24" i="19" s="1"/>
  <c r="B21" i="17" s="1"/>
  <c r="C24" i="1"/>
  <c r="C24" i="19" s="1"/>
  <c r="C21" i="17" s="1"/>
  <c r="A25" i="1"/>
  <c r="B25" i="1"/>
  <c r="B25" i="19" s="1"/>
  <c r="B22" i="17" s="1"/>
  <c r="C25" i="1"/>
  <c r="C25" i="19" s="1"/>
  <c r="C22" i="17" s="1"/>
  <c r="A26" i="1"/>
  <c r="B26" i="1"/>
  <c r="B26" i="19" s="1"/>
  <c r="B23" i="17" s="1"/>
  <c r="C26" i="1"/>
  <c r="C26" i="19" s="1"/>
  <c r="C23" i="17" s="1"/>
  <c r="A27" i="1"/>
  <c r="B27" i="1"/>
  <c r="B27" i="19" s="1"/>
  <c r="B24" i="17" s="1"/>
  <c r="C27" i="1"/>
  <c r="C27" i="19" s="1"/>
  <c r="C24" i="17" s="1"/>
  <c r="A28" i="1"/>
  <c r="B28" i="1"/>
  <c r="B28" i="19" s="1"/>
  <c r="B25" i="17" s="1"/>
  <c r="C28" i="1"/>
  <c r="C28" i="19" s="1"/>
  <c r="C25" i="17" s="1"/>
  <c r="A29" i="1"/>
  <c r="B29" i="1"/>
  <c r="B29" i="19" s="1"/>
  <c r="B26" i="17" s="1"/>
  <c r="C29" i="1"/>
  <c r="C29" i="19" s="1"/>
  <c r="C26" i="17" s="1"/>
  <c r="A30" i="1"/>
  <c r="B30" i="1"/>
  <c r="B30" i="19" s="1"/>
  <c r="B27" i="17" s="1"/>
  <c r="C30" i="1"/>
  <c r="C30" i="19" s="1"/>
  <c r="C27" i="17" s="1"/>
  <c r="A31" i="1"/>
  <c r="B31" i="1"/>
  <c r="B31" i="19" s="1"/>
  <c r="B28" i="17" s="1"/>
  <c r="C31" i="1"/>
  <c r="C31" i="19" s="1"/>
  <c r="C28" i="17" s="1"/>
  <c r="A32" i="1"/>
  <c r="B32" i="1"/>
  <c r="B32" i="19" s="1"/>
  <c r="B29" i="17" s="1"/>
  <c r="C32" i="1"/>
  <c r="C32" i="19" s="1"/>
  <c r="C29" i="17" s="1"/>
  <c r="A33" i="1"/>
  <c r="B33" i="1"/>
  <c r="B33" i="19" s="1"/>
  <c r="B30" i="17" s="1"/>
  <c r="C33" i="1"/>
  <c r="C33" i="19" s="1"/>
  <c r="C30" i="17" s="1"/>
  <c r="A34" i="1"/>
  <c r="B34" i="1"/>
  <c r="B34" i="19" s="1"/>
  <c r="B31" i="17" s="1"/>
  <c r="C34" i="1"/>
  <c r="C34" i="19" s="1"/>
  <c r="C31" i="17" s="1"/>
  <c r="A35" i="1"/>
  <c r="B35" i="1"/>
  <c r="B35" i="19" s="1"/>
  <c r="B32" i="17" s="1"/>
  <c r="C35" i="1"/>
  <c r="C35" i="19" s="1"/>
  <c r="C32" i="17" s="1"/>
  <c r="A36" i="1"/>
  <c r="B36" i="1"/>
  <c r="B36" i="19" s="1"/>
  <c r="B33" i="17" s="1"/>
  <c r="C36" i="1"/>
  <c r="C36" i="19" s="1"/>
  <c r="C33" i="17" s="1"/>
  <c r="A37" i="1"/>
  <c r="B37" i="1"/>
  <c r="B37" i="19" s="1"/>
  <c r="B34" i="17" s="1"/>
  <c r="C37" i="1"/>
  <c r="C37" i="19" s="1"/>
  <c r="C34" i="17" s="1"/>
  <c r="A38" i="1"/>
  <c r="B38" i="1"/>
  <c r="B38" i="19" s="1"/>
  <c r="B35" i="17" s="1"/>
  <c r="C38" i="1"/>
  <c r="C38" i="19" s="1"/>
  <c r="C35" i="17" s="1"/>
  <c r="A39" i="1"/>
  <c r="B39" i="1"/>
  <c r="B39" i="19" s="1"/>
  <c r="B36" i="17" s="1"/>
  <c r="C39" i="1"/>
  <c r="C39" i="19" s="1"/>
  <c r="C36" i="17" s="1"/>
  <c r="A40" i="1"/>
  <c r="B40" i="1"/>
  <c r="B40" i="19" s="1"/>
  <c r="B37" i="17" s="1"/>
  <c r="C40" i="1"/>
  <c r="C40" i="19" s="1"/>
  <c r="C37" i="17" s="1"/>
  <c r="A41" i="1"/>
  <c r="B41" i="1"/>
  <c r="B41" i="19" s="1"/>
  <c r="B38" i="17" s="1"/>
  <c r="C41" i="1"/>
  <c r="C41" i="19" s="1"/>
  <c r="C38" i="17" s="1"/>
  <c r="A42" i="1"/>
  <c r="B42" i="1"/>
  <c r="B42" i="19" s="1"/>
  <c r="B39" i="17" s="1"/>
  <c r="C42" i="1"/>
  <c r="C42" i="19" s="1"/>
  <c r="C39" i="17" s="1"/>
  <c r="A43" i="1"/>
  <c r="B43" i="1"/>
  <c r="B43" i="19" s="1"/>
  <c r="B40" i="17" s="1"/>
  <c r="C43" i="1"/>
  <c r="C43" i="19" s="1"/>
  <c r="C40" i="17" s="1"/>
  <c r="A44" i="1"/>
  <c r="B44" i="1"/>
  <c r="B44" i="19" s="1"/>
  <c r="B41" i="17" s="1"/>
  <c r="C44" i="1"/>
  <c r="C44" i="19" s="1"/>
  <c r="C41" i="17" s="1"/>
  <c r="A45" i="1"/>
  <c r="B45" i="1"/>
  <c r="B45" i="19" s="1"/>
  <c r="B42" i="17" s="1"/>
  <c r="C45" i="1"/>
  <c r="C45" i="19" s="1"/>
  <c r="C42" i="17" s="1"/>
  <c r="A46" i="1"/>
  <c r="B46" i="1"/>
  <c r="B46" i="19" s="1"/>
  <c r="B43" i="17" s="1"/>
  <c r="C46" i="1"/>
  <c r="C46" i="19" s="1"/>
  <c r="C43" i="17" s="1"/>
  <c r="A47" i="1"/>
  <c r="B47" i="1"/>
  <c r="B47" i="19" s="1"/>
  <c r="B44" i="17" s="1"/>
  <c r="C47" i="1"/>
  <c r="C47" i="19" s="1"/>
  <c r="C44" i="17" s="1"/>
  <c r="A48" i="1"/>
  <c r="B48" i="1"/>
  <c r="B48" i="19" s="1"/>
  <c r="B45" i="17" s="1"/>
  <c r="C48" i="1"/>
  <c r="C48" i="19" s="1"/>
  <c r="C45" i="17" s="1"/>
  <c r="A49" i="1"/>
  <c r="B49" i="1"/>
  <c r="B49" i="19" s="1"/>
  <c r="B46" i="17" s="1"/>
  <c r="C49" i="1"/>
  <c r="C49" i="19" s="1"/>
  <c r="C46" i="17" s="1"/>
  <c r="A50" i="1"/>
  <c r="B50" i="1"/>
  <c r="B50" i="19" s="1"/>
  <c r="B47" i="17" s="1"/>
  <c r="C50" i="1"/>
  <c r="C50" i="19" s="1"/>
  <c r="C47" i="17" s="1"/>
  <c r="A51" i="1"/>
  <c r="B51" i="1"/>
  <c r="B51" i="19" s="1"/>
  <c r="B48" i="17" s="1"/>
  <c r="C51" i="1"/>
  <c r="C51" i="19" s="1"/>
  <c r="C48" i="17" s="1"/>
  <c r="A52" i="1"/>
  <c r="B52" i="1"/>
  <c r="B52" i="19" s="1"/>
  <c r="B49" i="17" s="1"/>
  <c r="C52" i="1"/>
  <c r="C52" i="19" s="1"/>
  <c r="C49" i="17" s="1"/>
  <c r="A53" i="1"/>
  <c r="B53" i="1"/>
  <c r="B53" i="19" s="1"/>
  <c r="B50" i="17" s="1"/>
  <c r="C53" i="1"/>
  <c r="C53" i="19" s="1"/>
  <c r="C50" i="17" s="1"/>
  <c r="A54" i="1"/>
  <c r="B54" i="1"/>
  <c r="B54" i="19" s="1"/>
  <c r="B51" i="17" s="1"/>
  <c r="C54" i="1"/>
  <c r="C54" i="19" s="1"/>
  <c r="C51" i="17" s="1"/>
  <c r="A55" i="1"/>
  <c r="B55" i="1"/>
  <c r="B55" i="19" s="1"/>
  <c r="B52" i="17" s="1"/>
  <c r="C55" i="1"/>
  <c r="C55" i="19" s="1"/>
  <c r="C52" i="17" s="1"/>
  <c r="A56" i="1"/>
  <c r="B56" i="1"/>
  <c r="B56" i="19" s="1"/>
  <c r="B53" i="17" s="1"/>
  <c r="C56" i="1"/>
  <c r="C56" i="19" s="1"/>
  <c r="C53" i="17" s="1"/>
  <c r="A57" i="1"/>
  <c r="B57" i="1"/>
  <c r="B57" i="19" s="1"/>
  <c r="B54" i="17" s="1"/>
  <c r="C57" i="1"/>
  <c r="C57" i="19" s="1"/>
  <c r="C54" i="17" s="1"/>
  <c r="A58" i="1"/>
  <c r="B58" i="1"/>
  <c r="B58" i="19" s="1"/>
  <c r="B55" i="17" s="1"/>
  <c r="C58" i="1"/>
  <c r="C58" i="19" s="1"/>
  <c r="C55" i="17" s="1"/>
  <c r="A59" i="1"/>
  <c r="B59" i="1"/>
  <c r="B59" i="19" s="1"/>
  <c r="B56" i="17" s="1"/>
  <c r="C59" i="1"/>
  <c r="C59" i="19" s="1"/>
  <c r="C56" i="17" s="1"/>
  <c r="A60" i="1"/>
  <c r="B60" i="1"/>
  <c r="B60" i="19" s="1"/>
  <c r="B57" i="17" s="1"/>
  <c r="C60" i="1"/>
  <c r="C60" i="19" s="1"/>
  <c r="C57" i="17" s="1"/>
  <c r="A61" i="1"/>
  <c r="B61" i="1"/>
  <c r="B61" i="19" s="1"/>
  <c r="B58" i="17" s="1"/>
  <c r="C61" i="1"/>
  <c r="C61" i="19" s="1"/>
  <c r="C58" i="17" s="1"/>
  <c r="A62" i="1"/>
  <c r="B62" i="1"/>
  <c r="B62" i="19" s="1"/>
  <c r="B59" i="17" s="1"/>
  <c r="C62" i="1"/>
  <c r="C62" i="19" s="1"/>
  <c r="C59" i="17" s="1"/>
  <c r="A63" i="1"/>
  <c r="B63" i="1"/>
  <c r="B63" i="19" s="1"/>
  <c r="B60" i="17" s="1"/>
  <c r="C63" i="1"/>
  <c r="C63" i="19" s="1"/>
  <c r="C60" i="17" s="1"/>
  <c r="A64" i="1"/>
  <c r="B64" i="1"/>
  <c r="B64" i="19" s="1"/>
  <c r="B61" i="17" s="1"/>
  <c r="C64" i="1"/>
  <c r="C64" i="19" s="1"/>
  <c r="C61" i="17" s="1"/>
  <c r="A65" i="1"/>
  <c r="B65" i="1"/>
  <c r="B65" i="19" s="1"/>
  <c r="B62" i="17" s="1"/>
  <c r="C65" i="1"/>
  <c r="C65" i="19" s="1"/>
  <c r="C62" i="17" s="1"/>
  <c r="A66" i="1"/>
  <c r="B66" i="1"/>
  <c r="B66" i="19" s="1"/>
  <c r="B63" i="17" s="1"/>
  <c r="C66" i="1"/>
  <c r="C66" i="19" s="1"/>
  <c r="C63" i="17" s="1"/>
  <c r="A67" i="1"/>
  <c r="B67" i="1"/>
  <c r="B67" i="19" s="1"/>
  <c r="B64" i="17" s="1"/>
  <c r="C67" i="1"/>
  <c r="C67" i="19" s="1"/>
  <c r="C64" i="17" s="1"/>
  <c r="A68" i="1"/>
  <c r="B68" i="1"/>
  <c r="B68" i="19" s="1"/>
  <c r="B65" i="17" s="1"/>
  <c r="C68" i="1"/>
  <c r="C68" i="19" s="1"/>
  <c r="C65" i="17" s="1"/>
  <c r="A69" i="1"/>
  <c r="B69" i="1"/>
  <c r="B69" i="19" s="1"/>
  <c r="B66" i="17" s="1"/>
  <c r="C69" i="1"/>
  <c r="C69" i="19" s="1"/>
  <c r="C66" i="17" s="1"/>
  <c r="A70" i="1"/>
  <c r="B70" i="1"/>
  <c r="B70" i="19" s="1"/>
  <c r="B67" i="17" s="1"/>
  <c r="C70" i="1"/>
  <c r="C70" i="19" s="1"/>
  <c r="C67" i="17" s="1"/>
  <c r="A71" i="1"/>
  <c r="B71" i="1"/>
  <c r="B71" i="19" s="1"/>
  <c r="B68" i="17" s="1"/>
  <c r="C71" i="1"/>
  <c r="C71" i="19" s="1"/>
  <c r="C68" i="17" s="1"/>
  <c r="A72" i="1"/>
  <c r="B72" i="1"/>
  <c r="B72" i="19" s="1"/>
  <c r="B69" i="17" s="1"/>
  <c r="C72" i="1"/>
  <c r="C72" i="19" s="1"/>
  <c r="C69" i="17" s="1"/>
  <c r="A73" i="1"/>
  <c r="B73" i="1"/>
  <c r="B73" i="19" s="1"/>
  <c r="B70" i="17" s="1"/>
  <c r="C73" i="1"/>
  <c r="C73" i="19" s="1"/>
  <c r="C70" i="17" s="1"/>
  <c r="A74" i="1"/>
  <c r="B74" i="1"/>
  <c r="B74" i="19" s="1"/>
  <c r="B71" i="17" s="1"/>
  <c r="C74" i="1"/>
  <c r="C74" i="19" s="1"/>
  <c r="C71" i="17" s="1"/>
  <c r="A75" i="1"/>
  <c r="B75" i="1"/>
  <c r="B75" i="19" s="1"/>
  <c r="B72" i="17" s="1"/>
  <c r="C75" i="1"/>
  <c r="C75" i="19" s="1"/>
  <c r="C72" i="17" s="1"/>
  <c r="A76" i="1"/>
  <c r="B76" i="1"/>
  <c r="B76" i="19" s="1"/>
  <c r="B73" i="17" s="1"/>
  <c r="C76" i="1"/>
  <c r="C76" i="19" s="1"/>
  <c r="C73" i="17" s="1"/>
  <c r="A77" i="1"/>
  <c r="B77" i="1"/>
  <c r="B77" i="19" s="1"/>
  <c r="B74" i="17" s="1"/>
  <c r="C77" i="1"/>
  <c r="C77" i="19" s="1"/>
  <c r="C74" i="17" s="1"/>
  <c r="A78" i="1"/>
  <c r="B78" i="1"/>
  <c r="B78" i="19" s="1"/>
  <c r="B75" i="17" s="1"/>
  <c r="C78" i="1"/>
  <c r="C78" i="19" s="1"/>
  <c r="C75" i="17" s="1"/>
  <c r="A79" i="1"/>
  <c r="B79" i="1"/>
  <c r="B79" i="19" s="1"/>
  <c r="B76" i="17" s="1"/>
  <c r="C79" i="1"/>
  <c r="C79" i="19" s="1"/>
  <c r="C76" i="17" s="1"/>
  <c r="A80" i="1"/>
  <c r="B80" i="1"/>
  <c r="B80" i="19" s="1"/>
  <c r="B77" i="17" s="1"/>
  <c r="C80" i="1"/>
  <c r="C80" i="19" s="1"/>
  <c r="C77" i="17" s="1"/>
  <c r="A81" i="1"/>
  <c r="B81" i="1"/>
  <c r="B81" i="19" s="1"/>
  <c r="B78" i="17" s="1"/>
  <c r="C81" i="1"/>
  <c r="C81" i="19" s="1"/>
  <c r="C78" i="17" s="1"/>
  <c r="A82" i="1"/>
  <c r="B82" i="1"/>
  <c r="B82" i="19" s="1"/>
  <c r="B79" i="17" s="1"/>
  <c r="C82" i="1"/>
  <c r="C82" i="19" s="1"/>
  <c r="C79" i="17" s="1"/>
  <c r="A83" i="1"/>
  <c r="B83" i="1"/>
  <c r="B83" i="19" s="1"/>
  <c r="B80" i="17" s="1"/>
  <c r="C83" i="1"/>
  <c r="C83" i="19" s="1"/>
  <c r="C80" i="17" s="1"/>
  <c r="A84" i="1"/>
  <c r="B84" i="1"/>
  <c r="B84" i="19" s="1"/>
  <c r="B81" i="17" s="1"/>
  <c r="C84" i="1"/>
  <c r="C84" i="19" s="1"/>
  <c r="C81" i="17" s="1"/>
  <c r="A85" i="1"/>
  <c r="B85" i="1"/>
  <c r="B85" i="19" s="1"/>
  <c r="B82" i="17" s="1"/>
  <c r="C85" i="1"/>
  <c r="C85" i="19" s="1"/>
  <c r="C82" i="17" s="1"/>
  <c r="A86" i="1"/>
  <c r="B86" i="1"/>
  <c r="B86" i="19" s="1"/>
  <c r="B83" i="17" s="1"/>
  <c r="C86" i="1"/>
  <c r="C86" i="19" s="1"/>
  <c r="C83" i="17" s="1"/>
  <c r="A87" i="1"/>
  <c r="B87" i="1"/>
  <c r="B87" i="19" s="1"/>
  <c r="B84" i="17" s="1"/>
  <c r="C87" i="1"/>
  <c r="C87" i="19" s="1"/>
  <c r="C84" i="17" s="1"/>
  <c r="A88" i="1"/>
  <c r="B88" i="1"/>
  <c r="B88" i="19" s="1"/>
  <c r="B85" i="17" s="1"/>
  <c r="C88" i="1"/>
  <c r="C88" i="19" s="1"/>
  <c r="C85" i="17" s="1"/>
  <c r="A89" i="1"/>
  <c r="B89" i="1"/>
  <c r="B89" i="19" s="1"/>
  <c r="B86" i="17" s="1"/>
  <c r="C89" i="1"/>
  <c r="C89" i="19" s="1"/>
  <c r="C86" i="17" s="1"/>
  <c r="A90" i="1"/>
  <c r="B90" i="1"/>
  <c r="B90" i="19" s="1"/>
  <c r="B87" i="17" s="1"/>
  <c r="C90" i="1"/>
  <c r="C90" i="19" s="1"/>
  <c r="C87" i="17" s="1"/>
  <c r="A91" i="1"/>
  <c r="B91" i="1"/>
  <c r="B91" i="19" s="1"/>
  <c r="B88" i="17" s="1"/>
  <c r="C91" i="1"/>
  <c r="C91" i="19" s="1"/>
  <c r="C88" i="17" s="1"/>
  <c r="A92" i="1"/>
  <c r="B92" i="1"/>
  <c r="B92" i="19" s="1"/>
  <c r="B89" i="17" s="1"/>
  <c r="C92" i="1"/>
  <c r="C92" i="19" s="1"/>
  <c r="C89" i="17" s="1"/>
  <c r="A93" i="1"/>
  <c r="B93" i="1"/>
  <c r="B93" i="19" s="1"/>
  <c r="B90" i="17" s="1"/>
  <c r="C93" i="1"/>
  <c r="C93" i="19" s="1"/>
  <c r="C90" i="17" s="1"/>
  <c r="A94" i="1"/>
  <c r="B94" i="1"/>
  <c r="B94" i="19" s="1"/>
  <c r="B91" i="17" s="1"/>
  <c r="C94" i="1"/>
  <c r="C94" i="19" s="1"/>
  <c r="C91" i="17" s="1"/>
  <c r="A95" i="1"/>
  <c r="B95" i="1"/>
  <c r="B95" i="19" s="1"/>
  <c r="B92" i="17" s="1"/>
  <c r="C95" i="1"/>
  <c r="C95" i="19" s="1"/>
  <c r="C92" i="17" s="1"/>
  <c r="A96" i="1"/>
  <c r="B96" i="1"/>
  <c r="B96" i="19" s="1"/>
  <c r="B93" i="17" s="1"/>
  <c r="C96" i="1"/>
  <c r="C96" i="19" s="1"/>
  <c r="C93" i="17" s="1"/>
  <c r="A97" i="1"/>
  <c r="B97" i="1"/>
  <c r="B97" i="19" s="1"/>
  <c r="B94" i="17" s="1"/>
  <c r="C97" i="1"/>
  <c r="C97" i="19" s="1"/>
  <c r="C94" i="17" s="1"/>
  <c r="A98" i="1"/>
  <c r="B98" i="1"/>
  <c r="B98" i="19" s="1"/>
  <c r="B95" i="17" s="1"/>
  <c r="C98" i="1"/>
  <c r="C98" i="19" s="1"/>
  <c r="C95" i="17" s="1"/>
  <c r="A99" i="1"/>
  <c r="B99" i="1"/>
  <c r="B99" i="19" s="1"/>
  <c r="B96" i="17" s="1"/>
  <c r="C99" i="1"/>
  <c r="C99" i="19" s="1"/>
  <c r="C96" i="17" s="1"/>
  <c r="A100" i="1"/>
  <c r="B100" i="1"/>
  <c r="B100" i="19" s="1"/>
  <c r="B97" i="17" s="1"/>
  <c r="C100" i="1"/>
  <c r="C100" i="19" s="1"/>
  <c r="C97" i="17" s="1"/>
  <c r="A101" i="1"/>
  <c r="B101" i="1"/>
  <c r="B101" i="19" s="1"/>
  <c r="B98" i="17" s="1"/>
  <c r="C101" i="1"/>
  <c r="C101" i="19" s="1"/>
  <c r="C98" i="17" s="1"/>
  <c r="A102" i="1"/>
  <c r="B102" i="1"/>
  <c r="B102" i="19" s="1"/>
  <c r="B99" i="17" s="1"/>
  <c r="C102" i="1"/>
  <c r="C102" i="19" s="1"/>
  <c r="C99" i="17" s="1"/>
  <c r="A103" i="1"/>
  <c r="B103" i="1"/>
  <c r="B103" i="19" s="1"/>
  <c r="B100" i="17" s="1"/>
  <c r="C103" i="1"/>
  <c r="C103" i="19" s="1"/>
  <c r="C100" i="17" s="1"/>
  <c r="A104" i="1"/>
  <c r="B104" i="1"/>
  <c r="B104" i="19" s="1"/>
  <c r="B101" i="17" s="1"/>
  <c r="C104" i="1"/>
  <c r="C104" i="19" s="1"/>
  <c r="C101" i="17" s="1"/>
  <c r="A105" i="1"/>
  <c r="B105" i="1"/>
  <c r="B105" i="19" s="1"/>
  <c r="B102" i="17" s="1"/>
  <c r="C105" i="1"/>
  <c r="C105" i="19" s="1"/>
  <c r="C102" i="17" s="1"/>
  <c r="A106" i="1"/>
  <c r="B106" i="1"/>
  <c r="B106" i="19" s="1"/>
  <c r="B103" i="17" s="1"/>
  <c r="C106" i="1"/>
  <c r="C106" i="19" s="1"/>
  <c r="C103" i="17" s="1"/>
  <c r="A107" i="1"/>
  <c r="B107" i="1"/>
  <c r="B107" i="19" s="1"/>
  <c r="B104" i="17" s="1"/>
  <c r="C107" i="1"/>
  <c r="C107" i="19" s="1"/>
  <c r="C104" i="17" s="1"/>
  <c r="A108" i="1"/>
  <c r="B108" i="1"/>
  <c r="B108" i="19" s="1"/>
  <c r="B105" i="17" s="1"/>
  <c r="C108" i="1"/>
  <c r="C108" i="19" s="1"/>
  <c r="C105" i="17" s="1"/>
  <c r="A109" i="1"/>
  <c r="B109" i="1"/>
  <c r="B109" i="19" s="1"/>
  <c r="B106" i="17" s="1"/>
  <c r="C109" i="1"/>
  <c r="C109" i="19" s="1"/>
  <c r="C106" i="17" s="1"/>
  <c r="A110" i="1"/>
  <c r="B110" i="1"/>
  <c r="B110" i="19" s="1"/>
  <c r="B107" i="17" s="1"/>
  <c r="C110" i="1"/>
  <c r="C110" i="19" s="1"/>
  <c r="C107" i="17" s="1"/>
  <c r="A111" i="1"/>
  <c r="B111" i="1"/>
  <c r="B111" i="19" s="1"/>
  <c r="B108" i="17" s="1"/>
  <c r="C111" i="1"/>
  <c r="C111" i="19" s="1"/>
  <c r="C108" i="17" s="1"/>
  <c r="A112" i="1"/>
  <c r="B112" i="1"/>
  <c r="B112" i="19" s="1"/>
  <c r="B109" i="17" s="1"/>
  <c r="C112" i="1"/>
  <c r="C112" i="19" s="1"/>
  <c r="C109" i="17" s="1"/>
  <c r="A113" i="1"/>
  <c r="B113" i="1"/>
  <c r="B113" i="19" s="1"/>
  <c r="B110" i="17" s="1"/>
  <c r="C113" i="1"/>
  <c r="C113" i="19" s="1"/>
  <c r="C110" i="17" s="1"/>
  <c r="A114" i="1"/>
  <c r="B114" i="1"/>
  <c r="B114" i="19" s="1"/>
  <c r="B111" i="17" s="1"/>
  <c r="C114" i="1"/>
  <c r="C114" i="19" s="1"/>
  <c r="C111" i="17" s="1"/>
  <c r="A115" i="1"/>
  <c r="B115" i="1"/>
  <c r="B115" i="19" s="1"/>
  <c r="B112" i="17" s="1"/>
  <c r="C115" i="1"/>
  <c r="C115" i="19" s="1"/>
  <c r="C112" i="17" s="1"/>
  <c r="A116" i="1"/>
  <c r="B116" i="1"/>
  <c r="B116" i="19" s="1"/>
  <c r="B113" i="17" s="1"/>
  <c r="C116" i="1"/>
  <c r="C116" i="19" s="1"/>
  <c r="C113" i="17" s="1"/>
  <c r="A117" i="1"/>
  <c r="B117" i="1"/>
  <c r="B117" i="19" s="1"/>
  <c r="B114" i="17" s="1"/>
  <c r="C117" i="1"/>
  <c r="C117" i="19" s="1"/>
  <c r="C114" i="17" s="1"/>
  <c r="A118" i="1"/>
  <c r="B118" i="1"/>
  <c r="B118" i="19" s="1"/>
  <c r="B115" i="17" s="1"/>
  <c r="C118" i="1"/>
  <c r="C118" i="19" s="1"/>
  <c r="C115" i="17" s="1"/>
  <c r="A119" i="1"/>
  <c r="B119" i="1"/>
  <c r="B119" i="19" s="1"/>
  <c r="B116" i="17" s="1"/>
  <c r="C119" i="1"/>
  <c r="C119" i="19" s="1"/>
  <c r="C116" i="17" s="1"/>
  <c r="A120" i="1"/>
  <c r="B120" i="1"/>
  <c r="B120" i="19" s="1"/>
  <c r="B117" i="17" s="1"/>
  <c r="C120" i="1"/>
  <c r="C120" i="19" s="1"/>
  <c r="C117" i="17" s="1"/>
  <c r="A121" i="1"/>
  <c r="B121" i="1"/>
  <c r="B121" i="19" s="1"/>
  <c r="B118" i="17" s="1"/>
  <c r="C121" i="1"/>
  <c r="C121" i="19" s="1"/>
  <c r="C118" i="17" s="1"/>
  <c r="A122" i="1"/>
  <c r="B122" i="1"/>
  <c r="B122" i="19" s="1"/>
  <c r="B119" i="17" s="1"/>
  <c r="C122" i="1"/>
  <c r="C122" i="19" s="1"/>
  <c r="C119" i="17" s="1"/>
  <c r="A123" i="1"/>
  <c r="B123" i="1"/>
  <c r="B123" i="19" s="1"/>
  <c r="B120" i="17" s="1"/>
  <c r="C123" i="1"/>
  <c r="C123" i="19" s="1"/>
  <c r="C120" i="17" s="1"/>
  <c r="A124" i="1"/>
  <c r="B124" i="1"/>
  <c r="B124" i="19" s="1"/>
  <c r="B121" i="17" s="1"/>
  <c r="C124" i="1"/>
  <c r="C124" i="19" s="1"/>
  <c r="C121" i="17" s="1"/>
  <c r="A125" i="1"/>
  <c r="B125" i="1"/>
  <c r="B125" i="19" s="1"/>
  <c r="B122" i="17" s="1"/>
  <c r="C125" i="1"/>
  <c r="C125" i="19" s="1"/>
  <c r="C122" i="17" s="1"/>
  <c r="A126" i="1"/>
  <c r="B126" i="1"/>
  <c r="B126" i="19" s="1"/>
  <c r="B123" i="17" s="1"/>
  <c r="C126" i="1"/>
  <c r="C126" i="19" s="1"/>
  <c r="C123" i="17" s="1"/>
  <c r="A127" i="1"/>
  <c r="B127" i="1"/>
  <c r="B127" i="19" s="1"/>
  <c r="B124" i="17" s="1"/>
  <c r="C127" i="1"/>
  <c r="C127" i="19" s="1"/>
  <c r="C124" i="17" s="1"/>
  <c r="A128" i="1"/>
  <c r="B128" i="1"/>
  <c r="B128" i="19" s="1"/>
  <c r="B125" i="17" s="1"/>
  <c r="C128" i="1"/>
  <c r="C128" i="19" s="1"/>
  <c r="C125" i="17" s="1"/>
  <c r="A129" i="1"/>
  <c r="B129" i="1"/>
  <c r="B129" i="19" s="1"/>
  <c r="B126" i="17" s="1"/>
  <c r="C129" i="1"/>
  <c r="C129" i="19" s="1"/>
  <c r="C126" i="17" s="1"/>
  <c r="A130" i="1"/>
  <c r="B130" i="1"/>
  <c r="B130" i="19" s="1"/>
  <c r="B127" i="17" s="1"/>
  <c r="C130" i="1"/>
  <c r="C130" i="19" s="1"/>
  <c r="C127" i="17" s="1"/>
  <c r="A131" i="1"/>
  <c r="B131" i="1"/>
  <c r="B131" i="19" s="1"/>
  <c r="B128" i="17" s="1"/>
  <c r="C131" i="1"/>
  <c r="C131" i="19" s="1"/>
  <c r="C128" i="17" s="1"/>
  <c r="A132" i="1"/>
  <c r="B132" i="1"/>
  <c r="B132" i="19" s="1"/>
  <c r="B129" i="17" s="1"/>
  <c r="C132" i="1"/>
  <c r="C132" i="19" s="1"/>
  <c r="C129" i="17" s="1"/>
  <c r="A133" i="1"/>
  <c r="B133" i="1"/>
  <c r="B133" i="19" s="1"/>
  <c r="B130" i="17" s="1"/>
  <c r="C133" i="1"/>
  <c r="C133" i="19" s="1"/>
  <c r="C130" i="17" s="1"/>
  <c r="A134" i="1"/>
  <c r="B134" i="1"/>
  <c r="B134" i="19" s="1"/>
  <c r="B131" i="17" s="1"/>
  <c r="C134" i="1"/>
  <c r="C134" i="19" s="1"/>
  <c r="C131" i="17" s="1"/>
  <c r="A11" i="1"/>
  <c r="B128" i="10" l="1"/>
  <c r="B135" i="26"/>
  <c r="B130" i="9"/>
  <c r="B124" i="10"/>
  <c r="B131" i="26"/>
  <c r="B126" i="9"/>
  <c r="B120" i="10"/>
  <c r="B127" i="26"/>
  <c r="B122" i="9"/>
  <c r="B116" i="10"/>
  <c r="B123" i="26"/>
  <c r="B118" i="9"/>
  <c r="B112" i="10"/>
  <c r="B119" i="26"/>
  <c r="B114" i="9"/>
  <c r="B110" i="10"/>
  <c r="B117" i="26"/>
  <c r="B112" i="9"/>
  <c r="B106" i="10"/>
  <c r="B113" i="26"/>
  <c r="B108" i="9"/>
  <c r="B102" i="10"/>
  <c r="B109" i="26"/>
  <c r="B104" i="9"/>
  <c r="B100" i="10"/>
  <c r="B107" i="26"/>
  <c r="B102" i="9"/>
  <c r="B96" i="10"/>
  <c r="B103" i="26"/>
  <c r="B98" i="9"/>
  <c r="B94" i="10"/>
  <c r="B101" i="26"/>
  <c r="B96" i="9"/>
  <c r="B86" i="10"/>
  <c r="B93" i="26"/>
  <c r="B88" i="9"/>
  <c r="B82" i="10"/>
  <c r="B89" i="26"/>
  <c r="B84" i="9"/>
  <c r="B80" i="10"/>
  <c r="B87" i="26"/>
  <c r="B82" i="9"/>
  <c r="B76" i="10"/>
  <c r="B83" i="26"/>
  <c r="B78" i="9"/>
  <c r="B72" i="10"/>
  <c r="B79" i="26"/>
  <c r="B74" i="9"/>
  <c r="B70" i="10"/>
  <c r="B77" i="26"/>
  <c r="B72" i="9"/>
  <c r="B66" i="10"/>
  <c r="B73" i="26"/>
  <c r="B68" i="9"/>
  <c r="B62" i="10"/>
  <c r="B69" i="26"/>
  <c r="B64" i="9"/>
  <c r="B60" i="10"/>
  <c r="B67" i="26"/>
  <c r="B62" i="9"/>
  <c r="B56" i="10"/>
  <c r="B63" i="26"/>
  <c r="B58" i="9"/>
  <c r="B52" i="10"/>
  <c r="B59" i="26"/>
  <c r="B54" i="9"/>
  <c r="B50" i="10"/>
  <c r="B57" i="26"/>
  <c r="B52" i="9"/>
  <c r="B46" i="10"/>
  <c r="B53" i="26"/>
  <c r="B48" i="9"/>
  <c r="B42" i="10"/>
  <c r="B49" i="26"/>
  <c r="B44" i="9"/>
  <c r="B38" i="10"/>
  <c r="B45" i="26"/>
  <c r="B40" i="9"/>
  <c r="B36" i="10"/>
  <c r="B43" i="26"/>
  <c r="B38" i="9"/>
  <c r="B34" i="10"/>
  <c r="B41" i="26"/>
  <c r="B36" i="9"/>
  <c r="B30" i="10"/>
  <c r="B37" i="26"/>
  <c r="B32" i="9"/>
  <c r="B28" i="10"/>
  <c r="B35" i="26"/>
  <c r="B30" i="9"/>
  <c r="B26" i="10"/>
  <c r="B33" i="26"/>
  <c r="B28" i="9"/>
  <c r="B24" i="10"/>
  <c r="B31" i="26"/>
  <c r="B26" i="9"/>
  <c r="B20" i="10"/>
  <c r="B27" i="26"/>
  <c r="B22" i="9"/>
  <c r="B18" i="10"/>
  <c r="B25" i="26"/>
  <c r="B20" i="9"/>
  <c r="B16" i="10"/>
  <c r="B23" i="26"/>
  <c r="B18" i="9"/>
  <c r="B14" i="10"/>
  <c r="B21" i="26"/>
  <c r="B16" i="9"/>
  <c r="B10" i="10"/>
  <c r="B17" i="26"/>
  <c r="B12" i="9"/>
  <c r="B138" i="26"/>
  <c r="B131" i="10"/>
  <c r="B133" i="9"/>
  <c r="B136" i="26"/>
  <c r="B129" i="10"/>
  <c r="B131" i="9"/>
  <c r="B134" i="26"/>
  <c r="B127" i="10"/>
  <c r="B129" i="9"/>
  <c r="B132" i="26"/>
  <c r="B125" i="10"/>
  <c r="B127" i="9"/>
  <c r="B130" i="26"/>
  <c r="B123" i="10"/>
  <c r="B125" i="9"/>
  <c r="B128" i="26"/>
  <c r="B121" i="10"/>
  <c r="B123" i="9"/>
  <c r="B126" i="26"/>
  <c r="B119" i="10"/>
  <c r="B121" i="9"/>
  <c r="B117" i="10"/>
  <c r="B124" i="26"/>
  <c r="B119" i="9"/>
  <c r="B115" i="10"/>
  <c r="B122" i="26"/>
  <c r="B117" i="9"/>
  <c r="B113" i="10"/>
  <c r="B120" i="26"/>
  <c r="B115" i="9"/>
  <c r="B111" i="10"/>
  <c r="B118" i="26"/>
  <c r="B113" i="9"/>
  <c r="B109" i="10"/>
  <c r="B116" i="26"/>
  <c r="B111" i="9"/>
  <c r="B107" i="10"/>
  <c r="B114" i="26"/>
  <c r="B109" i="9"/>
  <c r="B105" i="10"/>
  <c r="B112" i="26"/>
  <c r="B107" i="9"/>
  <c r="B103" i="10"/>
  <c r="B110" i="26"/>
  <c r="B105" i="9"/>
  <c r="B101" i="10"/>
  <c r="B108" i="26"/>
  <c r="B103" i="9"/>
  <c r="B99" i="10"/>
  <c r="B106" i="26"/>
  <c r="B101" i="9"/>
  <c r="B97" i="10"/>
  <c r="B104" i="26"/>
  <c r="B99" i="9"/>
  <c r="B95" i="10"/>
  <c r="B102" i="26"/>
  <c r="B97" i="9"/>
  <c r="B93" i="10"/>
  <c r="B100" i="26"/>
  <c r="B95" i="9"/>
  <c r="B89" i="10"/>
  <c r="B96" i="26"/>
  <c r="B91" i="9"/>
  <c r="B87" i="10"/>
  <c r="B94" i="26"/>
  <c r="B89" i="9"/>
  <c r="B85" i="10"/>
  <c r="B92" i="26"/>
  <c r="B87" i="9"/>
  <c r="B83" i="10"/>
  <c r="B90" i="26"/>
  <c r="B85" i="9"/>
  <c r="B81" i="10"/>
  <c r="B88" i="26"/>
  <c r="B83" i="9"/>
  <c r="B79" i="10"/>
  <c r="B86" i="26"/>
  <c r="B81" i="9"/>
  <c r="B77" i="10"/>
  <c r="B84" i="26"/>
  <c r="B79" i="9"/>
  <c r="B75" i="10"/>
  <c r="B82" i="26"/>
  <c r="B77" i="9"/>
  <c r="B73" i="10"/>
  <c r="B80" i="26"/>
  <c r="B75" i="9"/>
  <c r="B71" i="10"/>
  <c r="B78" i="26"/>
  <c r="B73" i="9"/>
  <c r="B69" i="10"/>
  <c r="B76" i="26"/>
  <c r="B71" i="9"/>
  <c r="B67" i="10"/>
  <c r="B74" i="26"/>
  <c r="B69" i="9"/>
  <c r="B65" i="10"/>
  <c r="B72" i="26"/>
  <c r="B67" i="9"/>
  <c r="B63" i="10"/>
  <c r="B70" i="26"/>
  <c r="B65" i="9"/>
  <c r="B61" i="10"/>
  <c r="B68" i="26"/>
  <c r="B63" i="9"/>
  <c r="B59" i="10"/>
  <c r="B66" i="26"/>
  <c r="B61" i="9"/>
  <c r="B57" i="10"/>
  <c r="B64" i="26"/>
  <c r="B59" i="9"/>
  <c r="B55" i="10"/>
  <c r="B62" i="26"/>
  <c r="B57" i="9"/>
  <c r="B53" i="10"/>
  <c r="B60" i="26"/>
  <c r="B55" i="9"/>
  <c r="B51" i="10"/>
  <c r="B58" i="26"/>
  <c r="B53" i="9"/>
  <c r="B49" i="10"/>
  <c r="B56" i="26"/>
  <c r="B51" i="9"/>
  <c r="B47" i="10"/>
  <c r="B54" i="26"/>
  <c r="B49" i="9"/>
  <c r="B45" i="10"/>
  <c r="B52" i="26"/>
  <c r="B47" i="9"/>
  <c r="B43" i="10"/>
  <c r="B50" i="26"/>
  <c r="B45" i="9"/>
  <c r="B41" i="10"/>
  <c r="B48" i="26"/>
  <c r="B43" i="9"/>
  <c r="B39" i="10"/>
  <c r="B46" i="26"/>
  <c r="B41" i="9"/>
  <c r="B37" i="10"/>
  <c r="B44" i="26"/>
  <c r="B39" i="9"/>
  <c r="B35" i="10"/>
  <c r="B42" i="26"/>
  <c r="B37" i="9"/>
  <c r="B33" i="10"/>
  <c r="B40" i="26"/>
  <c r="B35" i="9"/>
  <c r="B31" i="10"/>
  <c r="B38" i="26"/>
  <c r="B33" i="9"/>
  <c r="B29" i="10"/>
  <c r="B36" i="26"/>
  <c r="B31" i="9"/>
  <c r="B27" i="10"/>
  <c r="B34" i="26"/>
  <c r="B29" i="9"/>
  <c r="B25" i="10"/>
  <c r="B32" i="26"/>
  <c r="B27" i="9"/>
  <c r="B23" i="10"/>
  <c r="B30" i="26"/>
  <c r="B25" i="9"/>
  <c r="B21" i="10"/>
  <c r="B28" i="26"/>
  <c r="B23" i="9"/>
  <c r="B19" i="10"/>
  <c r="B26" i="26"/>
  <c r="B21" i="9"/>
  <c r="B17" i="10"/>
  <c r="B24" i="26"/>
  <c r="B19" i="9"/>
  <c r="B15" i="10"/>
  <c r="B22" i="26"/>
  <c r="B17" i="9"/>
  <c r="B130" i="10"/>
  <c r="B137" i="26"/>
  <c r="B132" i="9"/>
  <c r="B126" i="10"/>
  <c r="B133" i="26"/>
  <c r="B128" i="9"/>
  <c r="B122" i="10"/>
  <c r="B129" i="26"/>
  <c r="B124" i="9"/>
  <c r="B118" i="10"/>
  <c r="B125" i="26"/>
  <c r="B120" i="9"/>
  <c r="B114" i="10"/>
  <c r="B121" i="26"/>
  <c r="B116" i="9"/>
  <c r="B108" i="10"/>
  <c r="B115" i="26"/>
  <c r="B110" i="9"/>
  <c r="B104" i="10"/>
  <c r="B111" i="26"/>
  <c r="B106" i="9"/>
  <c r="B98" i="10"/>
  <c r="B105" i="26"/>
  <c r="B100" i="9"/>
  <c r="B88" i="10"/>
  <c r="B95" i="26"/>
  <c r="B90" i="9"/>
  <c r="B84" i="10"/>
  <c r="B91" i="26"/>
  <c r="B86" i="9"/>
  <c r="B78" i="10"/>
  <c r="B85" i="26"/>
  <c r="B80" i="9"/>
  <c r="B74" i="10"/>
  <c r="B81" i="26"/>
  <c r="B76" i="9"/>
  <c r="B68" i="10"/>
  <c r="B75" i="26"/>
  <c r="B70" i="9"/>
  <c r="B64" i="10"/>
  <c r="B71" i="26"/>
  <c r="B66" i="9"/>
  <c r="B58" i="10"/>
  <c r="B65" i="26"/>
  <c r="B60" i="9"/>
  <c r="B54" i="10"/>
  <c r="B61" i="26"/>
  <c r="B56" i="9"/>
  <c r="B48" i="10"/>
  <c r="B55" i="26"/>
  <c r="B50" i="9"/>
  <c r="B44" i="10"/>
  <c r="B51" i="26"/>
  <c r="B46" i="9"/>
  <c r="B40" i="10"/>
  <c r="B47" i="26"/>
  <c r="B42" i="9"/>
  <c r="B32" i="10"/>
  <c r="B39" i="26"/>
  <c r="B34" i="9"/>
  <c r="B22" i="10"/>
  <c r="B29" i="26"/>
  <c r="B24" i="9"/>
  <c r="B12" i="10"/>
  <c r="B19" i="26"/>
  <c r="B14" i="9"/>
  <c r="C137" i="26"/>
  <c r="C130" i="10"/>
  <c r="C132" i="9"/>
  <c r="C133" i="26"/>
  <c r="C126" i="10"/>
  <c r="C128" i="9"/>
  <c r="C129" i="26"/>
  <c r="C122" i="10"/>
  <c r="C124" i="9"/>
  <c r="C127" i="26"/>
  <c r="C120" i="10"/>
  <c r="C122" i="9"/>
  <c r="C118" i="10"/>
  <c r="C125" i="26"/>
  <c r="C120" i="9"/>
  <c r="C114" i="10"/>
  <c r="C121" i="26"/>
  <c r="C116" i="9"/>
  <c r="C108" i="10"/>
  <c r="C115" i="26"/>
  <c r="C110" i="9"/>
  <c r="C104" i="10"/>
  <c r="C111" i="26"/>
  <c r="C106" i="9"/>
  <c r="C100" i="10"/>
  <c r="C107" i="26"/>
  <c r="C102" i="9"/>
  <c r="C98" i="10"/>
  <c r="C105" i="26"/>
  <c r="C100" i="9"/>
  <c r="C94" i="10"/>
  <c r="C101" i="26"/>
  <c r="C96" i="9"/>
  <c r="B91" i="10"/>
  <c r="B98" i="26"/>
  <c r="B93" i="9"/>
  <c r="C88" i="10"/>
  <c r="C95" i="26"/>
  <c r="C90" i="9"/>
  <c r="C84" i="10"/>
  <c r="C91" i="26"/>
  <c r="C86" i="9"/>
  <c r="C80" i="10"/>
  <c r="C87" i="26"/>
  <c r="C82" i="9"/>
  <c r="C78" i="10"/>
  <c r="C85" i="26"/>
  <c r="C80" i="9"/>
  <c r="C74" i="10"/>
  <c r="C81" i="26"/>
  <c r="C76" i="9"/>
  <c r="C72" i="10"/>
  <c r="C79" i="26"/>
  <c r="C74" i="9"/>
  <c r="C131" i="10"/>
  <c r="C138" i="26"/>
  <c r="C133" i="9"/>
  <c r="C129" i="10"/>
  <c r="C136" i="26"/>
  <c r="C131" i="9"/>
  <c r="C127" i="10"/>
  <c r="C134" i="26"/>
  <c r="C129" i="9"/>
  <c r="C125" i="10"/>
  <c r="C132" i="26"/>
  <c r="C127" i="9"/>
  <c r="C123" i="10"/>
  <c r="C130" i="26"/>
  <c r="C125" i="9"/>
  <c r="C121" i="10"/>
  <c r="C128" i="26"/>
  <c r="C123" i="9"/>
  <c r="C119" i="10"/>
  <c r="C126" i="26"/>
  <c r="C121" i="9"/>
  <c r="C117" i="10"/>
  <c r="C124" i="26"/>
  <c r="C119" i="9"/>
  <c r="C115" i="10"/>
  <c r="C122" i="26"/>
  <c r="C117" i="9"/>
  <c r="C113" i="10"/>
  <c r="C120" i="26"/>
  <c r="C115" i="9"/>
  <c r="C111" i="10"/>
  <c r="C118" i="26"/>
  <c r="C113" i="9"/>
  <c r="C109" i="10"/>
  <c r="C116" i="26"/>
  <c r="C111" i="9"/>
  <c r="C107" i="10"/>
  <c r="C114" i="26"/>
  <c r="C109" i="9"/>
  <c r="C105" i="10"/>
  <c r="C112" i="26"/>
  <c r="C107" i="9"/>
  <c r="C103" i="10"/>
  <c r="C110" i="26"/>
  <c r="C105" i="9"/>
  <c r="C101" i="10"/>
  <c r="C108" i="26"/>
  <c r="C103" i="9"/>
  <c r="C99" i="10"/>
  <c r="C106" i="26"/>
  <c r="C101" i="9"/>
  <c r="C97" i="10"/>
  <c r="C104" i="26"/>
  <c r="C99" i="9"/>
  <c r="C95" i="10"/>
  <c r="C102" i="26"/>
  <c r="C97" i="9"/>
  <c r="C93" i="10"/>
  <c r="C100" i="26"/>
  <c r="C95" i="9"/>
  <c r="B92" i="10"/>
  <c r="B99" i="26"/>
  <c r="B94" i="9"/>
  <c r="C91" i="10"/>
  <c r="C98" i="26"/>
  <c r="C93" i="9"/>
  <c r="B90" i="10"/>
  <c r="B97" i="26"/>
  <c r="B92" i="9"/>
  <c r="C89" i="10"/>
  <c r="C96" i="26"/>
  <c r="C91" i="9"/>
  <c r="C87" i="10"/>
  <c r="C94" i="26"/>
  <c r="C89" i="9"/>
  <c r="C85" i="10"/>
  <c r="C92" i="26"/>
  <c r="C87" i="9"/>
  <c r="C83" i="10"/>
  <c r="C90" i="26"/>
  <c r="C85" i="9"/>
  <c r="C81" i="10"/>
  <c r="C88" i="26"/>
  <c r="C83" i="9"/>
  <c r="C79" i="10"/>
  <c r="C86" i="26"/>
  <c r="C81" i="9"/>
  <c r="C77" i="10"/>
  <c r="C84" i="26"/>
  <c r="C79" i="9"/>
  <c r="C75" i="10"/>
  <c r="C82" i="26"/>
  <c r="C77" i="9"/>
  <c r="C73" i="10"/>
  <c r="C80" i="26"/>
  <c r="C75" i="9"/>
  <c r="C71" i="10"/>
  <c r="C78" i="26"/>
  <c r="C73" i="9"/>
  <c r="C69" i="10"/>
  <c r="C76" i="26"/>
  <c r="C71" i="9"/>
  <c r="C67" i="10"/>
  <c r="C74" i="26"/>
  <c r="C69" i="9"/>
  <c r="C65" i="10"/>
  <c r="C72" i="26"/>
  <c r="C67" i="9"/>
  <c r="C63" i="10"/>
  <c r="C70" i="26"/>
  <c r="C65" i="9"/>
  <c r="C61" i="10"/>
  <c r="C68" i="26"/>
  <c r="C63" i="9"/>
  <c r="C59" i="10"/>
  <c r="C66" i="26"/>
  <c r="C61" i="9"/>
  <c r="C57" i="10"/>
  <c r="C64" i="26"/>
  <c r="C59" i="9"/>
  <c r="C55" i="10"/>
  <c r="C62" i="26"/>
  <c r="C57" i="9"/>
  <c r="C53" i="10"/>
  <c r="C60" i="26"/>
  <c r="C55" i="9"/>
  <c r="C51" i="10"/>
  <c r="C58" i="26"/>
  <c r="C53" i="9"/>
  <c r="C49" i="10"/>
  <c r="C56" i="26"/>
  <c r="C51" i="9"/>
  <c r="C47" i="10"/>
  <c r="C54" i="26"/>
  <c r="C49" i="9"/>
  <c r="C45" i="10"/>
  <c r="C52" i="26"/>
  <c r="C47" i="9"/>
  <c r="C43" i="10"/>
  <c r="C50" i="26"/>
  <c r="C45" i="9"/>
  <c r="C41" i="10"/>
  <c r="C48" i="26"/>
  <c r="C43" i="9"/>
  <c r="C39" i="10"/>
  <c r="C46" i="26"/>
  <c r="C41" i="9"/>
  <c r="C37" i="10"/>
  <c r="C44" i="26"/>
  <c r="C39" i="9"/>
  <c r="C35" i="10"/>
  <c r="C42" i="26"/>
  <c r="C37" i="9"/>
  <c r="C33" i="10"/>
  <c r="C40" i="26"/>
  <c r="C35" i="9"/>
  <c r="C31" i="10"/>
  <c r="C38" i="26"/>
  <c r="C33" i="9"/>
  <c r="C29" i="10"/>
  <c r="C36" i="26"/>
  <c r="C31" i="9"/>
  <c r="C27" i="10"/>
  <c r="C34" i="26"/>
  <c r="C29" i="9"/>
  <c r="C25" i="10"/>
  <c r="C32" i="26"/>
  <c r="C27" i="9"/>
  <c r="C23" i="10"/>
  <c r="C30" i="26"/>
  <c r="C25" i="9"/>
  <c r="C21" i="10"/>
  <c r="C28" i="26"/>
  <c r="C23" i="9"/>
  <c r="C19" i="10"/>
  <c r="C26" i="26"/>
  <c r="C21" i="9"/>
  <c r="C17" i="10"/>
  <c r="C24" i="26"/>
  <c r="C19" i="9"/>
  <c r="C15" i="10"/>
  <c r="C22" i="26"/>
  <c r="C17" i="9"/>
  <c r="C13" i="10"/>
  <c r="C20" i="26"/>
  <c r="C15" i="9"/>
  <c r="C11" i="10"/>
  <c r="C18" i="26"/>
  <c r="C13" i="9"/>
  <c r="C9" i="10"/>
  <c r="C16" i="26"/>
  <c r="C11" i="9"/>
  <c r="C135" i="26"/>
  <c r="C128" i="10"/>
  <c r="C130" i="9"/>
  <c r="C131" i="26"/>
  <c r="C124" i="10"/>
  <c r="C126" i="9"/>
  <c r="C116" i="10"/>
  <c r="C123" i="26"/>
  <c r="C118" i="9"/>
  <c r="C112" i="10"/>
  <c r="C119" i="26"/>
  <c r="C114" i="9"/>
  <c r="C110" i="10"/>
  <c r="C117" i="26"/>
  <c r="C112" i="9"/>
  <c r="C106" i="10"/>
  <c r="C113" i="26"/>
  <c r="C108" i="9"/>
  <c r="C102" i="10"/>
  <c r="C109" i="26"/>
  <c r="C104" i="9"/>
  <c r="C96" i="10"/>
  <c r="C103" i="26"/>
  <c r="C98" i="9"/>
  <c r="C92" i="10"/>
  <c r="C99" i="26"/>
  <c r="C94" i="9"/>
  <c r="C90" i="10"/>
  <c r="C97" i="26"/>
  <c r="C92" i="9"/>
  <c r="C86" i="10"/>
  <c r="C93" i="26"/>
  <c r="C88" i="9"/>
  <c r="C82" i="10"/>
  <c r="C89" i="26"/>
  <c r="C84" i="9"/>
  <c r="C76" i="10"/>
  <c r="C83" i="26"/>
  <c r="C78" i="9"/>
  <c r="C70" i="10"/>
  <c r="C77" i="26"/>
  <c r="C72" i="9"/>
  <c r="C68" i="10"/>
  <c r="C75" i="26"/>
  <c r="C70" i="9"/>
  <c r="C66" i="10"/>
  <c r="C73" i="26"/>
  <c r="C68" i="9"/>
  <c r="C64" i="10"/>
  <c r="C71" i="26"/>
  <c r="C66" i="9"/>
  <c r="C62" i="10"/>
  <c r="C69" i="26"/>
  <c r="C64" i="9"/>
  <c r="C60" i="10"/>
  <c r="C67" i="26"/>
  <c r="C62" i="9"/>
  <c r="C58" i="10"/>
  <c r="C65" i="26"/>
  <c r="C60" i="9"/>
  <c r="C56" i="10"/>
  <c r="C63" i="26"/>
  <c r="C58" i="9"/>
  <c r="C54" i="10"/>
  <c r="C61" i="26"/>
  <c r="C56" i="9"/>
  <c r="C52" i="10"/>
  <c r="C59" i="26"/>
  <c r="C54" i="9"/>
  <c r="C50" i="10"/>
  <c r="C57" i="26"/>
  <c r="C52" i="9"/>
  <c r="C48" i="10"/>
  <c r="C55" i="26"/>
  <c r="C50" i="9"/>
  <c r="C46" i="10"/>
  <c r="C53" i="26"/>
  <c r="C48" i="9"/>
  <c r="C44" i="10"/>
  <c r="C51" i="26"/>
  <c r="C46" i="9"/>
  <c r="C42" i="10"/>
  <c r="C49" i="26"/>
  <c r="C44" i="9"/>
  <c r="C40" i="10"/>
  <c r="C47" i="26"/>
  <c r="C42" i="9"/>
  <c r="C38" i="10"/>
  <c r="C45" i="26"/>
  <c r="C40" i="9"/>
  <c r="C36" i="10"/>
  <c r="C43" i="26"/>
  <c r="C38" i="9"/>
  <c r="C34" i="10"/>
  <c r="C41" i="26"/>
  <c r="C36" i="9"/>
  <c r="C32" i="10"/>
  <c r="C39" i="26"/>
  <c r="C34" i="9"/>
  <c r="C30" i="10"/>
  <c r="C37" i="26"/>
  <c r="C32" i="9"/>
  <c r="C28" i="10"/>
  <c r="C35" i="26"/>
  <c r="C30" i="9"/>
  <c r="C26" i="10"/>
  <c r="C33" i="26"/>
  <c r="C28" i="9"/>
  <c r="C24" i="10"/>
  <c r="C31" i="26"/>
  <c r="C26" i="9"/>
  <c r="C22" i="10"/>
  <c r="C29" i="26"/>
  <c r="C24" i="9"/>
  <c r="C20" i="10"/>
  <c r="C27" i="26"/>
  <c r="C22" i="9"/>
  <c r="C18" i="10"/>
  <c r="C25" i="26"/>
  <c r="C20" i="9"/>
  <c r="C16" i="10"/>
  <c r="C23" i="26"/>
  <c r="C18" i="9"/>
  <c r="C14" i="10"/>
  <c r="C21" i="26"/>
  <c r="C16" i="9"/>
  <c r="C12" i="10"/>
  <c r="C19" i="26"/>
  <c r="C14" i="9"/>
  <c r="C10" i="10"/>
  <c r="C17" i="26"/>
  <c r="C12" i="9"/>
  <c r="B13" i="10"/>
  <c r="B20" i="26"/>
  <c r="B15" i="9"/>
  <c r="B11" i="10"/>
  <c r="B18" i="26"/>
  <c r="B13" i="9"/>
  <c r="B9" i="10"/>
  <c r="B16" i="26"/>
  <c r="B11" i="9"/>
  <c r="A4" i="11"/>
  <c r="A4" i="20"/>
  <c r="A3" i="20"/>
  <c r="A5" i="10"/>
  <c r="A5" i="26"/>
  <c r="A5" i="9"/>
  <c r="A5" i="17"/>
  <c r="A5" i="19"/>
  <c r="A5" i="1"/>
  <c r="A4" i="7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15" i="26"/>
  <c r="F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E3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15" i="26"/>
  <c r="I10" i="26"/>
  <c r="G11" i="26" s="1"/>
  <c r="G12" i="26" s="1"/>
  <c r="D11" i="26" l="1"/>
  <c r="H11" i="26"/>
  <c r="H12" i="26" s="1"/>
  <c r="F11" i="26"/>
  <c r="F12" i="26" s="1"/>
  <c r="E140" i="26"/>
  <c r="E142" i="26" s="1"/>
  <c r="D12" i="26"/>
  <c r="E11" i="26"/>
  <c r="E12" i="26" s="1"/>
  <c r="E139" i="26" l="1"/>
  <c r="I12" i="26"/>
  <c r="I11" i="26"/>
  <c r="E133" i="10"/>
  <c r="E135" i="10" s="1"/>
  <c r="D133" i="10"/>
  <c r="D135" i="10" s="1"/>
  <c r="E133" i="17"/>
  <c r="F133" i="17"/>
  <c r="G133" i="17"/>
  <c r="H133" i="17"/>
  <c r="D133" i="17"/>
  <c r="C9" i="11"/>
  <c r="A17" i="11" s="1"/>
  <c r="C10" i="11"/>
  <c r="A18" i="11" s="1"/>
  <c r="C11" i="11"/>
  <c r="A19" i="11" s="1"/>
  <c r="C12" i="11"/>
  <c r="A20" i="11" s="1"/>
  <c r="C8" i="11"/>
  <c r="A16" i="11" s="1"/>
  <c r="G8" i="20"/>
  <c r="F8" i="20"/>
  <c r="E8" i="20"/>
  <c r="D8" i="20"/>
  <c r="C8" i="20"/>
  <c r="H9" i="26"/>
  <c r="I14" i="26" s="1"/>
  <c r="G9" i="26"/>
  <c r="H14" i="26" s="1"/>
  <c r="F9" i="26"/>
  <c r="G14" i="26" s="1"/>
  <c r="E9" i="26"/>
  <c r="F14" i="26" s="1"/>
  <c r="D9" i="26"/>
  <c r="E14" i="26" s="1"/>
  <c r="H7" i="17"/>
  <c r="G7" i="17"/>
  <c r="F7" i="17"/>
  <c r="E7" i="17"/>
  <c r="D7" i="17"/>
  <c r="C13" i="20"/>
  <c r="H140" i="26" l="1"/>
  <c r="H142" i="26" s="1"/>
  <c r="I140" i="26"/>
  <c r="I142" i="26" s="1"/>
  <c r="F140" i="26"/>
  <c r="F142" i="26" s="1"/>
  <c r="G140" i="26"/>
  <c r="G142" i="26" s="1"/>
  <c r="H26" i="4" l="1"/>
  <c r="G26" i="4"/>
  <c r="G10" i="20"/>
  <c r="G13" i="20" s="1"/>
  <c r="F10" i="20"/>
  <c r="F13" i="20" s="1"/>
  <c r="E10" i="20"/>
  <c r="E13" i="20" s="1"/>
  <c r="D10" i="20"/>
  <c r="D13" i="20" s="1"/>
  <c r="G15" i="20"/>
  <c r="F15" i="20"/>
  <c r="E15" i="20"/>
  <c r="D15" i="20"/>
  <c r="C15" i="20"/>
  <c r="G14" i="20"/>
  <c r="F14" i="20"/>
  <c r="E14" i="20"/>
  <c r="D14" i="20"/>
  <c r="C14" i="20"/>
  <c r="C11" i="1"/>
  <c r="C11" i="19" s="1"/>
  <c r="C8" i="17" s="1"/>
  <c r="B11" i="1"/>
  <c r="B11" i="19" s="1"/>
  <c r="B8" i="17" s="1"/>
  <c r="A4" i="6"/>
  <c r="A3" i="9"/>
  <c r="A3" i="17"/>
  <c r="A3" i="26" s="1"/>
  <c r="A3" i="19"/>
  <c r="A3" i="1"/>
  <c r="A3" i="7"/>
  <c r="A3" i="3"/>
  <c r="A3" i="6"/>
  <c r="K126" i="21"/>
  <c r="M125" i="21"/>
  <c r="M126" i="21" s="1"/>
  <c r="L125" i="21"/>
  <c r="L126" i="21" s="1"/>
  <c r="K125" i="21"/>
  <c r="J125" i="21"/>
  <c r="J126" i="21" s="1"/>
  <c r="I125" i="21"/>
  <c r="I126" i="21" s="1"/>
  <c r="F125" i="21"/>
  <c r="F126" i="21" s="1"/>
  <c r="E125" i="21"/>
  <c r="E126" i="21" s="1"/>
  <c r="D125" i="21"/>
  <c r="D126" i="21" s="1"/>
  <c r="C125" i="21"/>
  <c r="C126" i="21" s="1"/>
  <c r="B125" i="21"/>
  <c r="B126" i="21" s="1"/>
  <c r="D16" i="20" l="1"/>
  <c r="D17" i="20" s="1"/>
  <c r="C16" i="20"/>
  <c r="C17" i="20" s="1"/>
  <c r="E16" i="20"/>
  <c r="E17" i="20" s="1"/>
  <c r="G16" i="20"/>
  <c r="G17" i="20" s="1"/>
  <c r="F16" i="20"/>
  <c r="F17" i="20" s="1"/>
  <c r="B15" i="26"/>
  <c r="B8" i="10"/>
  <c r="B10" i="9"/>
  <c r="C15" i="26"/>
  <c r="C8" i="10"/>
  <c r="C10" i="9"/>
  <c r="A3" i="10"/>
  <c r="A3" i="11" s="1"/>
  <c r="A3" i="21" s="1"/>
  <c r="H3" i="21" s="1"/>
  <c r="K135" i="19"/>
  <c r="L135" i="19"/>
  <c r="M135" i="19"/>
  <c r="J135" i="19"/>
  <c r="E135" i="19"/>
  <c r="F135" i="19"/>
  <c r="G135" i="19"/>
  <c r="H135" i="19"/>
  <c r="I135" i="19"/>
  <c r="D135" i="19"/>
  <c r="K135" i="1"/>
  <c r="L135" i="1"/>
  <c r="M135" i="1"/>
  <c r="N135" i="1"/>
  <c r="J135" i="1"/>
  <c r="E135" i="1"/>
  <c r="F135" i="1"/>
  <c r="G135" i="1"/>
  <c r="H135" i="1"/>
  <c r="I135" i="1"/>
  <c r="D135" i="1"/>
  <c r="E132" i="17"/>
  <c r="F132" i="17"/>
  <c r="G132" i="17"/>
  <c r="H132" i="17"/>
  <c r="D132" i="17"/>
  <c r="E132" i="10"/>
  <c r="D132" i="10"/>
  <c r="B135" i="21"/>
  <c r="G27" i="4" s="1"/>
  <c r="B132" i="21"/>
  <c r="G24" i="4" s="1"/>
  <c r="B133" i="21" l="1"/>
  <c r="G25" i="4" s="1"/>
  <c r="C133" i="21"/>
  <c r="H25" i="4" s="1"/>
  <c r="C135" i="21" l="1"/>
  <c r="H27" i="4" s="1"/>
  <c r="C132" i="21"/>
  <c r="H24" i="4" s="1"/>
  <c r="E137" i="9" l="1"/>
  <c r="D135" i="9"/>
  <c r="D137" i="9" s="1"/>
  <c r="E136" i="1" l="1"/>
  <c r="F136" i="1"/>
  <c r="G136" i="1"/>
  <c r="H136" i="1"/>
  <c r="I136" i="1"/>
  <c r="J136" i="1"/>
  <c r="K136" i="1"/>
  <c r="L136" i="1"/>
  <c r="M136" i="1"/>
  <c r="N136" i="1"/>
  <c r="D136" i="1"/>
  <c r="E136" i="19"/>
  <c r="F136" i="19"/>
  <c r="G136" i="19"/>
  <c r="H136" i="19"/>
  <c r="I136" i="19"/>
  <c r="J136" i="19"/>
  <c r="K136" i="19"/>
  <c r="L136" i="19"/>
  <c r="M136" i="19"/>
  <c r="D136" i="19"/>
  <c r="E8" i="11" l="1"/>
  <c r="E12" i="11" l="1"/>
  <c r="E11" i="11"/>
  <c r="E10" i="11"/>
  <c r="H135" i="17"/>
  <c r="G135" i="17"/>
  <c r="F135" i="17"/>
  <c r="E135" i="17"/>
  <c r="L138" i="19"/>
  <c r="D141" i="19" s="1"/>
  <c r="M138" i="19"/>
  <c r="K138" i="19"/>
  <c r="J138" i="19"/>
  <c r="I138" i="19"/>
  <c r="H138" i="19"/>
  <c r="G138" i="19"/>
  <c r="F138" i="19"/>
  <c r="E138" i="19"/>
  <c r="D138" i="19"/>
  <c r="N138" i="1"/>
  <c r="M138" i="1"/>
  <c r="L138" i="1"/>
  <c r="K138" i="1"/>
  <c r="J138" i="1"/>
  <c r="E9" i="11"/>
  <c r="I138" i="1"/>
  <c r="H138" i="1"/>
  <c r="G138" i="1"/>
  <c r="F138" i="1"/>
  <c r="E138" i="1"/>
  <c r="D138" i="1"/>
  <c r="B24" i="11" l="1"/>
  <c r="F24" i="11"/>
  <c r="H24" i="11"/>
  <c r="C24" i="11"/>
  <c r="J24" i="11"/>
  <c r="I24" i="11"/>
  <c r="E24" i="11"/>
  <c r="D24" i="11"/>
  <c r="G24" i="11"/>
  <c r="K13" i="6" l="1"/>
  <c r="K14" i="6" s="1"/>
  <c r="J13" i="6"/>
  <c r="J14" i="6" s="1"/>
  <c r="I13" i="6"/>
  <c r="I14" i="6" s="1"/>
  <c r="H13" i="6"/>
  <c r="H14" i="6" s="1"/>
  <c r="G13" i="6"/>
  <c r="G14" i="6" s="1"/>
  <c r="F13" i="6"/>
  <c r="F14" i="6" s="1"/>
  <c r="E13" i="6"/>
  <c r="E14" i="6" s="1"/>
  <c r="D13" i="6"/>
  <c r="D14" i="6" s="1"/>
  <c r="C13" i="6" l="1"/>
  <c r="C14" i="6" s="1"/>
  <c r="B131" i="21" l="1"/>
  <c r="G23" i="4" s="1"/>
  <c r="C131" i="21"/>
  <c r="H23" i="4" s="1"/>
</calcChain>
</file>

<file path=xl/sharedStrings.xml><?xml version="1.0" encoding="utf-8"?>
<sst xmlns="http://schemas.openxmlformats.org/spreadsheetml/2006/main" count="459" uniqueCount="275">
  <si>
    <t>Roll no</t>
  </si>
  <si>
    <t>a</t>
  </si>
  <si>
    <t>b</t>
  </si>
  <si>
    <t>c</t>
  </si>
  <si>
    <t>d</t>
  </si>
  <si>
    <t>MGM`s POLYTECHNIC</t>
  </si>
  <si>
    <t>TH</t>
  </si>
  <si>
    <t>Students List</t>
  </si>
  <si>
    <t>CO-PO-PSO Mapping</t>
  </si>
  <si>
    <t>Justification for linking of CO-PO-PSO</t>
  </si>
  <si>
    <t>EA</t>
  </si>
  <si>
    <t>External Assesment</t>
  </si>
  <si>
    <t>Theory</t>
  </si>
  <si>
    <t>PO1</t>
  </si>
  <si>
    <t>PO2</t>
  </si>
  <si>
    <t>PO3</t>
  </si>
  <si>
    <t>PO4</t>
  </si>
  <si>
    <t>PO5</t>
  </si>
  <si>
    <t>PO6</t>
  </si>
  <si>
    <t>PO7</t>
  </si>
  <si>
    <t>PSO1</t>
  </si>
  <si>
    <t>PSO2</t>
  </si>
  <si>
    <t>CO CODES</t>
  </si>
  <si>
    <t>If there is no correlation, put “-”</t>
  </si>
  <si>
    <t>LEVELS (1,2,3)</t>
  </si>
  <si>
    <t>Justification for CO PO Linking in Level (1,2,3)</t>
  </si>
  <si>
    <t>PO &amp; PSO No.</t>
  </si>
  <si>
    <t>Level</t>
  </si>
  <si>
    <t>CO ATTAINMENT (100%)</t>
  </si>
  <si>
    <t>Class Test 1 (IA)</t>
  </si>
  <si>
    <t>Class Test 2 (IA)</t>
  </si>
  <si>
    <t>MSBTE Result (EA)</t>
  </si>
  <si>
    <t>ESE</t>
  </si>
  <si>
    <t>PA</t>
  </si>
  <si>
    <t>End Semester Examination</t>
  </si>
  <si>
    <t>Progressive Assesment</t>
  </si>
  <si>
    <t>e</t>
  </si>
  <si>
    <t>PR (ESE)</t>
  </si>
  <si>
    <t>Q1 any four_8 marks</t>
  </si>
  <si>
    <t>Internal Assessment (IA)</t>
  </si>
  <si>
    <t>External Assessment (EA)</t>
  </si>
  <si>
    <t>CO-PO-PSO MAPPING</t>
  </si>
  <si>
    <t>(A) PROGRAM OUTCOMES (POs)</t>
  </si>
  <si>
    <t>(B) PROGRAM SPECIFIC OUTCOMES (PSOs)</t>
  </si>
  <si>
    <t>PO DIRECT ATTAINMENT</t>
  </si>
  <si>
    <t>2019-20</t>
  </si>
  <si>
    <t>Sr. No.</t>
  </si>
  <si>
    <t>CO-PO ATTAINMENT</t>
  </si>
  <si>
    <t>Contents</t>
  </si>
  <si>
    <t>Academic Year</t>
  </si>
  <si>
    <t>Semester</t>
  </si>
  <si>
    <t>Name of Course &amp; Code</t>
  </si>
  <si>
    <t>Abbreviation</t>
  </si>
  <si>
    <t>Program/Semester</t>
  </si>
  <si>
    <t>Course Code (CO)</t>
  </si>
  <si>
    <t>ACADEMIC YEAR: 2019-20</t>
  </si>
  <si>
    <t>Course Code</t>
  </si>
  <si>
    <t>Course Outcome Statement</t>
  </si>
  <si>
    <t>Q1 any four 8 marks</t>
  </si>
  <si>
    <t>Q2 any three 12 marks</t>
  </si>
  <si>
    <t>f</t>
  </si>
  <si>
    <t>TH (ESE)</t>
  </si>
  <si>
    <t>EAC</t>
  </si>
  <si>
    <t>CE5I</t>
  </si>
  <si>
    <t>CE503</t>
  </si>
  <si>
    <r>
      <t>Select the modes of measurements for different items of works.</t>
    </r>
    <r>
      <rPr>
        <b/>
        <sz val="12"/>
        <color theme="1"/>
        <rFont val="Times New Roman"/>
        <family val="1"/>
      </rPr>
      <t>(2. Understand)</t>
    </r>
  </si>
  <si>
    <r>
      <t>Justify the rate for given items of work using rate analysis techniques.</t>
    </r>
    <r>
      <rPr>
        <b/>
        <sz val="12"/>
        <color theme="1"/>
        <rFont val="Times New Roman"/>
        <family val="1"/>
      </rPr>
      <t>(5. Evalute)</t>
    </r>
  </si>
  <si>
    <r>
      <t>Use relevant software for estimating the quantities and cost of items of works.</t>
    </r>
    <r>
      <rPr>
        <b/>
        <sz val="12"/>
        <color theme="1"/>
        <rFont val="Times New Roman"/>
        <family val="1"/>
      </rPr>
      <t xml:space="preserve"> (3. Apply)</t>
    </r>
  </si>
  <si>
    <t>CE503.1</t>
  </si>
  <si>
    <t>CE503.2</t>
  </si>
  <si>
    <t>CE503.3</t>
  </si>
  <si>
    <t>CE503.4</t>
  </si>
  <si>
    <t>CE503.5</t>
  </si>
  <si>
    <t>YEAR: THIRD</t>
  </si>
  <si>
    <t>SR. NO.</t>
  </si>
  <si>
    <t>Enroll No.</t>
  </si>
  <si>
    <t>Name of Students</t>
  </si>
  <si>
    <t>SIRSAT DIPALI BANSILAL</t>
  </si>
  <si>
    <t>NARWADE VAIBHAV NANDLAL</t>
  </si>
  <si>
    <t> SADASHIV RANI AAKASH</t>
  </si>
  <si>
    <t> GAIKWAD SANKET SANJAYDAS</t>
  </si>
  <si>
    <t>MARAPWAR VIVEK BHAGWAN</t>
  </si>
  <si>
    <t> MASAL ANIKET RAVINDRA</t>
  </si>
  <si>
    <t> WAGHMODE KISHOR BHASKAR</t>
  </si>
  <si>
    <t> SALVE AKASH PANDHARINATH</t>
  </si>
  <si>
    <t> PHULARE SWASTIK JAGANNATH</t>
  </si>
  <si>
    <t> PADGHAN PRASHIK VISHNU</t>
  </si>
  <si>
    <t> KHAN ABDULLAH ABDUL SAMI</t>
  </si>
  <si>
    <t> SYED AYAAN AZHER SYED</t>
  </si>
  <si>
    <t> BADE SANKET ASHOK</t>
  </si>
  <si>
    <t> CHAVAN ANJALI ASARAM</t>
  </si>
  <si>
    <t> GAVIT BHAVESH DILIP</t>
  </si>
  <si>
    <t> THORAT SUYASH BHARAT</t>
  </si>
  <si>
    <t> ZINJURDE NEHA KALYAN</t>
  </si>
  <si>
    <t> JADHAV SHWETA BALASAHEB</t>
  </si>
  <si>
    <t> SANGLE PAVAN SUKHDEV</t>
  </si>
  <si>
    <t> WAGHMARE PAYAL NAVNATH</t>
  </si>
  <si>
    <t> THORAT PRATIK VISHWAMBAR</t>
  </si>
  <si>
    <t> SHAIKH MOHD FAIZAN SHAIKH MOHD SHARFUDDIN</t>
  </si>
  <si>
    <t> WAGHMARE SWAPNIL RADHAJI</t>
  </si>
  <si>
    <t> GHUGARE SHANTANU ABASAHEB</t>
  </si>
  <si>
    <t> SOSE PARITOSH RAMESHWAR</t>
  </si>
  <si>
    <t> RANYEWLE PIYUSH PRAVINKUMAR</t>
  </si>
  <si>
    <t> GAWANDE RAHUL ASHOK</t>
  </si>
  <si>
    <t> SYED MIFTAHUDDIN SYED RAZIUDDIN</t>
  </si>
  <si>
    <t> BOMBLE GAURAV SANTU</t>
  </si>
  <si>
    <t> KATRUWAR CHINMAY SANJAY</t>
  </si>
  <si>
    <t> GALHATE SHUBHAM RAHUL</t>
  </si>
  <si>
    <t> HOLKAR PRANAV PARMESHWAR</t>
  </si>
  <si>
    <t> SABLE HARSHAL SHIVNATH</t>
  </si>
  <si>
    <t> QUAZI ABUBAKER AHMED QUAZI KHABEER AHMED</t>
  </si>
  <si>
    <t> HEMANT PATIL</t>
  </si>
  <si>
    <t> SHELAR VISHAL RAJENDRA</t>
  </si>
  <si>
    <t> MULEY ABHISHEK KALYANRAO</t>
  </si>
  <si>
    <t> SHARMA HARSHWARDHAN PANKAJ</t>
  </si>
  <si>
    <t> PATEL IRSHAD MUSHTAQUE</t>
  </si>
  <si>
    <t> DABHADE AJINKYA KADUBA</t>
  </si>
  <si>
    <t> KHOPADE MAYUR PRAKASH</t>
  </si>
  <si>
    <t> WAKLE PRATIK PRAKASH</t>
  </si>
  <si>
    <t> JOSHI ADITI LAXMIKANT</t>
  </si>
  <si>
    <t> TEHARE SHRAVASTI SANJAY</t>
  </si>
  <si>
    <t> SYEDA SARA FATIMA QUADRI SYED GAYAS HUSSAIN</t>
  </si>
  <si>
    <t> NAHULIKAR SHRIHARI ANIL</t>
  </si>
  <si>
    <t> MUHAMMED TAHA SHAIKH</t>
  </si>
  <si>
    <t> SAMAY KASLIWAL</t>
  </si>
  <si>
    <t> PAWAR CHETAN RAMESH</t>
  </si>
  <si>
    <t> PAGARE VANITA SHAILENDRA</t>
  </si>
  <si>
    <t> MALIK MD SUFIYAN MD HAROON</t>
  </si>
  <si>
    <t> RATHOD PAVAN JAYLAL</t>
  </si>
  <si>
    <t> CHAVAN SNEHAL KALYAN</t>
  </si>
  <si>
    <t> PATHRUT AJAY PARSHURAM</t>
  </si>
  <si>
    <t> SHAIKH SHAHBAAZ SHAIKH ZAHED</t>
  </si>
  <si>
    <t> KHAN FAIZAN YAQUB</t>
  </si>
  <si>
    <t> SHAIKH MOHD ILYAS SHAIKH MOHD YUNUS</t>
  </si>
  <si>
    <t> ZANZANPATIL SAI SHIVAJIRAO</t>
  </si>
  <si>
    <t> KALE ABHISHEK DADARAO</t>
  </si>
  <si>
    <t> DHAKARE SHUBHAM JAGANNATH</t>
  </si>
  <si>
    <t> JAMBHALIKAR PRAMOD SHIVAJI</t>
  </si>
  <si>
    <t>Course Title &amp; Code: ESTIMATING AND COSTING (22503)</t>
  </si>
  <si>
    <r>
      <t>Prepare approximate estimate of a Civil Engineering works.</t>
    </r>
    <r>
      <rPr>
        <b/>
        <sz val="12"/>
        <color theme="1"/>
        <rFont val="Times New Roman"/>
        <family val="1"/>
      </rPr>
      <t>(3. Apply)</t>
    </r>
  </si>
  <si>
    <r>
      <t>Prepare detailed estimate of a  Civil Engineering works.</t>
    </r>
    <r>
      <rPr>
        <b/>
        <sz val="12"/>
        <color theme="1"/>
        <rFont val="Times New Roman"/>
        <family val="1"/>
      </rPr>
      <t>(3. Apply)</t>
    </r>
  </si>
  <si>
    <r>
      <rPr>
        <b/>
        <sz val="12"/>
        <color theme="1"/>
        <rFont val="Times New Roman"/>
        <family val="1"/>
      </rPr>
      <t>1. Basic and Discipline specific knowledge:</t>
    </r>
    <r>
      <rPr>
        <sz val="12"/>
        <color theme="1"/>
        <rFont val="Times New Roman"/>
        <family val="1"/>
      </rPr>
      <t xml:space="preserve"> Apply knowledge of basic mathematics, science and engineering fundamentals and engineering specialization to solve the engineering problems.</t>
    </r>
  </si>
  <si>
    <r>
      <rPr>
        <b/>
        <sz val="12"/>
        <color theme="1"/>
        <rFont val="Times New Roman"/>
        <family val="1"/>
      </rPr>
      <t>2. Problem analysis:</t>
    </r>
    <r>
      <rPr>
        <sz val="12"/>
        <color theme="1"/>
        <rFont val="Times New Roman"/>
        <family val="1"/>
      </rPr>
      <t xml:space="preserve"> Identify and analyse well-defined engineering problems using codified standard methods.</t>
    </r>
  </si>
  <si>
    <r>
      <rPr>
        <b/>
        <sz val="12"/>
        <color theme="1"/>
        <rFont val="Times New Roman"/>
        <family val="1"/>
      </rPr>
      <t>3. Design/ development of solutions:</t>
    </r>
    <r>
      <rPr>
        <sz val="12"/>
        <color theme="1"/>
        <rFont val="Times New Roman"/>
        <family val="1"/>
      </rPr>
      <t xml:space="preserve"> Design solutions for well-defined technical problems and assist with the design of systems components or processes to meet specified needs.</t>
    </r>
  </si>
  <si>
    <r>
      <rPr>
        <b/>
        <sz val="12"/>
        <color theme="1"/>
        <rFont val="Times New Roman"/>
        <family val="1"/>
      </rPr>
      <t xml:space="preserve">4. Engineering Tools, Experimentation and Testing: </t>
    </r>
    <r>
      <rPr>
        <sz val="12"/>
        <color theme="1"/>
        <rFont val="Times New Roman"/>
        <family val="1"/>
      </rPr>
      <t>Apply modern engineering tools and appropriate technique to conduct standard tests and measurements.</t>
    </r>
  </si>
  <si>
    <r>
      <rPr>
        <b/>
        <sz val="12"/>
        <color theme="1"/>
        <rFont val="Times New Roman"/>
        <family val="1"/>
      </rPr>
      <t xml:space="preserve">5. Engineering practices for society, sustainability and environment: </t>
    </r>
    <r>
      <rPr>
        <sz val="12"/>
        <color theme="1"/>
        <rFont val="Times New Roman"/>
        <family val="1"/>
      </rPr>
      <t>Apply appropriate technology in context of society, sustainability, environment and ethical practices.</t>
    </r>
  </si>
  <si>
    <r>
      <rPr>
        <b/>
        <sz val="12"/>
        <color theme="1"/>
        <rFont val="Times New Roman"/>
        <family val="1"/>
      </rPr>
      <t>6. Project Management:</t>
    </r>
    <r>
      <rPr>
        <sz val="12"/>
        <color theme="1"/>
        <rFont val="Times New Roman"/>
        <family val="1"/>
      </rPr>
      <t xml:space="preserve"> Use engineering management principles individually, as a team member or a leader to manage projects and effectively communicate about well-defined engineering activities.</t>
    </r>
  </si>
  <si>
    <r>
      <rPr>
        <b/>
        <sz val="12"/>
        <color theme="1"/>
        <rFont val="Times New Roman"/>
        <family val="1"/>
      </rPr>
      <t xml:space="preserve">7. Life-long learning: </t>
    </r>
    <r>
      <rPr>
        <sz val="12"/>
        <color theme="1"/>
        <rFont val="Times New Roman"/>
        <family val="1"/>
      </rPr>
      <t>Ability to analyse individual needs and engage in updating in the context of technological changes.</t>
    </r>
  </si>
  <si>
    <r>
      <rPr>
        <b/>
        <sz val="12"/>
        <color theme="1"/>
        <rFont val="Times New Roman"/>
        <family val="1"/>
      </rPr>
      <t xml:space="preserve">Construction Planning and Designing: </t>
    </r>
    <r>
      <rPr>
        <sz val="12"/>
        <color theme="1"/>
        <rFont val="Times New Roman"/>
        <family val="1"/>
      </rPr>
      <t>Perform optimal civil engineering construction, planning and designing activities of desired quality at optimal cost</t>
    </r>
  </si>
  <si>
    <r>
      <rPr>
        <b/>
        <sz val="12"/>
        <color theme="1"/>
        <rFont val="Times New Roman"/>
        <family val="1"/>
      </rPr>
      <t xml:space="preserve">Construction Execution and Maintenance: </t>
    </r>
    <r>
      <rPr>
        <sz val="12"/>
        <color theme="1"/>
        <rFont val="Times New Roman"/>
        <family val="1"/>
      </rPr>
      <t>Execute civil engineering construction and maintenance using relevant materials and equipment</t>
    </r>
  </si>
  <si>
    <t xml:space="preserve">Number of Students who attempted </t>
  </si>
  <si>
    <t>Attainment  Level achieved</t>
  </si>
  <si>
    <t>Name of Student</t>
  </si>
  <si>
    <t xml:space="preserve"> Attainment Level Achieved for  various tools used for attainment calculation</t>
  </si>
  <si>
    <t>PR PA</t>
  </si>
  <si>
    <t>Final Direct  Attainment Based on Formula #</t>
  </si>
  <si>
    <t>Roll No</t>
  </si>
  <si>
    <t>Enter correlation levels 1, 2 or 3 as defined below:  1- Slight (Low)   2- Moderate (Medium)  3- Substantial (High)</t>
  </si>
  <si>
    <t>Q2 any two_12 marks</t>
  </si>
  <si>
    <t>Avarage Marks</t>
  </si>
  <si>
    <t xml:space="preserve">Attainment </t>
  </si>
  <si>
    <t>%</t>
  </si>
  <si>
    <t>Number of Students getting marks more than avarage marks</t>
  </si>
  <si>
    <t xml:space="preserve">PO  </t>
  </si>
  <si>
    <t>Attainment Level</t>
  </si>
  <si>
    <t xml:space="preserve"> Attainment Level</t>
  </si>
  <si>
    <t>WEIGHTAGE FOR COURSE</t>
  </si>
  <si>
    <t>CT</t>
  </si>
  <si>
    <t>MP</t>
  </si>
  <si>
    <t>Class Test</t>
  </si>
  <si>
    <t>Micro Project</t>
  </si>
  <si>
    <t>NA</t>
  </si>
  <si>
    <t>FOR I - SCHEME GIVEN BY MSBTE</t>
  </si>
  <si>
    <t>DECIDED BY COURSE COORDINATOR</t>
  </si>
  <si>
    <t>Name of Faculty</t>
  </si>
  <si>
    <t>ACHIEVED CO THROUGH IA + EA</t>
  </si>
  <si>
    <t>ROLL NO.</t>
  </si>
  <si>
    <t>Obtained Marks in CE301.5</t>
  </si>
  <si>
    <t>Obtained Marks in CE301.6</t>
  </si>
  <si>
    <t>SUM</t>
  </si>
  <si>
    <t>AVERAGE</t>
  </si>
  <si>
    <t>ROLL NO</t>
  </si>
  <si>
    <t>OR</t>
  </si>
  <si>
    <t>TW</t>
  </si>
  <si>
    <t>Avarage Marks in %</t>
  </si>
  <si>
    <t>TH PA (CT)</t>
  </si>
  <si>
    <t xml:space="preserve">Marks </t>
  </si>
  <si>
    <t>Marks in %</t>
  </si>
  <si>
    <t>CT1</t>
  </si>
  <si>
    <t>CT2</t>
  </si>
  <si>
    <t>Average Marks W-18, W-17</t>
  </si>
  <si>
    <t xml:space="preserve">PO </t>
  </si>
  <si>
    <t>Attainment Level &amp; Targets</t>
  </si>
  <si>
    <t>% of student getting marks more than Avarage Marks</t>
  </si>
  <si>
    <t>MARKS OBTAINED</t>
  </si>
  <si>
    <t>CO WISE WEIGHTAGE DECIDED BY COURSE CO ORDINATOR</t>
  </si>
  <si>
    <t xml:space="preserve">COURSE </t>
  </si>
  <si>
    <t xml:space="preserve">% WEIGHTAGE </t>
  </si>
  <si>
    <t xml:space="preserve">Formula For Final Attainment = (0.4 * Attainment of Internal Assesment) + (0.6 *Attainment of External Assesment) </t>
  </si>
  <si>
    <t>ESE TH</t>
  </si>
  <si>
    <t>ESE PR</t>
  </si>
  <si>
    <t>ESE PR@</t>
  </si>
  <si>
    <t>PR PA (D3)</t>
  </si>
  <si>
    <t xml:space="preserve">TH PA (D5)  </t>
  </si>
  <si>
    <t>ESE PR@ (D4)</t>
  </si>
  <si>
    <t>PR@</t>
  </si>
  <si>
    <t xml:space="preserve">Internal Assesment </t>
  </si>
  <si>
    <t>ESE PR# (D4)</t>
  </si>
  <si>
    <t>PR#</t>
  </si>
  <si>
    <t xml:space="preserve">External Assesment </t>
  </si>
  <si>
    <t>PO Attainment</t>
  </si>
  <si>
    <t xml:space="preserve">Average Marks </t>
  </si>
  <si>
    <t>Previous Results (W-18 &amp; W-17)</t>
  </si>
  <si>
    <t>Average Marks in %</t>
  </si>
  <si>
    <t>ESE (TH)</t>
  </si>
  <si>
    <t>ESE (PR) #</t>
  </si>
  <si>
    <t>ESE (PR) @</t>
  </si>
  <si>
    <t>TH (PA)</t>
  </si>
  <si>
    <t>Previous Result (W-18 &amp; W-17)</t>
  </si>
  <si>
    <t>NO. OF PRACTICALS</t>
  </si>
  <si>
    <t>MAXIMUM MARKS</t>
  </si>
  <si>
    <t>Total</t>
  </si>
  <si>
    <t>Avarage Marks (81%)</t>
  </si>
  <si>
    <t>Avarage Marks (TH ESE = 68% &amp; PR ESE = 68%)</t>
  </si>
  <si>
    <t>PROGRAM: CIVIL ENGINEERING</t>
  </si>
  <si>
    <t>Other (MCQ`s/Weekly Test/Assignments/Paper Solving) (IA)</t>
  </si>
  <si>
    <t>COURSE COORDINATOR                                                                                                                                 HOD</t>
  </si>
  <si>
    <t>2. CO-PO-PSO MAPPING</t>
  </si>
  <si>
    <t>1. STUDENT LIST</t>
  </si>
  <si>
    <t>3. JUSTIFICATION FOR LINKING OF CO-PO-PSO</t>
  </si>
  <si>
    <t>COURSE COORDINATOR                                                                                                                                                                                                                                                        HOD</t>
  </si>
  <si>
    <t>CO ATTAINMENT THROUGH INTERNAL ASSESMENT</t>
  </si>
  <si>
    <t>4. CLASS TEST-1</t>
  </si>
  <si>
    <t>% of Students scoring ≥57% in CE503.2</t>
  </si>
  <si>
    <t>% of Students scoring ≥ 57% in CE503.3</t>
  </si>
  <si>
    <t>5. CLASS TEST-2</t>
  </si>
  <si>
    <t>COURSE COORDINATOR                                                                                                                                                                                                     HOD</t>
  </si>
  <si>
    <t>7. WEEKLY TEST/ASSIGNMENT</t>
  </si>
  <si>
    <t>COURSE COORDINATOR                                                                                                                                    HOD</t>
  </si>
  <si>
    <t>PR Progressive Attainment (IA)</t>
  </si>
  <si>
    <t>Micro Project Attainment (IA)</t>
  </si>
  <si>
    <t>6. MICRO PROJECT ATTAINMENT</t>
  </si>
  <si>
    <t>8. PR PROGRESSIVE ATTAINMENT</t>
  </si>
  <si>
    <t>COURSE COORDINATOR                                                                                                                                                                                      HOD</t>
  </si>
  <si>
    <t>CO ATTAINMENT THROUGH EXTERNAL ASSESMENT</t>
  </si>
  <si>
    <t>9. MSBTE FINAL EXAMINATION</t>
  </si>
  <si>
    <t>COURSE COORDINATOR                                                                                                   HOD</t>
  </si>
  <si>
    <t>COURSE COORDINATOR                                                                                                                           HOD</t>
  </si>
  <si>
    <t>COURSE COORDINATOR                                                                                          HOD</t>
  </si>
  <si>
    <t>Tool</t>
  </si>
  <si>
    <t>Attainment  Type</t>
  </si>
  <si>
    <t>ESE Theory</t>
  </si>
  <si>
    <t>Internal Assesment</t>
  </si>
  <si>
    <t>CO Attainment Through IA +EA</t>
  </si>
  <si>
    <t>10. CO ATTAINMENT THROUGH IA+ EA</t>
  </si>
  <si>
    <t>11. PO DIRECT ATTAINMENT</t>
  </si>
  <si>
    <t>Attainment</t>
  </si>
  <si>
    <t>NAME OFCOURSE &amp; CODE: ESTIMATING AND COSTING &amp; (22503)</t>
  </si>
  <si>
    <t>Estimating and Costing (22503)</t>
  </si>
  <si>
    <t>Prof. Vaijwade S. M.</t>
  </si>
  <si>
    <r>
      <rPr>
        <b/>
        <sz val="11"/>
        <color theme="1"/>
        <rFont val="Times New Roman"/>
        <family val="1"/>
      </rPr>
      <t>DEPT. NBACOORDINATOR                    INST. CRITERION HEAD                         HOD                     PRINCIPAL</t>
    </r>
    <r>
      <rPr>
        <b/>
        <sz val="12"/>
        <color theme="1"/>
        <rFont val="Times New Roman"/>
        <family val="1"/>
      </rPr>
      <t xml:space="preserve">  </t>
    </r>
  </si>
  <si>
    <t>NAME OFCOURSE &amp; CODE: ESTIMATING AND COSTING &amp; (17501)</t>
  </si>
  <si>
    <t>12. PREVIOUS RESULT W-18</t>
  </si>
  <si>
    <t>12. PREVIOUS RESULT  W-17</t>
  </si>
  <si>
    <r>
      <t xml:space="preserve">1% to 49% students scoring </t>
    </r>
    <r>
      <rPr>
        <sz val="12"/>
        <color theme="1"/>
        <rFont val="Calibri"/>
        <family val="2"/>
      </rPr>
      <t>≥</t>
    </r>
    <r>
      <rPr>
        <sz val="12"/>
        <color theme="1"/>
        <rFont val="Times New Roman"/>
        <family val="1"/>
      </rPr>
      <t xml:space="preserve"> average marks</t>
    </r>
  </si>
  <si>
    <t>50% to 69% students scoring ≥ average marks</t>
  </si>
  <si>
    <t>70% to above students scoring ≥ average marks</t>
  </si>
  <si>
    <r>
      <t xml:space="preserve">% of Students scoring </t>
    </r>
    <r>
      <rPr>
        <sz val="12"/>
        <color theme="1"/>
        <rFont val="Calibri"/>
        <family val="2"/>
      </rPr>
      <t>≥</t>
    </r>
    <r>
      <rPr>
        <sz val="12"/>
        <color theme="1"/>
        <rFont val="Times New Roman"/>
        <family val="1"/>
      </rPr>
      <t xml:space="preserve"> 57% in CE503.1</t>
    </r>
  </si>
  <si>
    <t>COURSE COORDINATOR                                                                                                                                                                                                                              HOD</t>
  </si>
  <si>
    <t>Avarage Marks (57%)</t>
  </si>
  <si>
    <t>% of Students scoring ≥57% in CE503.4</t>
  </si>
  <si>
    <t>% of Students scoring ≥57% in CE503.5</t>
  </si>
  <si>
    <t xml:space="preserve">Sr. No. </t>
  </si>
  <si>
    <t xml:space="preserve">Avarage Marks (57%) </t>
  </si>
  <si>
    <t>KAMBLE VAIBHAV NAMDEO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</si>
</sst>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6"/>
      <color theme="1"/>
      <name val="Times New Roman"/>
      <family val="1"/>
    </font>
    <font>
      <b/>
      <u/>
      <sz val="14"/>
      <color theme="1"/>
      <name val="Times New Roman"/>
      <family val="1"/>
    </font>
    <font>
      <sz val="12"/>
      <color theme="1"/>
      <name val="Calibri"/>
      <family val="2"/>
    </font>
    <font>
      <sz val="12"/>
      <color theme="1"/>
      <name val="Cambria"/>
      <family val="1"/>
      <scheme val="major"/>
    </font>
    <font>
      <sz val="12"/>
      <color rgb="FF000000"/>
      <name val="Times New Roman"/>
      <family val="1"/>
    </font>
    <font>
      <sz val="11"/>
      <color theme="1"/>
      <name val="Cambria"/>
      <family val="1"/>
      <scheme val="major"/>
    </font>
    <font>
      <sz val="12"/>
      <name val="Cambria"/>
      <family val="1"/>
      <scheme val="major"/>
    </font>
    <font>
      <b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38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0" xfId="0" applyAlignment="1"/>
    <xf numFmtId="0" fontId="0" fillId="0" borderId="1" xfId="0" applyFont="1" applyFill="1" applyBorder="1" applyAlignment="1">
      <alignment horizontal="center" vertical="center"/>
    </xf>
    <xf numFmtId="0" fontId="3" fillId="0" borderId="0" xfId="0" applyFont="1" applyAlignment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/>
    <xf numFmtId="0" fontId="6" fillId="0" borderId="0" xfId="0" applyFont="1"/>
    <xf numFmtId="0" fontId="9" fillId="0" borderId="0" xfId="0" applyFo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9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164" fontId="8" fillId="3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6" fillId="0" borderId="0" xfId="0" applyFont="1" applyBorder="1"/>
    <xf numFmtId="0" fontId="6" fillId="0" borderId="0" xfId="0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2" fontId="9" fillId="0" borderId="5" xfId="0" applyNumberFormat="1" applyFont="1" applyBorder="1" applyAlignment="1">
      <alignment horizontal="center" vertical="center"/>
    </xf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6" fillId="0" borderId="0" xfId="0" applyFont="1" applyFill="1"/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/>
    <xf numFmtId="0" fontId="9" fillId="2" borderId="2" xfId="0" applyFont="1" applyFill="1" applyBorder="1" applyAlignment="1">
      <alignment vertical="center" wrapText="1"/>
    </xf>
    <xf numFmtId="10" fontId="8" fillId="2" borderId="1" xfId="0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10" fontId="9" fillId="0" borderId="13" xfId="0" applyNumberFormat="1" applyFont="1" applyBorder="1" applyAlignment="1">
      <alignment horizontal="center" vertical="center"/>
    </xf>
    <xf numFmtId="10" fontId="9" fillId="0" borderId="0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8" fillId="3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9" fillId="0" borderId="0" xfId="0" applyFont="1" applyBorder="1"/>
    <xf numFmtId="0" fontId="9" fillId="0" borderId="0" xfId="0" applyFont="1" applyFill="1" applyBorder="1" applyAlignment="1">
      <alignment horizontal="center" vertical="center"/>
    </xf>
    <xf numFmtId="10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 vertical="center"/>
    </xf>
    <xf numFmtId="0" fontId="9" fillId="2" borderId="1" xfId="0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/>
    </xf>
    <xf numFmtId="9" fontId="9" fillId="0" borderId="1" xfId="0" applyNumberFormat="1" applyFont="1" applyBorder="1" applyAlignment="1">
      <alignment horizontal="center"/>
    </xf>
    <xf numFmtId="2" fontId="9" fillId="0" borderId="0" xfId="0" applyNumberFormat="1" applyFont="1" applyBorder="1" applyAlignment="1">
      <alignment horizontal="center" vertical="center"/>
    </xf>
    <xf numFmtId="0" fontId="8" fillId="2" borderId="0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9" fontId="9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2" fontId="9" fillId="0" borderId="0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horizontal="center" wrapText="1"/>
    </xf>
    <xf numFmtId="2" fontId="9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0" fontId="0" fillId="0" borderId="0" xfId="0" applyBorder="1"/>
    <xf numFmtId="2" fontId="9" fillId="0" borderId="0" xfId="0" applyNumberFormat="1" applyFont="1" applyBorder="1" applyAlignment="1">
      <alignment vertical="center" wrapText="1"/>
    </xf>
    <xf numFmtId="9" fontId="9" fillId="0" borderId="0" xfId="0" applyNumberFormat="1" applyFont="1" applyBorder="1" applyAlignment="1">
      <alignment vertical="center" wrapText="1"/>
    </xf>
    <xf numFmtId="2" fontId="9" fillId="0" borderId="1" xfId="0" applyNumberFormat="1" applyFont="1" applyBorder="1" applyAlignment="1">
      <alignment horizontal="center" vertical="center" wrapText="1"/>
    </xf>
    <xf numFmtId="9" fontId="9" fillId="0" borderId="1" xfId="0" applyNumberFormat="1" applyFont="1" applyBorder="1" applyAlignment="1">
      <alignment horizontal="center" vertical="center" wrapText="1"/>
    </xf>
    <xf numFmtId="9" fontId="9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9" fontId="8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" fontId="9" fillId="0" borderId="0" xfId="0" applyNumberFormat="1" applyFont="1"/>
    <xf numFmtId="0" fontId="8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10" fontId="9" fillId="0" borderId="13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5" fillId="0" borderId="0" xfId="0" applyFont="1" applyAlignment="1"/>
    <xf numFmtId="0" fontId="6" fillId="2" borderId="9" xfId="0" applyFont="1" applyFill="1" applyBorder="1" applyAlignment="1"/>
    <xf numFmtId="0" fontId="5" fillId="0" borderId="0" xfId="0" applyFont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2" xfId="0" applyFont="1" applyBorder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2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/>
    </xf>
    <xf numFmtId="0" fontId="8" fillId="2" borderId="6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right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8" fillId="3" borderId="8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/>
    </xf>
    <xf numFmtId="0" fontId="8" fillId="2" borderId="7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9" fillId="2" borderId="6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11" fillId="3" borderId="14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7" fillId="3" borderId="7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8" fillId="2" borderId="37" xfId="0" applyFont="1" applyFill="1" applyBorder="1" applyAlignment="1">
      <alignment horizontal="center"/>
    </xf>
    <xf numFmtId="0" fontId="8" fillId="2" borderId="38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6" fillId="2" borderId="33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7" fillId="2" borderId="34" xfId="0" applyFont="1" applyFill="1" applyBorder="1" applyAlignment="1">
      <alignment horizontal="center"/>
    </xf>
    <xf numFmtId="0" fontId="7" fillId="2" borderId="35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7" fillId="2" borderId="36" xfId="0" applyFont="1" applyFill="1" applyBorder="1" applyAlignment="1">
      <alignment horizontal="center"/>
    </xf>
    <xf numFmtId="0" fontId="7" fillId="2" borderId="37" xfId="0" applyFont="1" applyFill="1" applyBorder="1" applyAlignment="1">
      <alignment horizontal="center"/>
    </xf>
    <xf numFmtId="0" fontId="7" fillId="2" borderId="38" xfId="0" applyFont="1" applyFill="1" applyBorder="1" applyAlignment="1">
      <alignment horizontal="center"/>
    </xf>
    <xf numFmtId="0" fontId="7" fillId="3" borderId="36" xfId="0" applyFont="1" applyFill="1" applyBorder="1" applyAlignment="1">
      <alignment horizontal="center"/>
    </xf>
    <xf numFmtId="0" fontId="7" fillId="3" borderId="37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11" fillId="3" borderId="34" xfId="0" applyFont="1" applyFill="1" applyBorder="1" applyAlignment="1">
      <alignment horizontal="center"/>
    </xf>
    <xf numFmtId="0" fontId="8" fillId="0" borderId="1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6" fillId="3" borderId="31" xfId="0" applyFont="1" applyFill="1" applyBorder="1" applyAlignment="1">
      <alignment horizontal="center"/>
    </xf>
    <xf numFmtId="0" fontId="6" fillId="3" borderId="32" xfId="0" applyFont="1" applyFill="1" applyBorder="1" applyAlignment="1">
      <alignment horizontal="center"/>
    </xf>
    <xf numFmtId="0" fontId="6" fillId="3" borderId="33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1" fillId="3" borderId="35" xfId="0" applyFont="1" applyFill="1" applyBorder="1" applyAlignment="1">
      <alignment horizontal="center"/>
    </xf>
    <xf numFmtId="0" fontId="7" fillId="3" borderId="35" xfId="0" applyFont="1" applyFill="1" applyBorder="1" applyAlignment="1">
      <alignment horizontal="center"/>
    </xf>
    <xf numFmtId="0" fontId="8" fillId="3" borderId="36" xfId="0" applyFont="1" applyFill="1" applyBorder="1" applyAlignment="1">
      <alignment horizontal="center"/>
    </xf>
    <xf numFmtId="0" fontId="8" fillId="3" borderId="37" xfId="0" applyFont="1" applyFill="1" applyBorder="1" applyAlignment="1">
      <alignment horizontal="center"/>
    </xf>
    <xf numFmtId="0" fontId="8" fillId="3" borderId="38" xfId="0" applyFont="1" applyFill="1" applyBorder="1" applyAlignment="1">
      <alignment horizontal="center"/>
    </xf>
    <xf numFmtId="0" fontId="8" fillId="3" borderId="34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8" fillId="3" borderId="35" xfId="0" applyFont="1" applyFill="1" applyBorder="1" applyAlignment="1">
      <alignment horizontal="center" vertical="center" wrapText="1"/>
    </xf>
    <xf numFmtId="0" fontId="7" fillId="3" borderId="38" xfId="0" applyFont="1" applyFill="1" applyBorder="1" applyAlignment="1">
      <alignment horizontal="center"/>
    </xf>
    <xf numFmtId="0" fontId="5" fillId="3" borderId="34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35" xfId="0" applyFont="1" applyFill="1" applyBorder="1" applyAlignment="1">
      <alignment horizontal="center"/>
    </xf>
    <xf numFmtId="10" fontId="8" fillId="0" borderId="0" xfId="0" applyNumberFormat="1" applyFont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/>
    </xf>
    <xf numFmtId="10" fontId="8" fillId="2" borderId="0" xfId="0" applyNumberFormat="1" applyFont="1" applyFill="1" applyBorder="1" applyAlignment="1">
      <alignment horizontal="center" vertical="center"/>
    </xf>
    <xf numFmtId="10" fontId="8" fillId="0" borderId="0" xfId="0" applyNumberFormat="1" applyFont="1" applyBorder="1" applyAlignment="1">
      <alignment horizontal="left" vertical="center"/>
    </xf>
    <xf numFmtId="0" fontId="6" fillId="0" borderId="1" xfId="0" applyFont="1" applyBorder="1"/>
    <xf numFmtId="10" fontId="9" fillId="2" borderId="13" xfId="0" applyNumberFormat="1" applyFont="1" applyFill="1" applyBorder="1" applyAlignment="1">
      <alignment horizontal="center" vertical="center"/>
    </xf>
    <xf numFmtId="10" fontId="9" fillId="2" borderId="1" xfId="0" applyNumberFormat="1" applyFont="1" applyFill="1" applyBorder="1" applyAlignment="1">
      <alignment horizontal="center" vertical="center"/>
    </xf>
    <xf numFmtId="10" fontId="9" fillId="0" borderId="1" xfId="0" applyNumberFormat="1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6" fillId="0" borderId="35" xfId="0" applyFont="1" applyBorder="1" applyAlignment="1">
      <alignment horizontal="center"/>
    </xf>
    <xf numFmtId="10" fontId="9" fillId="0" borderId="13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10" fillId="0" borderId="12" xfId="0" applyFont="1" applyBorder="1" applyAlignment="1">
      <alignment vertical="center"/>
    </xf>
    <xf numFmtId="0" fontId="9" fillId="2" borderId="28" xfId="0" applyFont="1" applyFill="1" applyBorder="1" applyAlignment="1">
      <alignment horizontal="left" vertical="center"/>
    </xf>
    <xf numFmtId="0" fontId="9" fillId="2" borderId="18" xfId="0" applyFont="1" applyFill="1" applyBorder="1" applyAlignment="1">
      <alignment horizontal="left" vertical="center"/>
    </xf>
    <xf numFmtId="0" fontId="9" fillId="2" borderId="19" xfId="0" applyFont="1" applyFill="1" applyBorder="1" applyAlignment="1">
      <alignment horizontal="left" vertical="center"/>
    </xf>
    <xf numFmtId="0" fontId="9" fillId="2" borderId="20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left" vertical="center"/>
    </xf>
    <xf numFmtId="0" fontId="9" fillId="2" borderId="23" xfId="0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left" vertical="center"/>
    </xf>
    <xf numFmtId="0" fontId="9" fillId="2" borderId="29" xfId="0" applyFont="1" applyFill="1" applyBorder="1" applyAlignment="1">
      <alignment horizontal="left" vertical="center"/>
    </xf>
    <xf numFmtId="0" fontId="9" fillId="2" borderId="41" xfId="0" applyFont="1" applyFill="1" applyBorder="1" applyAlignment="1">
      <alignment horizontal="left" vertical="center"/>
    </xf>
    <xf numFmtId="10" fontId="9" fillId="2" borderId="26" xfId="0" applyNumberFormat="1" applyFont="1" applyFill="1" applyBorder="1" applyAlignment="1">
      <alignment horizontal="center" vertical="center"/>
    </xf>
    <xf numFmtId="10" fontId="9" fillId="2" borderId="27" xfId="0" applyNumberFormat="1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left" vertical="center"/>
    </xf>
    <xf numFmtId="0" fontId="8" fillId="0" borderId="0" xfId="0" applyNumberFormat="1" applyFont="1" applyBorder="1" applyAlignment="1">
      <alignment horizontal="center" vertical="center"/>
    </xf>
    <xf numFmtId="10" fontId="8" fillId="0" borderId="10" xfId="0" applyNumberFormat="1" applyFont="1" applyBorder="1" applyAlignment="1">
      <alignment horizontal="left" vertical="center"/>
    </xf>
    <xf numFmtId="10" fontId="8" fillId="0" borderId="3" xfId="0" applyNumberFormat="1" applyFont="1" applyBorder="1" applyAlignment="1">
      <alignment horizontal="left" vertical="center"/>
    </xf>
    <xf numFmtId="10" fontId="8" fillId="0" borderId="11" xfId="0" applyNumberFormat="1" applyFont="1" applyBorder="1" applyAlignment="1">
      <alignment horizontal="left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40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/>
    </xf>
    <xf numFmtId="0" fontId="9" fillId="2" borderId="16" xfId="0" applyFont="1" applyFill="1" applyBorder="1" applyAlignment="1">
      <alignment horizontal="left" vertical="center"/>
    </xf>
    <xf numFmtId="0" fontId="9" fillId="2" borderId="20" xfId="0" applyFont="1" applyFill="1" applyBorder="1" applyAlignment="1">
      <alignment horizontal="left" vertical="center"/>
    </xf>
    <xf numFmtId="0" fontId="9" fillId="2" borderId="22" xfId="0" applyFont="1" applyFill="1" applyBorder="1" applyAlignment="1">
      <alignment horizontal="left" vertical="center"/>
    </xf>
    <xf numFmtId="0" fontId="9" fillId="2" borderId="22" xfId="0" applyFont="1" applyFill="1" applyBorder="1" applyAlignment="1">
      <alignment horizontal="left" vertical="center" wrapText="1"/>
    </xf>
    <xf numFmtId="0" fontId="9" fillId="2" borderId="30" xfId="0" applyFont="1" applyFill="1" applyBorder="1" applyAlignment="1">
      <alignment horizontal="left" vertical="center" wrapText="1"/>
    </xf>
    <xf numFmtId="0" fontId="9" fillId="2" borderId="26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center"/>
    </xf>
    <xf numFmtId="0" fontId="9" fillId="0" borderId="35" xfId="0" applyFont="1" applyBorder="1" applyAlignment="1">
      <alignment horizontal="center"/>
    </xf>
    <xf numFmtId="0" fontId="7" fillId="2" borderId="0" xfId="0" applyFont="1" applyFill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/>
    </xf>
    <xf numFmtId="10" fontId="9" fillId="2" borderId="23" xfId="0" applyNumberFormat="1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2" borderId="30" xfId="0" applyFont="1" applyFill="1" applyBorder="1" applyAlignment="1">
      <alignment horizontal="left" vertical="center"/>
    </xf>
    <xf numFmtId="0" fontId="9" fillId="2" borderId="26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0" fontId="5" fillId="2" borderId="26" xfId="0" applyFont="1" applyFill="1" applyBorder="1" applyAlignment="1">
      <alignment horizontal="center"/>
    </xf>
    <xf numFmtId="1" fontId="5" fillId="2" borderId="27" xfId="0" applyNumberFormat="1" applyFont="1" applyFill="1" applyBorder="1" applyAlignment="1">
      <alignment horizontal="center"/>
    </xf>
    <xf numFmtId="0" fontId="10" fillId="0" borderId="12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10" fontId="9" fillId="2" borderId="1" xfId="0" applyNumberFormat="1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42" xfId="0" applyFont="1" applyFill="1" applyBorder="1" applyAlignment="1">
      <alignment horizontal="center"/>
    </xf>
    <xf numFmtId="1" fontId="10" fillId="0" borderId="12" xfId="0" applyNumberFormat="1" applyFont="1" applyBorder="1" applyAlignment="1">
      <alignment horizontal="center" vertical="center"/>
    </xf>
    <xf numFmtId="1" fontId="9" fillId="2" borderId="20" xfId="0" applyNumberFormat="1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/>
    </xf>
    <xf numFmtId="10" fontId="9" fillId="2" borderId="23" xfId="0" applyNumberFormat="1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9" fontId="9" fillId="2" borderId="1" xfId="0" applyNumberFormat="1" applyFont="1" applyFill="1" applyBorder="1" applyAlignment="1">
      <alignment horizontal="center" vertical="center"/>
    </xf>
    <xf numFmtId="9" fontId="8" fillId="2" borderId="1" xfId="0" applyNumberFormat="1" applyFont="1" applyFill="1" applyBorder="1" applyAlignment="1">
      <alignment horizontal="center"/>
    </xf>
    <xf numFmtId="1" fontId="9" fillId="2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 wrapText="1"/>
    </xf>
    <xf numFmtId="0" fontId="9" fillId="2" borderId="22" xfId="0" applyFont="1" applyFill="1" applyBorder="1" applyAlignment="1">
      <alignment vertical="center"/>
    </xf>
    <xf numFmtId="0" fontId="9" fillId="2" borderId="22" xfId="0" applyFont="1" applyFill="1" applyBorder="1" applyAlignment="1">
      <alignment vertical="center" wrapText="1"/>
    </xf>
    <xf numFmtId="0" fontId="9" fillId="2" borderId="30" xfId="0" applyFont="1" applyFill="1" applyBorder="1" applyAlignment="1">
      <alignment vertical="center"/>
    </xf>
    <xf numFmtId="0" fontId="9" fillId="2" borderId="26" xfId="0" applyFont="1" applyFill="1" applyBorder="1" applyAlignment="1">
      <alignment vertical="center"/>
    </xf>
    <xf numFmtId="0" fontId="9" fillId="2" borderId="39" xfId="0" applyFont="1" applyFill="1" applyBorder="1" applyAlignment="1">
      <alignment vertical="center"/>
    </xf>
    <xf numFmtId="0" fontId="9" fillId="2" borderId="13" xfId="0" applyFont="1" applyFill="1" applyBorder="1" applyAlignment="1">
      <alignment vertical="center"/>
    </xf>
    <xf numFmtId="0" fontId="8" fillId="3" borderId="20" xfId="0" applyFont="1" applyFill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10" fillId="0" borderId="26" xfId="0" applyFont="1" applyBorder="1" applyAlignment="1">
      <alignment vertical="center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0" fontId="0" fillId="2" borderId="0" xfId="0" applyFill="1" applyBorder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lang="en-IN" sz="1200"/>
            </a:pPr>
            <a:r>
              <a:rPr lang="en-US" sz="1200"/>
              <a:t>PO DIRECT ATTAINMENT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 ATTAINMENT '!$B$27</c:f>
              <c:strCache>
                <c:ptCount val="1"/>
                <c:pt idx="0">
                  <c:v>Attainment</c:v>
                </c:pt>
              </c:strCache>
            </c:strRef>
          </c:tx>
          <c:invertIfNegative val="0"/>
          <c:cat>
            <c:strRef>
              <c:f>'PO ATTAINMENT '!$A$28:$A$36</c:f>
              <c:strCache>
                <c:ptCount val="9"/>
                <c:pt idx="0">
                  <c:v>PO1</c:v>
                </c:pt>
                <c:pt idx="1">
                  <c:v>PO2</c:v>
                </c:pt>
                <c:pt idx="2">
                  <c:v>PO3</c:v>
                </c:pt>
                <c:pt idx="3">
                  <c:v>PO4</c:v>
                </c:pt>
                <c:pt idx="4">
                  <c:v>PO5</c:v>
                </c:pt>
                <c:pt idx="5">
                  <c:v>PO6</c:v>
                </c:pt>
                <c:pt idx="6">
                  <c:v>PO7</c:v>
                </c:pt>
                <c:pt idx="7">
                  <c:v>PSO1</c:v>
                </c:pt>
                <c:pt idx="8">
                  <c:v>PSO2</c:v>
                </c:pt>
              </c:strCache>
            </c:strRef>
          </c:cat>
          <c:val>
            <c:numRef>
              <c:f>'PO ATTAINMENT '!$B$28:$B$36</c:f>
              <c:numCache>
                <c:formatCode>0.0</c:formatCode>
                <c:ptCount val="9"/>
                <c:pt idx="0">
                  <c:v>2.3466666666666667</c:v>
                </c:pt>
                <c:pt idx="1">
                  <c:v>2.3444444444444446</c:v>
                </c:pt>
                <c:pt idx="2">
                  <c:v>2.3487179487179484</c:v>
                </c:pt>
                <c:pt idx="3">
                  <c:v>2.3555555555555556</c:v>
                </c:pt>
                <c:pt idx="4">
                  <c:v>2.3333333333333335</c:v>
                </c:pt>
                <c:pt idx="5">
                  <c:v>2.2666666666666666</c:v>
                </c:pt>
                <c:pt idx="6">
                  <c:v>2.3444444444444446</c:v>
                </c:pt>
                <c:pt idx="7">
                  <c:v>2.3393939393939398</c:v>
                </c:pt>
                <c:pt idx="8">
                  <c:v>2.3333333333333335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535104"/>
        <c:axId val="99545472"/>
      </c:barChart>
      <c:catAx>
        <c:axId val="9953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IN"/>
                </a:pPr>
                <a:r>
                  <a:rPr lang="en-IN"/>
                  <a:t>POS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99545472"/>
        <c:crosses val="autoZero"/>
        <c:auto val="1"/>
        <c:lblAlgn val="ctr"/>
        <c:lblOffset val="100"/>
        <c:noMultiLvlLbl val="0"/>
      </c:catAx>
      <c:valAx>
        <c:axId val="99545472"/>
        <c:scaling>
          <c:orientation val="minMax"/>
          <c:max val="3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IN"/>
                </a:pPr>
                <a:r>
                  <a:rPr lang="en-IN"/>
                  <a:t>ATTAINMENT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99535104"/>
        <c:crosses val="autoZero"/>
        <c:crossBetween val="between"/>
        <c:majorUnit val="0.5"/>
        <c:minorUnit val="0.1"/>
      </c:valAx>
    </c:plotArea>
    <c:legend>
      <c:legendPos val="r"/>
      <c:layout/>
      <c:overlay val="0"/>
      <c:txPr>
        <a:bodyPr/>
        <a:lstStyle/>
        <a:p>
          <a:pPr>
            <a:defRPr lang="en-IN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8.jpeg"/><Relationship Id="rId1" Type="http://schemas.openxmlformats.org/officeDocument/2006/relationships/image" Target="../media/image5.jpe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jpeg"/><Relationship Id="rId2" Type="http://schemas.openxmlformats.org/officeDocument/2006/relationships/image" Target="../media/image9.jpeg"/><Relationship Id="rId1" Type="http://schemas.openxmlformats.org/officeDocument/2006/relationships/image" Target="../media/image5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698494</xdr:colOff>
      <xdr:row>0</xdr:row>
      <xdr:rowOff>79376</xdr:rowOff>
    </xdr:from>
    <xdr:to>
      <xdr:col>5</xdr:col>
      <xdr:colOff>311939</xdr:colOff>
      <xdr:row>0</xdr:row>
      <xdr:rowOff>603251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44" y="79376"/>
          <a:ext cx="1280320" cy="5238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84667</xdr:rowOff>
    </xdr:from>
    <xdr:to>
      <xdr:col>5</xdr:col>
      <xdr:colOff>0</xdr:colOff>
      <xdr:row>1</xdr:row>
      <xdr:rowOff>46830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5516" y="84667"/>
          <a:ext cx="0" cy="642407"/>
        </a:xfrm>
        <a:prstGeom prst="rect">
          <a:avLst/>
        </a:prstGeom>
      </xdr:spPr>
    </xdr:pic>
    <xdr:clientData/>
  </xdr:twoCellAnchor>
  <xdr:twoCellAnchor editAs="oneCell">
    <xdr:from>
      <xdr:col>2</xdr:col>
      <xdr:colOff>1449917</xdr:colOff>
      <xdr:row>0</xdr:row>
      <xdr:rowOff>71436</xdr:rowOff>
    </xdr:from>
    <xdr:to>
      <xdr:col>2</xdr:col>
      <xdr:colOff>2694444</xdr:colOff>
      <xdr:row>1</xdr:row>
      <xdr:rowOff>7935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4334" y="71436"/>
          <a:ext cx="1244527" cy="624416"/>
        </a:xfrm>
        <a:prstGeom prst="rect">
          <a:avLst/>
        </a:prstGeom>
      </xdr:spPr>
    </xdr:pic>
    <xdr:clientData/>
  </xdr:twoCellAnchor>
  <xdr:oneCellAnchor>
    <xdr:from>
      <xdr:col>1</xdr:col>
      <xdr:colOff>666750</xdr:colOff>
      <xdr:row>26</xdr:row>
      <xdr:rowOff>114300</xdr:rowOff>
    </xdr:from>
    <xdr:ext cx="3145366" cy="32004"/>
    <xdr:sp macro="" textlink="">
      <xdr:nvSpPr>
        <xdr:cNvPr id="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66750" y="7296150"/>
          <a:ext cx="3145366" cy="32004"/>
        </a:xfrm>
        <a:prstGeom prst="rect">
          <a:avLst/>
        </a:prstGeom>
        <a:noFill/>
      </xdr:spPr>
    </xdr:sp>
    <xdr:clientData/>
  </xdr:oneCellAnchor>
  <xdr:oneCellAnchor>
    <xdr:from>
      <xdr:col>1</xdr:col>
      <xdr:colOff>666750</xdr:colOff>
      <xdr:row>26</xdr:row>
      <xdr:rowOff>114300</xdr:rowOff>
    </xdr:from>
    <xdr:ext cx="3145366" cy="32004"/>
    <xdr:sp macro="" textlink="">
      <xdr:nvSpPr>
        <xdr:cNvPr id="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66750" y="7296150"/>
          <a:ext cx="3145366" cy="32004"/>
        </a:xfrm>
        <a:prstGeom prst="rect">
          <a:avLst/>
        </a:prstGeom>
        <a:noFill/>
      </xdr:spPr>
    </xdr:sp>
    <xdr:clientData/>
  </xdr:oneCellAnchor>
  <xdr:oneCellAnchor>
    <xdr:from>
      <xdr:col>2</xdr:col>
      <xdr:colOff>607003</xdr:colOff>
      <xdr:row>32</xdr:row>
      <xdr:rowOff>166254</xdr:rowOff>
    </xdr:from>
    <xdr:ext cx="0" cy="32005"/>
    <xdr:sp macro="" textlink="">
      <xdr:nvSpPr>
        <xdr:cNvPr id="1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978603" y="8834004"/>
          <a:ext cx="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1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1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2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2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2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2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2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2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2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2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2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2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3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3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3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3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3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3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3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3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3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3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4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4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4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4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4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4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4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4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4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4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5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5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5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5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5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5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5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5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5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5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6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6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6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6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6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6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6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6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6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6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7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7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7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7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7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7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7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7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7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7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8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8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8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8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8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8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8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8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8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8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9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9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9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9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9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9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9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9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9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9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10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10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10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10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10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10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10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10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10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10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1</xdr:col>
      <xdr:colOff>666750</xdr:colOff>
      <xdr:row>26</xdr:row>
      <xdr:rowOff>114300</xdr:rowOff>
    </xdr:from>
    <xdr:ext cx="3145366" cy="32004"/>
    <xdr:sp macro="" textlink="">
      <xdr:nvSpPr>
        <xdr:cNvPr id="11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66750" y="7296150"/>
          <a:ext cx="3145366" cy="32004"/>
        </a:xfrm>
        <a:prstGeom prst="rect">
          <a:avLst/>
        </a:prstGeom>
        <a:noFill/>
      </xdr:spPr>
    </xdr:sp>
    <xdr:clientData/>
  </xdr:oneCellAnchor>
  <xdr:oneCellAnchor>
    <xdr:from>
      <xdr:col>1</xdr:col>
      <xdr:colOff>666750</xdr:colOff>
      <xdr:row>26</xdr:row>
      <xdr:rowOff>114300</xdr:rowOff>
    </xdr:from>
    <xdr:ext cx="3145366" cy="32004"/>
    <xdr:sp macro="" textlink="">
      <xdr:nvSpPr>
        <xdr:cNvPr id="11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66750" y="7296150"/>
          <a:ext cx="3145366" cy="32004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11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1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1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11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1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1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1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11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2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2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2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12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2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2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2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12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2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2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3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13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3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13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13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13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13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13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13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13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14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14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14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14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14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14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14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14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14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14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15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15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15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15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15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15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15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15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15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15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16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16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16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6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6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16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6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6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6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16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7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7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7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17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7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7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7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17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7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7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8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18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8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18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18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18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18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18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18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18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19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19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19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19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19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19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19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19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19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19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20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20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20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20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20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20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20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20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20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20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21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21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371600" y="7296150"/>
          <a:ext cx="609981" cy="0"/>
        </a:xfrm>
        <a:prstGeom prst="rect">
          <a:avLst/>
        </a:prstGeom>
        <a:noFill/>
      </xdr:spPr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78581</xdr:colOff>
      <xdr:row>0</xdr:row>
      <xdr:rowOff>114300</xdr:rowOff>
    </xdr:from>
    <xdr:to>
      <xdr:col>3</xdr:col>
      <xdr:colOff>561975</xdr:colOff>
      <xdr:row>1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1731" y="114300"/>
          <a:ext cx="1197769" cy="48577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3446991</xdr:colOff>
      <xdr:row>0</xdr:row>
      <xdr:rowOff>84667</xdr:rowOff>
    </xdr:from>
    <xdr:to>
      <xdr:col>7</xdr:col>
      <xdr:colOff>3703</xdr:colOff>
      <xdr:row>0</xdr:row>
      <xdr:rowOff>186530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4691" y="84667"/>
          <a:ext cx="0" cy="644788"/>
        </a:xfrm>
        <a:prstGeom prst="rect">
          <a:avLst/>
        </a:prstGeom>
      </xdr:spPr>
    </xdr:pic>
    <xdr:clientData/>
  </xdr:twoCellAnchor>
  <xdr:twoCellAnchor editAs="oneCell">
    <xdr:from>
      <xdr:col>3</xdr:col>
      <xdr:colOff>316706</xdr:colOff>
      <xdr:row>0</xdr:row>
      <xdr:rowOff>142875</xdr:rowOff>
    </xdr:from>
    <xdr:to>
      <xdr:col>5</xdr:col>
      <xdr:colOff>361950</xdr:colOff>
      <xdr:row>1</xdr:row>
      <xdr:rowOff>746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7006" y="142875"/>
          <a:ext cx="1340644" cy="543671"/>
        </a:xfrm>
        <a:prstGeom prst="rect">
          <a:avLst/>
        </a:prstGeom>
      </xdr:spPr>
    </xdr:pic>
    <xdr:clientData/>
  </xdr:twoCellAnchor>
  <xdr:twoCellAnchor editAs="oneCell">
    <xdr:from>
      <xdr:col>6</xdr:col>
      <xdr:colOff>3446991</xdr:colOff>
      <xdr:row>0</xdr:row>
      <xdr:rowOff>84667</xdr:rowOff>
    </xdr:from>
    <xdr:to>
      <xdr:col>7</xdr:col>
      <xdr:colOff>3703</xdr:colOff>
      <xdr:row>1</xdr:row>
      <xdr:rowOff>46830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70891" y="84667"/>
          <a:ext cx="0" cy="647963"/>
        </a:xfrm>
        <a:prstGeom prst="rect">
          <a:avLst/>
        </a:prstGeom>
      </xdr:spPr>
    </xdr:pic>
    <xdr:clientData/>
  </xdr:twoCellAnchor>
  <xdr:twoCellAnchor>
    <xdr:from>
      <xdr:col>2</xdr:col>
      <xdr:colOff>449036</xdr:colOff>
      <xdr:row>26</xdr:row>
      <xdr:rowOff>31750</xdr:rowOff>
    </xdr:from>
    <xdr:to>
      <xdr:col>9</xdr:col>
      <xdr:colOff>571500</xdr:colOff>
      <xdr:row>35</xdr:row>
      <xdr:rowOff>158750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84667</xdr:rowOff>
    </xdr:from>
    <xdr:to>
      <xdr:col>4</xdr:col>
      <xdr:colOff>0</xdr:colOff>
      <xdr:row>0</xdr:row>
      <xdr:rowOff>186530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8141" y="84667"/>
          <a:ext cx="0" cy="101863"/>
        </a:xfrm>
        <a:prstGeom prst="rect">
          <a:avLst/>
        </a:prstGeom>
      </xdr:spPr>
    </xdr:pic>
    <xdr:clientData/>
  </xdr:twoCellAnchor>
  <xdr:twoCellAnchor editAs="oneCell">
    <xdr:from>
      <xdr:col>1</xdr:col>
      <xdr:colOff>345622</xdr:colOff>
      <xdr:row>0</xdr:row>
      <xdr:rowOff>62593</xdr:rowOff>
    </xdr:from>
    <xdr:to>
      <xdr:col>3</xdr:col>
      <xdr:colOff>76541</xdr:colOff>
      <xdr:row>1</xdr:row>
      <xdr:rowOff>5443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51" y="62593"/>
          <a:ext cx="1268526" cy="43270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84667</xdr:rowOff>
    </xdr:from>
    <xdr:to>
      <xdr:col>4</xdr:col>
      <xdr:colOff>0</xdr:colOff>
      <xdr:row>0</xdr:row>
      <xdr:rowOff>237330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8141" y="84667"/>
          <a:ext cx="0" cy="64796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84667</xdr:rowOff>
    </xdr:from>
    <xdr:to>
      <xdr:col>11</xdr:col>
      <xdr:colOff>0</xdr:colOff>
      <xdr:row>0</xdr:row>
      <xdr:rowOff>186530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2650" y="84667"/>
          <a:ext cx="0" cy="101863"/>
        </a:xfrm>
        <a:prstGeom prst="rect">
          <a:avLst/>
        </a:prstGeom>
      </xdr:spPr>
    </xdr:pic>
    <xdr:clientData/>
  </xdr:twoCellAnchor>
  <xdr:twoCellAnchor editAs="oneCell">
    <xdr:from>
      <xdr:col>8</xdr:col>
      <xdr:colOff>95250</xdr:colOff>
      <xdr:row>0</xdr:row>
      <xdr:rowOff>38100</xdr:rowOff>
    </xdr:from>
    <xdr:to>
      <xdr:col>10</xdr:col>
      <xdr:colOff>388144</xdr:colOff>
      <xdr:row>0</xdr:row>
      <xdr:rowOff>466725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38100"/>
          <a:ext cx="1264444" cy="42862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84667</xdr:rowOff>
    </xdr:from>
    <xdr:to>
      <xdr:col>11</xdr:col>
      <xdr:colOff>0</xdr:colOff>
      <xdr:row>0</xdr:row>
      <xdr:rowOff>237330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2650" y="84667"/>
          <a:ext cx="0" cy="1526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1014185</xdr:colOff>
      <xdr:row>0</xdr:row>
      <xdr:rowOff>136072</xdr:rowOff>
    </xdr:from>
    <xdr:to>
      <xdr:col>3</xdr:col>
      <xdr:colOff>1238250</xdr:colOff>
      <xdr:row>1</xdr:row>
      <xdr:rowOff>2269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5185" y="136072"/>
          <a:ext cx="1732190" cy="612322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1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1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1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2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2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2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2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2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2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2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2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2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2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3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3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3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3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3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3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3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3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3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3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4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4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4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4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4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26</xdr:row>
      <xdr:rowOff>114300</xdr:rowOff>
    </xdr:from>
    <xdr:ext cx="2910" cy="32004"/>
    <xdr:sp macro="" textlink="">
      <xdr:nvSpPr>
        <xdr:cNvPr id="4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438525" y="5143500"/>
          <a:ext cx="355335" cy="32004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4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4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4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4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5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5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5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5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5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5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5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5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5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5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6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6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6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6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6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6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6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6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6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6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7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7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7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7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7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7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7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7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7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7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8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8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8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8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8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8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8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8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8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8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9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9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9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9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9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9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26</xdr:row>
      <xdr:rowOff>114300</xdr:rowOff>
    </xdr:from>
    <xdr:ext cx="2910" cy="32004"/>
    <xdr:sp macro="" textlink="">
      <xdr:nvSpPr>
        <xdr:cNvPr id="9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438525" y="5143500"/>
          <a:ext cx="355335" cy="32004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9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9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9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10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10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10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10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10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666750</xdr:colOff>
      <xdr:row>26</xdr:row>
      <xdr:rowOff>114300</xdr:rowOff>
    </xdr:from>
    <xdr:ext cx="3145366" cy="32004"/>
    <xdr:sp macro="" textlink="">
      <xdr:nvSpPr>
        <xdr:cNvPr id="10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324100" y="5143500"/>
          <a:ext cx="2307166" cy="32004"/>
        </a:xfrm>
        <a:prstGeom prst="rect">
          <a:avLst/>
        </a:prstGeom>
        <a:noFill/>
      </xdr:spPr>
    </xdr:sp>
    <xdr:clientData/>
  </xdr:oneCellAnchor>
  <xdr:oneCellAnchor>
    <xdr:from>
      <xdr:col>2</xdr:col>
      <xdr:colOff>666750</xdr:colOff>
      <xdr:row>26</xdr:row>
      <xdr:rowOff>114300</xdr:rowOff>
    </xdr:from>
    <xdr:ext cx="3145366" cy="32004"/>
    <xdr:sp macro="" textlink="">
      <xdr:nvSpPr>
        <xdr:cNvPr id="10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324100" y="5143500"/>
          <a:ext cx="2307166" cy="32004"/>
        </a:xfrm>
        <a:prstGeom prst="rect">
          <a:avLst/>
        </a:prstGeom>
        <a:noFill/>
      </xdr:spPr>
    </xdr:sp>
    <xdr:clientData/>
  </xdr:oneCellAnchor>
  <xdr:oneCellAnchor>
    <xdr:from>
      <xdr:col>3</xdr:col>
      <xdr:colOff>607003</xdr:colOff>
      <xdr:row>32</xdr:row>
      <xdr:rowOff>166254</xdr:rowOff>
    </xdr:from>
    <xdr:ext cx="0" cy="32005"/>
    <xdr:sp macro="" textlink="">
      <xdr:nvSpPr>
        <xdr:cNvPr id="10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464503" y="6281304"/>
          <a:ext cx="323850" cy="3200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6"/>
    <xdr:sp macro="" textlink="">
      <xdr:nvSpPr>
        <xdr:cNvPr id="10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6"/>
    <xdr:sp macro="" textlink="">
      <xdr:nvSpPr>
        <xdr:cNvPr id="10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005"/>
    <xdr:sp macro="" textlink="">
      <xdr:nvSpPr>
        <xdr:cNvPr id="11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6"/>
    <xdr:sp macro="" textlink="">
      <xdr:nvSpPr>
        <xdr:cNvPr id="11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6"/>
    <xdr:sp macro="" textlink="">
      <xdr:nvSpPr>
        <xdr:cNvPr id="11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6"/>
    <xdr:sp macro="" textlink="">
      <xdr:nvSpPr>
        <xdr:cNvPr id="11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005"/>
    <xdr:sp macro="" textlink="">
      <xdr:nvSpPr>
        <xdr:cNvPr id="11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6"/>
    <xdr:sp macro="" textlink="">
      <xdr:nvSpPr>
        <xdr:cNvPr id="11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6"/>
    <xdr:sp macro="" textlink="">
      <xdr:nvSpPr>
        <xdr:cNvPr id="11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6"/>
    <xdr:sp macro="" textlink="">
      <xdr:nvSpPr>
        <xdr:cNvPr id="11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005"/>
    <xdr:sp macro="" textlink="">
      <xdr:nvSpPr>
        <xdr:cNvPr id="11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6"/>
    <xdr:sp macro="" textlink="">
      <xdr:nvSpPr>
        <xdr:cNvPr id="11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6"/>
    <xdr:sp macro="" textlink="">
      <xdr:nvSpPr>
        <xdr:cNvPr id="12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6"/>
    <xdr:sp macro="" textlink="">
      <xdr:nvSpPr>
        <xdr:cNvPr id="12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005"/>
    <xdr:sp macro="" textlink="">
      <xdr:nvSpPr>
        <xdr:cNvPr id="12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6"/>
    <xdr:sp macro="" textlink="">
      <xdr:nvSpPr>
        <xdr:cNvPr id="12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6"/>
    <xdr:sp macro="" textlink="">
      <xdr:nvSpPr>
        <xdr:cNvPr id="12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6"/>
    <xdr:sp macro="" textlink="">
      <xdr:nvSpPr>
        <xdr:cNvPr id="12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005"/>
    <xdr:sp macro="" textlink="">
      <xdr:nvSpPr>
        <xdr:cNvPr id="12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6"/>
    <xdr:sp macro="" textlink="">
      <xdr:nvSpPr>
        <xdr:cNvPr id="12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1242"/>
    <xdr:sp macro="" textlink="">
      <xdr:nvSpPr>
        <xdr:cNvPr id="12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5"/>
    <xdr:sp macro="" textlink="">
      <xdr:nvSpPr>
        <xdr:cNvPr id="12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5"/>
    <xdr:sp macro="" textlink="">
      <xdr:nvSpPr>
        <xdr:cNvPr id="13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1242"/>
    <xdr:sp macro="" textlink="">
      <xdr:nvSpPr>
        <xdr:cNvPr id="13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5"/>
    <xdr:sp macro="" textlink="">
      <xdr:nvSpPr>
        <xdr:cNvPr id="13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5"/>
    <xdr:sp macro="" textlink="">
      <xdr:nvSpPr>
        <xdr:cNvPr id="13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5"/>
    <xdr:sp macro="" textlink="">
      <xdr:nvSpPr>
        <xdr:cNvPr id="13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1242"/>
    <xdr:sp macro="" textlink="">
      <xdr:nvSpPr>
        <xdr:cNvPr id="13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5"/>
    <xdr:sp macro="" textlink="">
      <xdr:nvSpPr>
        <xdr:cNvPr id="13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5"/>
    <xdr:sp macro="" textlink="">
      <xdr:nvSpPr>
        <xdr:cNvPr id="13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5"/>
    <xdr:sp macro="" textlink="">
      <xdr:nvSpPr>
        <xdr:cNvPr id="13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1242"/>
    <xdr:sp macro="" textlink="">
      <xdr:nvSpPr>
        <xdr:cNvPr id="13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5"/>
    <xdr:sp macro="" textlink="">
      <xdr:nvSpPr>
        <xdr:cNvPr id="14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5"/>
    <xdr:sp macro="" textlink="">
      <xdr:nvSpPr>
        <xdr:cNvPr id="14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5"/>
    <xdr:sp macro="" textlink="">
      <xdr:nvSpPr>
        <xdr:cNvPr id="14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1242"/>
    <xdr:sp macro="" textlink="">
      <xdr:nvSpPr>
        <xdr:cNvPr id="14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5"/>
    <xdr:sp macro="" textlink="">
      <xdr:nvSpPr>
        <xdr:cNvPr id="14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5"/>
    <xdr:sp macro="" textlink="">
      <xdr:nvSpPr>
        <xdr:cNvPr id="14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5"/>
    <xdr:sp macro="" textlink="">
      <xdr:nvSpPr>
        <xdr:cNvPr id="14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1242"/>
    <xdr:sp macro="" textlink="">
      <xdr:nvSpPr>
        <xdr:cNvPr id="14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5"/>
    <xdr:sp macro="" textlink="">
      <xdr:nvSpPr>
        <xdr:cNvPr id="14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609981" cy="0"/>
    <xdr:sp macro="" textlink="">
      <xdr:nvSpPr>
        <xdr:cNvPr id="14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609981" cy="0"/>
    <xdr:sp macro="" textlink="">
      <xdr:nvSpPr>
        <xdr:cNvPr id="15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609981" cy="0"/>
    <xdr:sp macro="" textlink="">
      <xdr:nvSpPr>
        <xdr:cNvPr id="15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609981" cy="0"/>
    <xdr:sp macro="" textlink="">
      <xdr:nvSpPr>
        <xdr:cNvPr id="15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609981" cy="0"/>
    <xdr:sp macro="" textlink="">
      <xdr:nvSpPr>
        <xdr:cNvPr id="15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609981" cy="0"/>
    <xdr:sp macro="" textlink="">
      <xdr:nvSpPr>
        <xdr:cNvPr id="15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609981" cy="0"/>
    <xdr:sp macro="" textlink="">
      <xdr:nvSpPr>
        <xdr:cNvPr id="15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609981" cy="0"/>
    <xdr:sp macro="" textlink="">
      <xdr:nvSpPr>
        <xdr:cNvPr id="15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005"/>
    <xdr:sp macro="" textlink="">
      <xdr:nvSpPr>
        <xdr:cNvPr id="15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6"/>
    <xdr:sp macro="" textlink="">
      <xdr:nvSpPr>
        <xdr:cNvPr id="15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6"/>
    <xdr:sp macro="" textlink="">
      <xdr:nvSpPr>
        <xdr:cNvPr id="15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005"/>
    <xdr:sp macro="" textlink="">
      <xdr:nvSpPr>
        <xdr:cNvPr id="16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6"/>
    <xdr:sp macro="" textlink="">
      <xdr:nvSpPr>
        <xdr:cNvPr id="16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6"/>
    <xdr:sp macro="" textlink="">
      <xdr:nvSpPr>
        <xdr:cNvPr id="16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6"/>
    <xdr:sp macro="" textlink="">
      <xdr:nvSpPr>
        <xdr:cNvPr id="16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005"/>
    <xdr:sp macro="" textlink="">
      <xdr:nvSpPr>
        <xdr:cNvPr id="16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6"/>
    <xdr:sp macro="" textlink="">
      <xdr:nvSpPr>
        <xdr:cNvPr id="16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6"/>
    <xdr:sp macro="" textlink="">
      <xdr:nvSpPr>
        <xdr:cNvPr id="16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6"/>
    <xdr:sp macro="" textlink="">
      <xdr:nvSpPr>
        <xdr:cNvPr id="16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005"/>
    <xdr:sp macro="" textlink="">
      <xdr:nvSpPr>
        <xdr:cNvPr id="16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6"/>
    <xdr:sp macro="" textlink="">
      <xdr:nvSpPr>
        <xdr:cNvPr id="16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6"/>
    <xdr:sp macro="" textlink="">
      <xdr:nvSpPr>
        <xdr:cNvPr id="17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6"/>
    <xdr:sp macro="" textlink="">
      <xdr:nvSpPr>
        <xdr:cNvPr id="17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005"/>
    <xdr:sp macro="" textlink="">
      <xdr:nvSpPr>
        <xdr:cNvPr id="17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6"/>
    <xdr:sp macro="" textlink="">
      <xdr:nvSpPr>
        <xdr:cNvPr id="17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6"/>
    <xdr:sp macro="" textlink="">
      <xdr:nvSpPr>
        <xdr:cNvPr id="17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6"/>
    <xdr:sp macro="" textlink="">
      <xdr:nvSpPr>
        <xdr:cNvPr id="17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005"/>
    <xdr:sp macro="" textlink="">
      <xdr:nvSpPr>
        <xdr:cNvPr id="17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6"/>
    <xdr:sp macro="" textlink="">
      <xdr:nvSpPr>
        <xdr:cNvPr id="17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1242"/>
    <xdr:sp macro="" textlink="">
      <xdr:nvSpPr>
        <xdr:cNvPr id="17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5"/>
    <xdr:sp macro="" textlink="">
      <xdr:nvSpPr>
        <xdr:cNvPr id="17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5"/>
    <xdr:sp macro="" textlink="">
      <xdr:nvSpPr>
        <xdr:cNvPr id="18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1242"/>
    <xdr:sp macro="" textlink="">
      <xdr:nvSpPr>
        <xdr:cNvPr id="18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5"/>
    <xdr:sp macro="" textlink="">
      <xdr:nvSpPr>
        <xdr:cNvPr id="18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5"/>
    <xdr:sp macro="" textlink="">
      <xdr:nvSpPr>
        <xdr:cNvPr id="18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5"/>
    <xdr:sp macro="" textlink="">
      <xdr:nvSpPr>
        <xdr:cNvPr id="18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1242"/>
    <xdr:sp macro="" textlink="">
      <xdr:nvSpPr>
        <xdr:cNvPr id="18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5"/>
    <xdr:sp macro="" textlink="">
      <xdr:nvSpPr>
        <xdr:cNvPr id="18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5"/>
    <xdr:sp macro="" textlink="">
      <xdr:nvSpPr>
        <xdr:cNvPr id="18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5"/>
    <xdr:sp macro="" textlink="">
      <xdr:nvSpPr>
        <xdr:cNvPr id="18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1242"/>
    <xdr:sp macro="" textlink="">
      <xdr:nvSpPr>
        <xdr:cNvPr id="18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5"/>
    <xdr:sp macro="" textlink="">
      <xdr:nvSpPr>
        <xdr:cNvPr id="19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5"/>
    <xdr:sp macro="" textlink="">
      <xdr:nvSpPr>
        <xdr:cNvPr id="19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5"/>
    <xdr:sp macro="" textlink="">
      <xdr:nvSpPr>
        <xdr:cNvPr id="19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1242"/>
    <xdr:sp macro="" textlink="">
      <xdr:nvSpPr>
        <xdr:cNvPr id="19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5"/>
    <xdr:sp macro="" textlink="">
      <xdr:nvSpPr>
        <xdr:cNvPr id="19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5"/>
    <xdr:sp macro="" textlink="">
      <xdr:nvSpPr>
        <xdr:cNvPr id="19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5"/>
    <xdr:sp macro="" textlink="">
      <xdr:nvSpPr>
        <xdr:cNvPr id="19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1242"/>
    <xdr:sp macro="" textlink="">
      <xdr:nvSpPr>
        <xdr:cNvPr id="19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5"/>
    <xdr:sp macro="" textlink="">
      <xdr:nvSpPr>
        <xdr:cNvPr id="19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609981" cy="0"/>
    <xdr:sp macro="" textlink="">
      <xdr:nvSpPr>
        <xdr:cNvPr id="19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609981" cy="0"/>
    <xdr:sp macro="" textlink="">
      <xdr:nvSpPr>
        <xdr:cNvPr id="20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609981" cy="0"/>
    <xdr:sp macro="" textlink="">
      <xdr:nvSpPr>
        <xdr:cNvPr id="20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609981" cy="0"/>
    <xdr:sp macro="" textlink="">
      <xdr:nvSpPr>
        <xdr:cNvPr id="20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609981" cy="0"/>
    <xdr:sp macro="" textlink="">
      <xdr:nvSpPr>
        <xdr:cNvPr id="20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609981" cy="0"/>
    <xdr:sp macro="" textlink="">
      <xdr:nvSpPr>
        <xdr:cNvPr id="20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609981" cy="0"/>
    <xdr:sp macro="" textlink="">
      <xdr:nvSpPr>
        <xdr:cNvPr id="20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609981" cy="0"/>
    <xdr:sp macro="" textlink="">
      <xdr:nvSpPr>
        <xdr:cNvPr id="20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20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20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20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21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21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21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21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21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21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21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21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21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21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22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22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22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22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22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22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22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22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22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22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23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23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23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23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23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23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23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23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23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23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24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24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24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24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24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24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24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24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24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6310" cy="32004"/>
    <xdr:sp macro="" textlink="">
      <xdr:nvSpPr>
        <xdr:cNvPr id="24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6310" cy="32004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25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25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25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25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25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25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25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25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26</xdr:row>
      <xdr:rowOff>114300</xdr:rowOff>
    </xdr:from>
    <xdr:ext cx="2910" cy="32004"/>
    <xdr:sp macro="" textlink="">
      <xdr:nvSpPr>
        <xdr:cNvPr id="25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438525" y="5143500"/>
          <a:ext cx="336285" cy="32004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25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26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26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26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26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26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26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26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26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26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26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27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27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27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27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27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27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27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27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27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27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28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28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28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28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28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28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28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28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28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28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29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29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29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29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29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29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29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29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29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29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30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6310" cy="32004"/>
    <xdr:sp macro="" textlink="">
      <xdr:nvSpPr>
        <xdr:cNvPr id="30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6310" cy="32004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30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30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30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30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30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30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30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30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26</xdr:row>
      <xdr:rowOff>114300</xdr:rowOff>
    </xdr:from>
    <xdr:ext cx="2910" cy="32004"/>
    <xdr:sp macro="" textlink="">
      <xdr:nvSpPr>
        <xdr:cNvPr id="31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438525" y="5143500"/>
          <a:ext cx="336285" cy="32004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31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31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31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31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31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31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31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31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31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32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32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32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32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32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32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32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32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32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32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33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33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33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33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33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33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33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33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33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33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34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34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34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34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34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34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34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34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34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34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35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35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35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26</xdr:row>
      <xdr:rowOff>114300</xdr:rowOff>
    </xdr:from>
    <xdr:ext cx="2910" cy="32004"/>
    <xdr:sp macro="" textlink="">
      <xdr:nvSpPr>
        <xdr:cNvPr id="35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438525" y="5143500"/>
          <a:ext cx="355335" cy="32004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35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35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35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35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35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35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36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36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36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36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36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36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36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36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36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36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37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37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37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37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37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37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37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37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37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37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38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38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38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38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38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38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38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38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38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38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39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39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39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39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39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39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39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39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39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39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40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40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40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40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26</xdr:row>
      <xdr:rowOff>114300</xdr:rowOff>
    </xdr:from>
    <xdr:ext cx="2910" cy="32004"/>
    <xdr:sp macro="" textlink="">
      <xdr:nvSpPr>
        <xdr:cNvPr id="40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438525" y="5143500"/>
          <a:ext cx="355335" cy="32004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40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40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40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40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40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41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41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41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666750</xdr:colOff>
      <xdr:row>26</xdr:row>
      <xdr:rowOff>114300</xdr:rowOff>
    </xdr:from>
    <xdr:ext cx="3145366" cy="32004"/>
    <xdr:sp macro="" textlink="">
      <xdr:nvSpPr>
        <xdr:cNvPr id="41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324100" y="5143500"/>
          <a:ext cx="2307166" cy="32004"/>
        </a:xfrm>
        <a:prstGeom prst="rect">
          <a:avLst/>
        </a:prstGeom>
        <a:noFill/>
      </xdr:spPr>
    </xdr:sp>
    <xdr:clientData/>
  </xdr:oneCellAnchor>
  <xdr:oneCellAnchor>
    <xdr:from>
      <xdr:col>2</xdr:col>
      <xdr:colOff>666750</xdr:colOff>
      <xdr:row>26</xdr:row>
      <xdr:rowOff>114300</xdr:rowOff>
    </xdr:from>
    <xdr:ext cx="3145366" cy="32004"/>
    <xdr:sp macro="" textlink="">
      <xdr:nvSpPr>
        <xdr:cNvPr id="41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324100" y="5143500"/>
          <a:ext cx="2307166" cy="32004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005"/>
    <xdr:sp macro="" textlink="">
      <xdr:nvSpPr>
        <xdr:cNvPr id="41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6"/>
    <xdr:sp macro="" textlink="">
      <xdr:nvSpPr>
        <xdr:cNvPr id="41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6"/>
    <xdr:sp macro="" textlink="">
      <xdr:nvSpPr>
        <xdr:cNvPr id="41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005"/>
    <xdr:sp macro="" textlink="">
      <xdr:nvSpPr>
        <xdr:cNvPr id="41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6"/>
    <xdr:sp macro="" textlink="">
      <xdr:nvSpPr>
        <xdr:cNvPr id="41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6"/>
    <xdr:sp macro="" textlink="">
      <xdr:nvSpPr>
        <xdr:cNvPr id="42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6"/>
    <xdr:sp macro="" textlink="">
      <xdr:nvSpPr>
        <xdr:cNvPr id="42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005"/>
    <xdr:sp macro="" textlink="">
      <xdr:nvSpPr>
        <xdr:cNvPr id="42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6"/>
    <xdr:sp macro="" textlink="">
      <xdr:nvSpPr>
        <xdr:cNvPr id="42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6"/>
    <xdr:sp macro="" textlink="">
      <xdr:nvSpPr>
        <xdr:cNvPr id="42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6"/>
    <xdr:sp macro="" textlink="">
      <xdr:nvSpPr>
        <xdr:cNvPr id="42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005"/>
    <xdr:sp macro="" textlink="">
      <xdr:nvSpPr>
        <xdr:cNvPr id="42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6"/>
    <xdr:sp macro="" textlink="">
      <xdr:nvSpPr>
        <xdr:cNvPr id="42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6"/>
    <xdr:sp macro="" textlink="">
      <xdr:nvSpPr>
        <xdr:cNvPr id="42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6"/>
    <xdr:sp macro="" textlink="">
      <xdr:nvSpPr>
        <xdr:cNvPr id="42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005"/>
    <xdr:sp macro="" textlink="">
      <xdr:nvSpPr>
        <xdr:cNvPr id="43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6"/>
    <xdr:sp macro="" textlink="">
      <xdr:nvSpPr>
        <xdr:cNvPr id="43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6"/>
    <xdr:sp macro="" textlink="">
      <xdr:nvSpPr>
        <xdr:cNvPr id="43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6"/>
    <xdr:sp macro="" textlink="">
      <xdr:nvSpPr>
        <xdr:cNvPr id="43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005"/>
    <xdr:sp macro="" textlink="">
      <xdr:nvSpPr>
        <xdr:cNvPr id="43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6"/>
    <xdr:sp macro="" textlink="">
      <xdr:nvSpPr>
        <xdr:cNvPr id="43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1242"/>
    <xdr:sp macro="" textlink="">
      <xdr:nvSpPr>
        <xdr:cNvPr id="43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5"/>
    <xdr:sp macro="" textlink="">
      <xdr:nvSpPr>
        <xdr:cNvPr id="43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5"/>
    <xdr:sp macro="" textlink="">
      <xdr:nvSpPr>
        <xdr:cNvPr id="43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1242"/>
    <xdr:sp macro="" textlink="">
      <xdr:nvSpPr>
        <xdr:cNvPr id="43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5"/>
    <xdr:sp macro="" textlink="">
      <xdr:nvSpPr>
        <xdr:cNvPr id="44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5"/>
    <xdr:sp macro="" textlink="">
      <xdr:nvSpPr>
        <xdr:cNvPr id="44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5"/>
    <xdr:sp macro="" textlink="">
      <xdr:nvSpPr>
        <xdr:cNvPr id="44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1242"/>
    <xdr:sp macro="" textlink="">
      <xdr:nvSpPr>
        <xdr:cNvPr id="44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5"/>
    <xdr:sp macro="" textlink="">
      <xdr:nvSpPr>
        <xdr:cNvPr id="44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5"/>
    <xdr:sp macro="" textlink="">
      <xdr:nvSpPr>
        <xdr:cNvPr id="44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5"/>
    <xdr:sp macro="" textlink="">
      <xdr:nvSpPr>
        <xdr:cNvPr id="44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1242"/>
    <xdr:sp macro="" textlink="">
      <xdr:nvSpPr>
        <xdr:cNvPr id="44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5"/>
    <xdr:sp macro="" textlink="">
      <xdr:nvSpPr>
        <xdr:cNvPr id="44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5"/>
    <xdr:sp macro="" textlink="">
      <xdr:nvSpPr>
        <xdr:cNvPr id="44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5"/>
    <xdr:sp macro="" textlink="">
      <xdr:nvSpPr>
        <xdr:cNvPr id="45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1242"/>
    <xdr:sp macro="" textlink="">
      <xdr:nvSpPr>
        <xdr:cNvPr id="45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5"/>
    <xdr:sp macro="" textlink="">
      <xdr:nvSpPr>
        <xdr:cNvPr id="45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5"/>
    <xdr:sp macro="" textlink="">
      <xdr:nvSpPr>
        <xdr:cNvPr id="45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5"/>
    <xdr:sp macro="" textlink="">
      <xdr:nvSpPr>
        <xdr:cNvPr id="45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1242"/>
    <xdr:sp macro="" textlink="">
      <xdr:nvSpPr>
        <xdr:cNvPr id="45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5"/>
    <xdr:sp macro="" textlink="">
      <xdr:nvSpPr>
        <xdr:cNvPr id="45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609981" cy="0"/>
    <xdr:sp macro="" textlink="">
      <xdr:nvSpPr>
        <xdr:cNvPr id="45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609981" cy="0"/>
    <xdr:sp macro="" textlink="">
      <xdr:nvSpPr>
        <xdr:cNvPr id="45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609981" cy="0"/>
    <xdr:sp macro="" textlink="">
      <xdr:nvSpPr>
        <xdr:cNvPr id="45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609981" cy="0"/>
    <xdr:sp macro="" textlink="">
      <xdr:nvSpPr>
        <xdr:cNvPr id="46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609981" cy="0"/>
    <xdr:sp macro="" textlink="">
      <xdr:nvSpPr>
        <xdr:cNvPr id="46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609981" cy="0"/>
    <xdr:sp macro="" textlink="">
      <xdr:nvSpPr>
        <xdr:cNvPr id="46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609981" cy="0"/>
    <xdr:sp macro="" textlink="">
      <xdr:nvSpPr>
        <xdr:cNvPr id="46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609981" cy="0"/>
    <xdr:sp macro="" textlink="">
      <xdr:nvSpPr>
        <xdr:cNvPr id="46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005"/>
    <xdr:sp macro="" textlink="">
      <xdr:nvSpPr>
        <xdr:cNvPr id="46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6"/>
    <xdr:sp macro="" textlink="">
      <xdr:nvSpPr>
        <xdr:cNvPr id="46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6"/>
    <xdr:sp macro="" textlink="">
      <xdr:nvSpPr>
        <xdr:cNvPr id="46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005"/>
    <xdr:sp macro="" textlink="">
      <xdr:nvSpPr>
        <xdr:cNvPr id="46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6"/>
    <xdr:sp macro="" textlink="">
      <xdr:nvSpPr>
        <xdr:cNvPr id="46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6"/>
    <xdr:sp macro="" textlink="">
      <xdr:nvSpPr>
        <xdr:cNvPr id="47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6"/>
    <xdr:sp macro="" textlink="">
      <xdr:nvSpPr>
        <xdr:cNvPr id="47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005"/>
    <xdr:sp macro="" textlink="">
      <xdr:nvSpPr>
        <xdr:cNvPr id="47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6"/>
    <xdr:sp macro="" textlink="">
      <xdr:nvSpPr>
        <xdr:cNvPr id="47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6"/>
    <xdr:sp macro="" textlink="">
      <xdr:nvSpPr>
        <xdr:cNvPr id="47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6"/>
    <xdr:sp macro="" textlink="">
      <xdr:nvSpPr>
        <xdr:cNvPr id="47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005"/>
    <xdr:sp macro="" textlink="">
      <xdr:nvSpPr>
        <xdr:cNvPr id="47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6"/>
    <xdr:sp macro="" textlink="">
      <xdr:nvSpPr>
        <xdr:cNvPr id="47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6"/>
    <xdr:sp macro="" textlink="">
      <xdr:nvSpPr>
        <xdr:cNvPr id="47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6"/>
    <xdr:sp macro="" textlink="">
      <xdr:nvSpPr>
        <xdr:cNvPr id="47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005"/>
    <xdr:sp macro="" textlink="">
      <xdr:nvSpPr>
        <xdr:cNvPr id="48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6"/>
    <xdr:sp macro="" textlink="">
      <xdr:nvSpPr>
        <xdr:cNvPr id="48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6"/>
    <xdr:sp macro="" textlink="">
      <xdr:nvSpPr>
        <xdr:cNvPr id="48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6"/>
    <xdr:sp macro="" textlink="">
      <xdr:nvSpPr>
        <xdr:cNvPr id="48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005"/>
    <xdr:sp macro="" textlink="">
      <xdr:nvSpPr>
        <xdr:cNvPr id="48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6"/>
    <xdr:sp macro="" textlink="">
      <xdr:nvSpPr>
        <xdr:cNvPr id="48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1242"/>
    <xdr:sp macro="" textlink="">
      <xdr:nvSpPr>
        <xdr:cNvPr id="48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5"/>
    <xdr:sp macro="" textlink="">
      <xdr:nvSpPr>
        <xdr:cNvPr id="48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5"/>
    <xdr:sp macro="" textlink="">
      <xdr:nvSpPr>
        <xdr:cNvPr id="48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1242"/>
    <xdr:sp macro="" textlink="">
      <xdr:nvSpPr>
        <xdr:cNvPr id="48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5"/>
    <xdr:sp macro="" textlink="">
      <xdr:nvSpPr>
        <xdr:cNvPr id="49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5"/>
    <xdr:sp macro="" textlink="">
      <xdr:nvSpPr>
        <xdr:cNvPr id="49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5"/>
    <xdr:sp macro="" textlink="">
      <xdr:nvSpPr>
        <xdr:cNvPr id="49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1242"/>
    <xdr:sp macro="" textlink="">
      <xdr:nvSpPr>
        <xdr:cNvPr id="49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5"/>
    <xdr:sp macro="" textlink="">
      <xdr:nvSpPr>
        <xdr:cNvPr id="49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5"/>
    <xdr:sp macro="" textlink="">
      <xdr:nvSpPr>
        <xdr:cNvPr id="49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5"/>
    <xdr:sp macro="" textlink="">
      <xdr:nvSpPr>
        <xdr:cNvPr id="49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1242"/>
    <xdr:sp macro="" textlink="">
      <xdr:nvSpPr>
        <xdr:cNvPr id="49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5"/>
    <xdr:sp macro="" textlink="">
      <xdr:nvSpPr>
        <xdr:cNvPr id="49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5"/>
    <xdr:sp macro="" textlink="">
      <xdr:nvSpPr>
        <xdr:cNvPr id="49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5"/>
    <xdr:sp macro="" textlink="">
      <xdr:nvSpPr>
        <xdr:cNvPr id="50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1242"/>
    <xdr:sp macro="" textlink="">
      <xdr:nvSpPr>
        <xdr:cNvPr id="50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5"/>
    <xdr:sp macro="" textlink="">
      <xdr:nvSpPr>
        <xdr:cNvPr id="50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5"/>
    <xdr:sp macro="" textlink="">
      <xdr:nvSpPr>
        <xdr:cNvPr id="50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5"/>
    <xdr:sp macro="" textlink="">
      <xdr:nvSpPr>
        <xdr:cNvPr id="50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1242"/>
    <xdr:sp macro="" textlink="">
      <xdr:nvSpPr>
        <xdr:cNvPr id="50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533400" cy="32385"/>
    <xdr:sp macro="" textlink="">
      <xdr:nvSpPr>
        <xdr:cNvPr id="50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609981" cy="0"/>
    <xdr:sp macro="" textlink="">
      <xdr:nvSpPr>
        <xdr:cNvPr id="50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609981" cy="0"/>
    <xdr:sp macro="" textlink="">
      <xdr:nvSpPr>
        <xdr:cNvPr id="50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609981" cy="0"/>
    <xdr:sp macro="" textlink="">
      <xdr:nvSpPr>
        <xdr:cNvPr id="50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609981" cy="0"/>
    <xdr:sp macro="" textlink="">
      <xdr:nvSpPr>
        <xdr:cNvPr id="51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609981" cy="0"/>
    <xdr:sp macro="" textlink="">
      <xdr:nvSpPr>
        <xdr:cNvPr id="51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609981" cy="0"/>
    <xdr:sp macro="" textlink="">
      <xdr:nvSpPr>
        <xdr:cNvPr id="51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609981" cy="0"/>
    <xdr:sp macro="" textlink="">
      <xdr:nvSpPr>
        <xdr:cNvPr id="51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114300</xdr:rowOff>
    </xdr:from>
    <xdr:ext cx="609981" cy="0"/>
    <xdr:sp macro="" textlink="">
      <xdr:nvSpPr>
        <xdr:cNvPr id="51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771775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51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51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51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51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51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52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52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52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52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52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52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52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52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52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52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53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53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53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53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53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53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53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53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53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53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54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54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54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54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54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54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54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54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54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54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55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55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55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55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55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55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55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6310" cy="32004"/>
    <xdr:sp macro="" textlink="">
      <xdr:nvSpPr>
        <xdr:cNvPr id="55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6310" cy="32004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55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55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56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56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56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56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56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56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26</xdr:row>
      <xdr:rowOff>114300</xdr:rowOff>
    </xdr:from>
    <xdr:ext cx="2910" cy="32004"/>
    <xdr:sp macro="" textlink="">
      <xdr:nvSpPr>
        <xdr:cNvPr id="56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438525" y="5143500"/>
          <a:ext cx="336285" cy="32004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56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56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56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57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57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57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57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57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57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57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57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57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57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58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58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58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58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58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58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58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58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58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58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59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59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59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59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59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59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59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59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59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59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60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60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60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60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60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60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60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60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60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6310" cy="32004"/>
    <xdr:sp macro="" textlink="">
      <xdr:nvSpPr>
        <xdr:cNvPr id="60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536310" cy="32004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61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61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61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61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61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61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61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61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57350" y="51435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26</xdr:row>
      <xdr:rowOff>114300</xdr:rowOff>
    </xdr:from>
    <xdr:ext cx="2910" cy="32004"/>
    <xdr:sp macro="" textlink="">
      <xdr:nvSpPr>
        <xdr:cNvPr id="61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438525" y="5143500"/>
          <a:ext cx="336285" cy="32004"/>
        </a:xfrm>
        <a:prstGeom prst="rect">
          <a:avLst/>
        </a:prstGeom>
        <a:noFill/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71436</xdr:rowOff>
    </xdr:from>
    <xdr:to>
      <xdr:col>4</xdr:col>
      <xdr:colOff>470128</xdr:colOff>
      <xdr:row>1</xdr:row>
      <xdr:rowOff>7935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3960" y="71436"/>
          <a:ext cx="1633538" cy="619124"/>
        </a:xfrm>
        <a:prstGeom prst="rect">
          <a:avLst/>
        </a:prstGeom>
      </xdr:spPr>
    </xdr:pic>
    <xdr:clientData/>
  </xdr:twoCellAnchor>
  <xdr:twoCellAnchor editAs="oneCell">
    <xdr:from>
      <xdr:col>4</xdr:col>
      <xdr:colOff>13607</xdr:colOff>
      <xdr:row>17</xdr:row>
      <xdr:rowOff>68036</xdr:rowOff>
    </xdr:from>
    <xdr:to>
      <xdr:col>10</xdr:col>
      <xdr:colOff>557893</xdr:colOff>
      <xdr:row>23</xdr:row>
      <xdr:rowOff>625929</xdr:rowOff>
    </xdr:to>
    <xdr:pic>
      <xdr:nvPicPr>
        <xdr:cNvPr id="8" name="Picture 7" descr="Image result for bloom's taxonomy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3178" y="5987143"/>
          <a:ext cx="4054929" cy="5129893"/>
        </a:xfrm>
        <a:prstGeom prst="rect">
          <a:avLst/>
        </a:prstGeom>
        <a:noFill/>
        <a:ln w="1905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3506522</xdr:colOff>
      <xdr:row>0</xdr:row>
      <xdr:rowOff>48948</xdr:rowOff>
    </xdr:from>
    <xdr:to>
      <xdr:col>4</xdr:col>
      <xdr:colOff>5078147</xdr:colOff>
      <xdr:row>0</xdr:row>
      <xdr:rowOff>693736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5022" y="48948"/>
          <a:ext cx="1571625" cy="6447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3446991</xdr:colOff>
      <xdr:row>0</xdr:row>
      <xdr:rowOff>84667</xdr:rowOff>
    </xdr:from>
    <xdr:to>
      <xdr:col>7</xdr:col>
      <xdr:colOff>3175</xdr:colOff>
      <xdr:row>1</xdr:row>
      <xdr:rowOff>3174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75966" y="84667"/>
          <a:ext cx="1571625" cy="642407"/>
        </a:xfrm>
        <a:prstGeom prst="rect">
          <a:avLst/>
        </a:prstGeom>
      </xdr:spPr>
    </xdr:pic>
    <xdr:clientData/>
  </xdr:twoCellAnchor>
  <xdr:twoCellAnchor editAs="oneCell">
    <xdr:from>
      <xdr:col>4</xdr:col>
      <xdr:colOff>203729</xdr:colOff>
      <xdr:row>0</xdr:row>
      <xdr:rowOff>80433</xdr:rowOff>
    </xdr:from>
    <xdr:to>
      <xdr:col>6</xdr:col>
      <xdr:colOff>597430</xdr:colOff>
      <xdr:row>1</xdr:row>
      <xdr:rowOff>5554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0042" y="80433"/>
          <a:ext cx="1572420" cy="651402"/>
        </a:xfrm>
        <a:prstGeom prst="rect">
          <a:avLst/>
        </a:prstGeom>
      </xdr:spPr>
    </xdr:pic>
    <xdr:clientData/>
  </xdr:twoCellAnchor>
  <xdr:oneCellAnchor>
    <xdr:from>
      <xdr:col>1</xdr:col>
      <xdr:colOff>666750</xdr:colOff>
      <xdr:row>29</xdr:row>
      <xdr:rowOff>114300</xdr:rowOff>
    </xdr:from>
    <xdr:ext cx="3145366" cy="32004"/>
    <xdr:sp macro="" textlink="">
      <xdr:nvSpPr>
        <xdr:cNvPr id="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314575" y="6553200"/>
          <a:ext cx="3145366" cy="32004"/>
        </a:xfrm>
        <a:prstGeom prst="rect">
          <a:avLst/>
        </a:prstGeom>
        <a:noFill/>
      </xdr:spPr>
    </xdr:sp>
    <xdr:clientData/>
  </xdr:oneCellAnchor>
  <xdr:oneCellAnchor>
    <xdr:from>
      <xdr:col>1</xdr:col>
      <xdr:colOff>666750</xdr:colOff>
      <xdr:row>29</xdr:row>
      <xdr:rowOff>114300</xdr:rowOff>
    </xdr:from>
    <xdr:ext cx="3145366" cy="32004"/>
    <xdr:sp macro="" textlink="">
      <xdr:nvSpPr>
        <xdr:cNvPr id="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314575" y="6553200"/>
          <a:ext cx="3145366" cy="32004"/>
        </a:xfrm>
        <a:prstGeom prst="rect">
          <a:avLst/>
        </a:prstGeom>
        <a:noFill/>
      </xdr:spPr>
    </xdr:sp>
    <xdr:clientData/>
  </xdr:oneCellAnchor>
  <xdr:oneCellAnchor>
    <xdr:from>
      <xdr:col>2</xdr:col>
      <xdr:colOff>607003</xdr:colOff>
      <xdr:row>35</xdr:row>
      <xdr:rowOff>166254</xdr:rowOff>
    </xdr:from>
    <xdr:ext cx="0" cy="32005"/>
    <xdr:sp macro="" textlink="">
      <xdr:nvSpPr>
        <xdr:cNvPr id="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759778" y="7805304"/>
          <a:ext cx="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005"/>
    <xdr:sp macro="" textlink="">
      <xdr:nvSpPr>
        <xdr:cNvPr id="1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005"/>
    <xdr:sp macro="" textlink="">
      <xdr:nvSpPr>
        <xdr:cNvPr id="1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005"/>
    <xdr:sp macro="" textlink="">
      <xdr:nvSpPr>
        <xdr:cNvPr id="2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2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2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2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005"/>
    <xdr:sp macro="" textlink="">
      <xdr:nvSpPr>
        <xdr:cNvPr id="2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2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2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2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005"/>
    <xdr:sp macro="" textlink="">
      <xdr:nvSpPr>
        <xdr:cNvPr id="2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2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1242"/>
    <xdr:sp macro="" textlink="">
      <xdr:nvSpPr>
        <xdr:cNvPr id="3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3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3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1242"/>
    <xdr:sp macro="" textlink="">
      <xdr:nvSpPr>
        <xdr:cNvPr id="3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3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3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3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1242"/>
    <xdr:sp macro="" textlink="">
      <xdr:nvSpPr>
        <xdr:cNvPr id="3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3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3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4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1242"/>
    <xdr:sp macro="" textlink="">
      <xdr:nvSpPr>
        <xdr:cNvPr id="4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4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4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4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1242"/>
    <xdr:sp macro="" textlink="">
      <xdr:nvSpPr>
        <xdr:cNvPr id="4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4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4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4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1242"/>
    <xdr:sp macro="" textlink="">
      <xdr:nvSpPr>
        <xdr:cNvPr id="4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5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609981" cy="0"/>
    <xdr:sp macro="" textlink="">
      <xdr:nvSpPr>
        <xdr:cNvPr id="5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609981" cy="0"/>
    <xdr:sp macro="" textlink="">
      <xdr:nvSpPr>
        <xdr:cNvPr id="5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609981" cy="0"/>
    <xdr:sp macro="" textlink="">
      <xdr:nvSpPr>
        <xdr:cNvPr id="5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609981" cy="0"/>
    <xdr:sp macro="" textlink="">
      <xdr:nvSpPr>
        <xdr:cNvPr id="5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609981" cy="0"/>
    <xdr:sp macro="" textlink="">
      <xdr:nvSpPr>
        <xdr:cNvPr id="5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609981" cy="0"/>
    <xdr:sp macro="" textlink="">
      <xdr:nvSpPr>
        <xdr:cNvPr id="5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609981" cy="0"/>
    <xdr:sp macro="" textlink="">
      <xdr:nvSpPr>
        <xdr:cNvPr id="5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609981" cy="0"/>
    <xdr:sp macro="" textlink="">
      <xdr:nvSpPr>
        <xdr:cNvPr id="5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005"/>
    <xdr:sp macro="" textlink="">
      <xdr:nvSpPr>
        <xdr:cNvPr id="5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6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6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005"/>
    <xdr:sp macro="" textlink="">
      <xdr:nvSpPr>
        <xdr:cNvPr id="6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6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6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6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005"/>
    <xdr:sp macro="" textlink="">
      <xdr:nvSpPr>
        <xdr:cNvPr id="6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6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6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6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005"/>
    <xdr:sp macro="" textlink="">
      <xdr:nvSpPr>
        <xdr:cNvPr id="7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7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7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7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005"/>
    <xdr:sp macro="" textlink="">
      <xdr:nvSpPr>
        <xdr:cNvPr id="7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7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7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7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005"/>
    <xdr:sp macro="" textlink="">
      <xdr:nvSpPr>
        <xdr:cNvPr id="7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7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1242"/>
    <xdr:sp macro="" textlink="">
      <xdr:nvSpPr>
        <xdr:cNvPr id="8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8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8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1242"/>
    <xdr:sp macro="" textlink="">
      <xdr:nvSpPr>
        <xdr:cNvPr id="8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8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8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8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1242"/>
    <xdr:sp macro="" textlink="">
      <xdr:nvSpPr>
        <xdr:cNvPr id="8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8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8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9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1242"/>
    <xdr:sp macro="" textlink="">
      <xdr:nvSpPr>
        <xdr:cNvPr id="9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9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9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9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1242"/>
    <xdr:sp macro="" textlink="">
      <xdr:nvSpPr>
        <xdr:cNvPr id="9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9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9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9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1242"/>
    <xdr:sp macro="" textlink="">
      <xdr:nvSpPr>
        <xdr:cNvPr id="9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10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609981" cy="0"/>
    <xdr:sp macro="" textlink="">
      <xdr:nvSpPr>
        <xdr:cNvPr id="10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609981" cy="0"/>
    <xdr:sp macro="" textlink="">
      <xdr:nvSpPr>
        <xdr:cNvPr id="10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609981" cy="0"/>
    <xdr:sp macro="" textlink="">
      <xdr:nvSpPr>
        <xdr:cNvPr id="10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609981" cy="0"/>
    <xdr:sp macro="" textlink="">
      <xdr:nvSpPr>
        <xdr:cNvPr id="10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609981" cy="0"/>
    <xdr:sp macro="" textlink="">
      <xdr:nvSpPr>
        <xdr:cNvPr id="10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609981" cy="0"/>
    <xdr:sp macro="" textlink="">
      <xdr:nvSpPr>
        <xdr:cNvPr id="10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609981" cy="0"/>
    <xdr:sp macro="" textlink="">
      <xdr:nvSpPr>
        <xdr:cNvPr id="10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609981" cy="0"/>
    <xdr:sp macro="" textlink="">
      <xdr:nvSpPr>
        <xdr:cNvPr id="10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1</xdr:col>
      <xdr:colOff>666750</xdr:colOff>
      <xdr:row>29</xdr:row>
      <xdr:rowOff>114300</xdr:rowOff>
    </xdr:from>
    <xdr:ext cx="3145366" cy="32004"/>
    <xdr:sp macro="" textlink="">
      <xdr:nvSpPr>
        <xdr:cNvPr id="10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314575" y="6553200"/>
          <a:ext cx="3145366" cy="32004"/>
        </a:xfrm>
        <a:prstGeom prst="rect">
          <a:avLst/>
        </a:prstGeom>
        <a:noFill/>
      </xdr:spPr>
    </xdr:sp>
    <xdr:clientData/>
  </xdr:oneCellAnchor>
  <xdr:oneCellAnchor>
    <xdr:from>
      <xdr:col>1</xdr:col>
      <xdr:colOff>666750</xdr:colOff>
      <xdr:row>29</xdr:row>
      <xdr:rowOff>114300</xdr:rowOff>
    </xdr:from>
    <xdr:ext cx="3145366" cy="32004"/>
    <xdr:sp macro="" textlink="">
      <xdr:nvSpPr>
        <xdr:cNvPr id="11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2314575" y="6553200"/>
          <a:ext cx="3145366" cy="32004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005"/>
    <xdr:sp macro="" textlink="">
      <xdr:nvSpPr>
        <xdr:cNvPr id="11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1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1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005"/>
    <xdr:sp macro="" textlink="">
      <xdr:nvSpPr>
        <xdr:cNvPr id="11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1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1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1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005"/>
    <xdr:sp macro="" textlink="">
      <xdr:nvSpPr>
        <xdr:cNvPr id="11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1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2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2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005"/>
    <xdr:sp macro="" textlink="">
      <xdr:nvSpPr>
        <xdr:cNvPr id="12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2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2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2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005"/>
    <xdr:sp macro="" textlink="">
      <xdr:nvSpPr>
        <xdr:cNvPr id="12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2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2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2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005"/>
    <xdr:sp macro="" textlink="">
      <xdr:nvSpPr>
        <xdr:cNvPr id="13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3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1242"/>
    <xdr:sp macro="" textlink="">
      <xdr:nvSpPr>
        <xdr:cNvPr id="13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13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13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1242"/>
    <xdr:sp macro="" textlink="">
      <xdr:nvSpPr>
        <xdr:cNvPr id="13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13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13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13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1242"/>
    <xdr:sp macro="" textlink="">
      <xdr:nvSpPr>
        <xdr:cNvPr id="13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14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14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14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1242"/>
    <xdr:sp macro="" textlink="">
      <xdr:nvSpPr>
        <xdr:cNvPr id="14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14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14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14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1242"/>
    <xdr:sp macro="" textlink="">
      <xdr:nvSpPr>
        <xdr:cNvPr id="14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14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14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15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1242"/>
    <xdr:sp macro="" textlink="">
      <xdr:nvSpPr>
        <xdr:cNvPr id="15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15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609981" cy="0"/>
    <xdr:sp macro="" textlink="">
      <xdr:nvSpPr>
        <xdr:cNvPr id="15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609981" cy="0"/>
    <xdr:sp macro="" textlink="">
      <xdr:nvSpPr>
        <xdr:cNvPr id="15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609981" cy="0"/>
    <xdr:sp macro="" textlink="">
      <xdr:nvSpPr>
        <xdr:cNvPr id="15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609981" cy="0"/>
    <xdr:sp macro="" textlink="">
      <xdr:nvSpPr>
        <xdr:cNvPr id="15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609981" cy="0"/>
    <xdr:sp macro="" textlink="">
      <xdr:nvSpPr>
        <xdr:cNvPr id="15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609981" cy="0"/>
    <xdr:sp macro="" textlink="">
      <xdr:nvSpPr>
        <xdr:cNvPr id="15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609981" cy="0"/>
    <xdr:sp macro="" textlink="">
      <xdr:nvSpPr>
        <xdr:cNvPr id="15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609981" cy="0"/>
    <xdr:sp macro="" textlink="">
      <xdr:nvSpPr>
        <xdr:cNvPr id="16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005"/>
    <xdr:sp macro="" textlink="">
      <xdr:nvSpPr>
        <xdr:cNvPr id="16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6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6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005"/>
    <xdr:sp macro="" textlink="">
      <xdr:nvSpPr>
        <xdr:cNvPr id="16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6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6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6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005"/>
    <xdr:sp macro="" textlink="">
      <xdr:nvSpPr>
        <xdr:cNvPr id="16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6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7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7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005"/>
    <xdr:sp macro="" textlink="">
      <xdr:nvSpPr>
        <xdr:cNvPr id="17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7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7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7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005"/>
    <xdr:sp macro="" textlink="">
      <xdr:nvSpPr>
        <xdr:cNvPr id="17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7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7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7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005"/>
    <xdr:sp macro="" textlink="">
      <xdr:nvSpPr>
        <xdr:cNvPr id="18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8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1242"/>
    <xdr:sp macro="" textlink="">
      <xdr:nvSpPr>
        <xdr:cNvPr id="18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18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18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1242"/>
    <xdr:sp macro="" textlink="">
      <xdr:nvSpPr>
        <xdr:cNvPr id="18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18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18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18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1242"/>
    <xdr:sp macro="" textlink="">
      <xdr:nvSpPr>
        <xdr:cNvPr id="18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19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19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19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1242"/>
    <xdr:sp macro="" textlink="">
      <xdr:nvSpPr>
        <xdr:cNvPr id="19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19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19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19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1242"/>
    <xdr:sp macro="" textlink="">
      <xdr:nvSpPr>
        <xdr:cNvPr id="19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19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19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20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1242"/>
    <xdr:sp macro="" textlink="">
      <xdr:nvSpPr>
        <xdr:cNvPr id="20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20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609981" cy="0"/>
    <xdr:sp macro="" textlink="">
      <xdr:nvSpPr>
        <xdr:cNvPr id="20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609981" cy="0"/>
    <xdr:sp macro="" textlink="">
      <xdr:nvSpPr>
        <xdr:cNvPr id="20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609981" cy="0"/>
    <xdr:sp macro="" textlink="">
      <xdr:nvSpPr>
        <xdr:cNvPr id="20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609981" cy="0"/>
    <xdr:sp macro="" textlink="">
      <xdr:nvSpPr>
        <xdr:cNvPr id="20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609981" cy="0"/>
    <xdr:sp macro="" textlink="">
      <xdr:nvSpPr>
        <xdr:cNvPr id="20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609981" cy="0"/>
    <xdr:sp macro="" textlink="">
      <xdr:nvSpPr>
        <xdr:cNvPr id="20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609981" cy="0"/>
    <xdr:sp macro="" textlink="">
      <xdr:nvSpPr>
        <xdr:cNvPr id="20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609981" cy="0"/>
    <xdr:sp macro="" textlink="">
      <xdr:nvSpPr>
        <xdr:cNvPr id="21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3152775" y="6553200"/>
          <a:ext cx="609981" cy="0"/>
        </a:xfrm>
        <a:prstGeom prst="rect">
          <a:avLst/>
        </a:prstGeom>
        <a:noFill/>
      </xdr:spPr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418042</xdr:colOff>
      <xdr:row>0</xdr:row>
      <xdr:rowOff>68527</xdr:rowOff>
    </xdr:from>
    <xdr:to>
      <xdr:col>6</xdr:col>
      <xdr:colOff>583143</xdr:colOff>
      <xdr:row>0</xdr:row>
      <xdr:rowOff>719929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7667" y="68527"/>
          <a:ext cx="1605757" cy="651402"/>
        </a:xfrm>
        <a:prstGeom prst="rect">
          <a:avLst/>
        </a:prstGeom>
      </xdr:spPr>
    </xdr:pic>
    <xdr:clientData/>
  </xdr:twoCellAnchor>
  <xdr:oneCellAnchor>
    <xdr:from>
      <xdr:col>1</xdr:col>
      <xdr:colOff>666750</xdr:colOff>
      <xdr:row>29</xdr:row>
      <xdr:rowOff>114300</xdr:rowOff>
    </xdr:from>
    <xdr:ext cx="3145366" cy="32004"/>
    <xdr:sp macro="" textlink="">
      <xdr:nvSpPr>
        <xdr:cNvPr id="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3145366" cy="32004"/>
        </a:xfrm>
        <a:prstGeom prst="rect">
          <a:avLst/>
        </a:prstGeom>
        <a:noFill/>
      </xdr:spPr>
    </xdr:sp>
    <xdr:clientData/>
  </xdr:oneCellAnchor>
  <xdr:oneCellAnchor>
    <xdr:from>
      <xdr:col>1</xdr:col>
      <xdr:colOff>666750</xdr:colOff>
      <xdr:row>29</xdr:row>
      <xdr:rowOff>114300</xdr:rowOff>
    </xdr:from>
    <xdr:ext cx="3145366" cy="32004"/>
    <xdr:sp macro="" textlink="">
      <xdr:nvSpPr>
        <xdr:cNvPr id="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3145366" cy="32004"/>
        </a:xfrm>
        <a:prstGeom prst="rect">
          <a:avLst/>
        </a:prstGeom>
        <a:noFill/>
      </xdr:spPr>
    </xdr:sp>
    <xdr:clientData/>
  </xdr:oneCellAnchor>
  <xdr:oneCellAnchor>
    <xdr:from>
      <xdr:col>2</xdr:col>
      <xdr:colOff>607003</xdr:colOff>
      <xdr:row>35</xdr:row>
      <xdr:rowOff>166254</xdr:rowOff>
    </xdr:from>
    <xdr:ext cx="0" cy="32005"/>
    <xdr:sp macro="" textlink="">
      <xdr:nvSpPr>
        <xdr:cNvPr id="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264228" y="9195954"/>
          <a:ext cx="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005"/>
    <xdr:sp macro="" textlink="">
      <xdr:nvSpPr>
        <xdr:cNvPr id="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005"/>
    <xdr:sp macro="" textlink="">
      <xdr:nvSpPr>
        <xdr:cNvPr id="1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005"/>
    <xdr:sp macro="" textlink="">
      <xdr:nvSpPr>
        <xdr:cNvPr id="1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2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005"/>
    <xdr:sp macro="" textlink="">
      <xdr:nvSpPr>
        <xdr:cNvPr id="2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2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2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2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005"/>
    <xdr:sp macro="" textlink="">
      <xdr:nvSpPr>
        <xdr:cNvPr id="2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2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1242"/>
    <xdr:sp macro="" textlink="">
      <xdr:nvSpPr>
        <xdr:cNvPr id="2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2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2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1242"/>
    <xdr:sp macro="" textlink="">
      <xdr:nvSpPr>
        <xdr:cNvPr id="3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3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3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3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1242"/>
    <xdr:sp macro="" textlink="">
      <xdr:nvSpPr>
        <xdr:cNvPr id="3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3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3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3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1242"/>
    <xdr:sp macro="" textlink="">
      <xdr:nvSpPr>
        <xdr:cNvPr id="3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3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4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4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1242"/>
    <xdr:sp macro="" textlink="">
      <xdr:nvSpPr>
        <xdr:cNvPr id="4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4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4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4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1242"/>
    <xdr:sp macro="" textlink="">
      <xdr:nvSpPr>
        <xdr:cNvPr id="4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4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609981" cy="0"/>
    <xdr:sp macro="" textlink="">
      <xdr:nvSpPr>
        <xdr:cNvPr id="4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609981" cy="0"/>
    <xdr:sp macro="" textlink="">
      <xdr:nvSpPr>
        <xdr:cNvPr id="4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609981" cy="0"/>
    <xdr:sp macro="" textlink="">
      <xdr:nvSpPr>
        <xdr:cNvPr id="5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609981" cy="0"/>
    <xdr:sp macro="" textlink="">
      <xdr:nvSpPr>
        <xdr:cNvPr id="5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609981" cy="0"/>
    <xdr:sp macro="" textlink="">
      <xdr:nvSpPr>
        <xdr:cNvPr id="5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609981" cy="0"/>
    <xdr:sp macro="" textlink="">
      <xdr:nvSpPr>
        <xdr:cNvPr id="5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609981" cy="0"/>
    <xdr:sp macro="" textlink="">
      <xdr:nvSpPr>
        <xdr:cNvPr id="5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609981" cy="0"/>
    <xdr:sp macro="" textlink="">
      <xdr:nvSpPr>
        <xdr:cNvPr id="5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005"/>
    <xdr:sp macro="" textlink="">
      <xdr:nvSpPr>
        <xdr:cNvPr id="5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5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5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005"/>
    <xdr:sp macro="" textlink="">
      <xdr:nvSpPr>
        <xdr:cNvPr id="5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6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6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6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005"/>
    <xdr:sp macro="" textlink="">
      <xdr:nvSpPr>
        <xdr:cNvPr id="6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6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6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6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005"/>
    <xdr:sp macro="" textlink="">
      <xdr:nvSpPr>
        <xdr:cNvPr id="6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6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6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7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005"/>
    <xdr:sp macro="" textlink="">
      <xdr:nvSpPr>
        <xdr:cNvPr id="7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7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7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7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005"/>
    <xdr:sp macro="" textlink="">
      <xdr:nvSpPr>
        <xdr:cNvPr id="7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7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1242"/>
    <xdr:sp macro="" textlink="">
      <xdr:nvSpPr>
        <xdr:cNvPr id="7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7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7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1242"/>
    <xdr:sp macro="" textlink="">
      <xdr:nvSpPr>
        <xdr:cNvPr id="8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8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8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8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1242"/>
    <xdr:sp macro="" textlink="">
      <xdr:nvSpPr>
        <xdr:cNvPr id="8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8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8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8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1242"/>
    <xdr:sp macro="" textlink="">
      <xdr:nvSpPr>
        <xdr:cNvPr id="8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8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9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9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1242"/>
    <xdr:sp macro="" textlink="">
      <xdr:nvSpPr>
        <xdr:cNvPr id="9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9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9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9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1242"/>
    <xdr:sp macro="" textlink="">
      <xdr:nvSpPr>
        <xdr:cNvPr id="9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9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609981" cy="0"/>
    <xdr:sp macro="" textlink="">
      <xdr:nvSpPr>
        <xdr:cNvPr id="9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609981" cy="0"/>
    <xdr:sp macro="" textlink="">
      <xdr:nvSpPr>
        <xdr:cNvPr id="9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609981" cy="0"/>
    <xdr:sp macro="" textlink="">
      <xdr:nvSpPr>
        <xdr:cNvPr id="10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609981" cy="0"/>
    <xdr:sp macro="" textlink="">
      <xdr:nvSpPr>
        <xdr:cNvPr id="10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609981" cy="0"/>
    <xdr:sp macro="" textlink="">
      <xdr:nvSpPr>
        <xdr:cNvPr id="10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609981" cy="0"/>
    <xdr:sp macro="" textlink="">
      <xdr:nvSpPr>
        <xdr:cNvPr id="10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609981" cy="0"/>
    <xdr:sp macro="" textlink="">
      <xdr:nvSpPr>
        <xdr:cNvPr id="10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609981" cy="0"/>
    <xdr:sp macro="" textlink="">
      <xdr:nvSpPr>
        <xdr:cNvPr id="10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1</xdr:col>
      <xdr:colOff>666750</xdr:colOff>
      <xdr:row>29</xdr:row>
      <xdr:rowOff>114300</xdr:rowOff>
    </xdr:from>
    <xdr:ext cx="3145366" cy="32004"/>
    <xdr:sp macro="" textlink="">
      <xdr:nvSpPr>
        <xdr:cNvPr id="10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3145366" cy="32004"/>
        </a:xfrm>
        <a:prstGeom prst="rect">
          <a:avLst/>
        </a:prstGeom>
        <a:noFill/>
      </xdr:spPr>
    </xdr:sp>
    <xdr:clientData/>
  </xdr:oneCellAnchor>
  <xdr:oneCellAnchor>
    <xdr:from>
      <xdr:col>1</xdr:col>
      <xdr:colOff>666750</xdr:colOff>
      <xdr:row>29</xdr:row>
      <xdr:rowOff>114300</xdr:rowOff>
    </xdr:from>
    <xdr:ext cx="3145366" cy="32004"/>
    <xdr:sp macro="" textlink="">
      <xdr:nvSpPr>
        <xdr:cNvPr id="10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3145366" cy="32004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005"/>
    <xdr:sp macro="" textlink="">
      <xdr:nvSpPr>
        <xdr:cNvPr id="10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0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1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005"/>
    <xdr:sp macro="" textlink="">
      <xdr:nvSpPr>
        <xdr:cNvPr id="11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1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1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1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005"/>
    <xdr:sp macro="" textlink="">
      <xdr:nvSpPr>
        <xdr:cNvPr id="11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1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1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1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005"/>
    <xdr:sp macro="" textlink="">
      <xdr:nvSpPr>
        <xdr:cNvPr id="11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2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2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2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005"/>
    <xdr:sp macro="" textlink="">
      <xdr:nvSpPr>
        <xdr:cNvPr id="12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2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2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2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005"/>
    <xdr:sp macro="" textlink="">
      <xdr:nvSpPr>
        <xdr:cNvPr id="12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2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1242"/>
    <xdr:sp macro="" textlink="">
      <xdr:nvSpPr>
        <xdr:cNvPr id="12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13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13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1242"/>
    <xdr:sp macro="" textlink="">
      <xdr:nvSpPr>
        <xdr:cNvPr id="13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13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13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13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1242"/>
    <xdr:sp macro="" textlink="">
      <xdr:nvSpPr>
        <xdr:cNvPr id="13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13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13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13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1242"/>
    <xdr:sp macro="" textlink="">
      <xdr:nvSpPr>
        <xdr:cNvPr id="14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14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14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14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1242"/>
    <xdr:sp macro="" textlink="">
      <xdr:nvSpPr>
        <xdr:cNvPr id="14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14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14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14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1242"/>
    <xdr:sp macro="" textlink="">
      <xdr:nvSpPr>
        <xdr:cNvPr id="14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14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609981" cy="0"/>
    <xdr:sp macro="" textlink="">
      <xdr:nvSpPr>
        <xdr:cNvPr id="15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609981" cy="0"/>
    <xdr:sp macro="" textlink="">
      <xdr:nvSpPr>
        <xdr:cNvPr id="15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609981" cy="0"/>
    <xdr:sp macro="" textlink="">
      <xdr:nvSpPr>
        <xdr:cNvPr id="15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609981" cy="0"/>
    <xdr:sp macro="" textlink="">
      <xdr:nvSpPr>
        <xdr:cNvPr id="15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609981" cy="0"/>
    <xdr:sp macro="" textlink="">
      <xdr:nvSpPr>
        <xdr:cNvPr id="15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609981" cy="0"/>
    <xdr:sp macro="" textlink="">
      <xdr:nvSpPr>
        <xdr:cNvPr id="15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609981" cy="0"/>
    <xdr:sp macro="" textlink="">
      <xdr:nvSpPr>
        <xdr:cNvPr id="15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609981" cy="0"/>
    <xdr:sp macro="" textlink="">
      <xdr:nvSpPr>
        <xdr:cNvPr id="15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005"/>
    <xdr:sp macro="" textlink="">
      <xdr:nvSpPr>
        <xdr:cNvPr id="15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5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6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005"/>
    <xdr:sp macro="" textlink="">
      <xdr:nvSpPr>
        <xdr:cNvPr id="16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6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6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6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005"/>
    <xdr:sp macro="" textlink="">
      <xdr:nvSpPr>
        <xdr:cNvPr id="16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6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6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6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005"/>
    <xdr:sp macro="" textlink="">
      <xdr:nvSpPr>
        <xdr:cNvPr id="16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7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7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7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005"/>
    <xdr:sp macro="" textlink="">
      <xdr:nvSpPr>
        <xdr:cNvPr id="17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7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7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7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005"/>
    <xdr:sp macro="" textlink="">
      <xdr:nvSpPr>
        <xdr:cNvPr id="17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6"/>
    <xdr:sp macro="" textlink="">
      <xdr:nvSpPr>
        <xdr:cNvPr id="17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1242"/>
    <xdr:sp macro="" textlink="">
      <xdr:nvSpPr>
        <xdr:cNvPr id="17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18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18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1242"/>
    <xdr:sp macro="" textlink="">
      <xdr:nvSpPr>
        <xdr:cNvPr id="18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18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18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18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1242"/>
    <xdr:sp macro="" textlink="">
      <xdr:nvSpPr>
        <xdr:cNvPr id="18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18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18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18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1242"/>
    <xdr:sp macro="" textlink="">
      <xdr:nvSpPr>
        <xdr:cNvPr id="19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19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19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19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1242"/>
    <xdr:sp macro="" textlink="">
      <xdr:nvSpPr>
        <xdr:cNvPr id="19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19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19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19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1242"/>
    <xdr:sp macro="" textlink="">
      <xdr:nvSpPr>
        <xdr:cNvPr id="19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533400" cy="32385"/>
    <xdr:sp macro="" textlink="">
      <xdr:nvSpPr>
        <xdr:cNvPr id="19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609981" cy="0"/>
    <xdr:sp macro="" textlink="">
      <xdr:nvSpPr>
        <xdr:cNvPr id="20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609981" cy="0"/>
    <xdr:sp macro="" textlink="">
      <xdr:nvSpPr>
        <xdr:cNvPr id="20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609981" cy="0"/>
    <xdr:sp macro="" textlink="">
      <xdr:nvSpPr>
        <xdr:cNvPr id="20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609981" cy="0"/>
    <xdr:sp macro="" textlink="">
      <xdr:nvSpPr>
        <xdr:cNvPr id="20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609981" cy="0"/>
    <xdr:sp macro="" textlink="">
      <xdr:nvSpPr>
        <xdr:cNvPr id="20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609981" cy="0"/>
    <xdr:sp macro="" textlink="">
      <xdr:nvSpPr>
        <xdr:cNvPr id="20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609981" cy="0"/>
    <xdr:sp macro="" textlink="">
      <xdr:nvSpPr>
        <xdr:cNvPr id="20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114300</xdr:rowOff>
    </xdr:from>
    <xdr:ext cx="609981" cy="0"/>
    <xdr:sp macro="" textlink="">
      <xdr:nvSpPr>
        <xdr:cNvPr id="20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609981" cy="0"/>
        </a:xfrm>
        <a:prstGeom prst="rect">
          <a:avLst/>
        </a:prstGeom>
        <a:noFill/>
      </xdr:spPr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2594580</xdr:colOff>
      <xdr:row>0</xdr:row>
      <xdr:rowOff>92982</xdr:rowOff>
    </xdr:from>
    <xdr:to>
      <xdr:col>4</xdr:col>
      <xdr:colOff>132444</xdr:colOff>
      <xdr:row>1</xdr:row>
      <xdr:rowOff>15722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23330" y="92982"/>
          <a:ext cx="1633614" cy="642407"/>
        </a:xfrm>
        <a:prstGeom prst="rect">
          <a:avLst/>
        </a:prstGeom>
      </xdr:spPr>
    </xdr:pic>
    <xdr:clientData/>
  </xdr:twoCellAnchor>
  <xdr:oneCellAnchor>
    <xdr:from>
      <xdr:col>1</xdr:col>
      <xdr:colOff>666750</xdr:colOff>
      <xdr:row>26</xdr:row>
      <xdr:rowOff>114300</xdr:rowOff>
    </xdr:from>
    <xdr:ext cx="3145366" cy="32004"/>
    <xdr:sp macro="" textlink="">
      <xdr:nvSpPr>
        <xdr:cNvPr id="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3145366" cy="32004"/>
        </a:xfrm>
        <a:prstGeom prst="rect">
          <a:avLst/>
        </a:prstGeom>
        <a:noFill/>
      </xdr:spPr>
    </xdr:sp>
    <xdr:clientData/>
  </xdr:oneCellAnchor>
  <xdr:oneCellAnchor>
    <xdr:from>
      <xdr:col>1</xdr:col>
      <xdr:colOff>666750</xdr:colOff>
      <xdr:row>26</xdr:row>
      <xdr:rowOff>114300</xdr:rowOff>
    </xdr:from>
    <xdr:ext cx="3145366" cy="32004"/>
    <xdr:sp macro="" textlink="">
      <xdr:nvSpPr>
        <xdr:cNvPr id="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3145366" cy="32004"/>
        </a:xfrm>
        <a:prstGeom prst="rect">
          <a:avLst/>
        </a:prstGeom>
        <a:noFill/>
      </xdr:spPr>
    </xdr:sp>
    <xdr:clientData/>
  </xdr:oneCellAnchor>
  <xdr:oneCellAnchor>
    <xdr:from>
      <xdr:col>2</xdr:col>
      <xdr:colOff>607003</xdr:colOff>
      <xdr:row>32</xdr:row>
      <xdr:rowOff>166254</xdr:rowOff>
    </xdr:from>
    <xdr:ext cx="0" cy="32005"/>
    <xdr:sp macro="" textlink="">
      <xdr:nvSpPr>
        <xdr:cNvPr id="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264228" y="9195954"/>
          <a:ext cx="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1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1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2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2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2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2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2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2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2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2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2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2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3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3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3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3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3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3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3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3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3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3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4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4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4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4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4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4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4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4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4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4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5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5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5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5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5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5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5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5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5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5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6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6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6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6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6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6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6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6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6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6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7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7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7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7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7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7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7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7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7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7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8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8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8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8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8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8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8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8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8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8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9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9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9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9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9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9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9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9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9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9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10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10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10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10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10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10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1</xdr:col>
      <xdr:colOff>666750</xdr:colOff>
      <xdr:row>26</xdr:row>
      <xdr:rowOff>114300</xdr:rowOff>
    </xdr:from>
    <xdr:ext cx="3145366" cy="32004"/>
    <xdr:sp macro="" textlink="">
      <xdr:nvSpPr>
        <xdr:cNvPr id="10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3145366" cy="32004"/>
        </a:xfrm>
        <a:prstGeom prst="rect">
          <a:avLst/>
        </a:prstGeom>
        <a:noFill/>
      </xdr:spPr>
    </xdr:sp>
    <xdr:clientData/>
  </xdr:oneCellAnchor>
  <xdr:oneCellAnchor>
    <xdr:from>
      <xdr:col>1</xdr:col>
      <xdr:colOff>666750</xdr:colOff>
      <xdr:row>26</xdr:row>
      <xdr:rowOff>114300</xdr:rowOff>
    </xdr:from>
    <xdr:ext cx="3145366" cy="32004"/>
    <xdr:sp macro="" textlink="">
      <xdr:nvSpPr>
        <xdr:cNvPr id="10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3145366" cy="32004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10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0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1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11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1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1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1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11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1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1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1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11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2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2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2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12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2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2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2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12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2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12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13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13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13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13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13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13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13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13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13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13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14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14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14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14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14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14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14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14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14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14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15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15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15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15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15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15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15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15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15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5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6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16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6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6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6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16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6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6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6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16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7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7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7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17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7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7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7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005"/>
    <xdr:sp macro="" textlink="">
      <xdr:nvSpPr>
        <xdr:cNvPr id="17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6"/>
    <xdr:sp macro="" textlink="">
      <xdr:nvSpPr>
        <xdr:cNvPr id="17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17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18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18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18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18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18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18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18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18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18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18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19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19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19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19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19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19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19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19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1242"/>
    <xdr:sp macro="" textlink="">
      <xdr:nvSpPr>
        <xdr:cNvPr id="19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533400" cy="32385"/>
    <xdr:sp macro="" textlink="">
      <xdr:nvSpPr>
        <xdr:cNvPr id="19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20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20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20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20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20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20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20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114300</xdr:rowOff>
    </xdr:from>
    <xdr:ext cx="609981" cy="0"/>
    <xdr:sp macro="" textlink="">
      <xdr:nvSpPr>
        <xdr:cNvPr id="20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57225" y="7658100"/>
          <a:ext cx="609981" cy="0"/>
        </a:xfrm>
        <a:prstGeom prst="rect">
          <a:avLst/>
        </a:prstGeom>
        <a:noFill/>
      </xdr:spPr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2063144</xdr:colOff>
      <xdr:row>0</xdr:row>
      <xdr:rowOff>23433</xdr:rowOff>
    </xdr:from>
    <xdr:to>
      <xdr:col>2</xdr:col>
      <xdr:colOff>3686174</xdr:colOff>
      <xdr:row>0</xdr:row>
      <xdr:rowOff>665840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6001" y="23433"/>
          <a:ext cx="1623030" cy="642407"/>
        </a:xfrm>
        <a:prstGeom prst="rect">
          <a:avLst/>
        </a:prstGeom>
      </xdr:spPr>
    </xdr:pic>
    <xdr:clientData/>
  </xdr:twoCellAnchor>
  <xdr:oneCellAnchor>
    <xdr:from>
      <xdr:col>5</xdr:col>
      <xdr:colOff>627591</xdr:colOff>
      <xdr:row>0</xdr:row>
      <xdr:rowOff>84667</xdr:rowOff>
    </xdr:from>
    <xdr:ext cx="0" cy="642407"/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5516" y="84667"/>
          <a:ext cx="0" cy="642407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0</xdr:row>
      <xdr:rowOff>84667</xdr:rowOff>
    </xdr:from>
    <xdr:ext cx="0" cy="642407"/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0" y="84667"/>
          <a:ext cx="0" cy="642407"/>
        </a:xfrm>
        <a:prstGeom prst="rect">
          <a:avLst/>
        </a:prstGeom>
      </xdr:spPr>
    </xdr:pic>
    <xdr:clientData/>
  </xdr:oneCellAnchor>
  <xdr:oneCellAnchor>
    <xdr:from>
      <xdr:col>1</xdr:col>
      <xdr:colOff>666750</xdr:colOff>
      <xdr:row>28</xdr:row>
      <xdr:rowOff>114300</xdr:rowOff>
    </xdr:from>
    <xdr:ext cx="3145366" cy="32004"/>
    <xdr:sp macro="" textlink="">
      <xdr:nvSpPr>
        <xdr:cNvPr id="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66750" y="7629525"/>
          <a:ext cx="3145366" cy="32004"/>
        </a:xfrm>
        <a:prstGeom prst="rect">
          <a:avLst/>
        </a:prstGeom>
        <a:noFill/>
      </xdr:spPr>
    </xdr:sp>
    <xdr:clientData/>
  </xdr:oneCellAnchor>
  <xdr:oneCellAnchor>
    <xdr:from>
      <xdr:col>1</xdr:col>
      <xdr:colOff>666750</xdr:colOff>
      <xdr:row>28</xdr:row>
      <xdr:rowOff>114300</xdr:rowOff>
    </xdr:from>
    <xdr:ext cx="3145366" cy="32004"/>
    <xdr:sp macro="" textlink="">
      <xdr:nvSpPr>
        <xdr:cNvPr id="1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66750" y="7629525"/>
          <a:ext cx="3145366" cy="32004"/>
        </a:xfrm>
        <a:prstGeom prst="rect">
          <a:avLst/>
        </a:prstGeom>
        <a:noFill/>
      </xdr:spPr>
    </xdr:sp>
    <xdr:clientData/>
  </xdr:oneCellAnchor>
  <xdr:oneCellAnchor>
    <xdr:from>
      <xdr:col>2</xdr:col>
      <xdr:colOff>607003</xdr:colOff>
      <xdr:row>33</xdr:row>
      <xdr:rowOff>166254</xdr:rowOff>
    </xdr:from>
    <xdr:ext cx="0" cy="32005"/>
    <xdr:sp macro="" textlink="">
      <xdr:nvSpPr>
        <xdr:cNvPr id="1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26178" y="8919729"/>
          <a:ext cx="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1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1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005"/>
    <xdr:sp macro="" textlink="">
      <xdr:nvSpPr>
        <xdr:cNvPr id="1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1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1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1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005"/>
    <xdr:sp macro="" textlink="">
      <xdr:nvSpPr>
        <xdr:cNvPr id="1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1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2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2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005"/>
    <xdr:sp macro="" textlink="">
      <xdr:nvSpPr>
        <xdr:cNvPr id="2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2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2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2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005"/>
    <xdr:sp macro="" textlink="">
      <xdr:nvSpPr>
        <xdr:cNvPr id="2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2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2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2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005"/>
    <xdr:sp macro="" textlink="">
      <xdr:nvSpPr>
        <xdr:cNvPr id="3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3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1242"/>
    <xdr:sp macro="" textlink="">
      <xdr:nvSpPr>
        <xdr:cNvPr id="3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3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3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1242"/>
    <xdr:sp macro="" textlink="">
      <xdr:nvSpPr>
        <xdr:cNvPr id="3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3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3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3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1242"/>
    <xdr:sp macro="" textlink="">
      <xdr:nvSpPr>
        <xdr:cNvPr id="3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4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4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4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1242"/>
    <xdr:sp macro="" textlink="">
      <xdr:nvSpPr>
        <xdr:cNvPr id="4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4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4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4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1242"/>
    <xdr:sp macro="" textlink="">
      <xdr:nvSpPr>
        <xdr:cNvPr id="4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4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4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5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1242"/>
    <xdr:sp macro="" textlink="">
      <xdr:nvSpPr>
        <xdr:cNvPr id="5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5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609981" cy="0"/>
    <xdr:sp macro="" textlink="">
      <xdr:nvSpPr>
        <xdr:cNvPr id="5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609981" cy="0"/>
    <xdr:sp macro="" textlink="">
      <xdr:nvSpPr>
        <xdr:cNvPr id="5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609981" cy="0"/>
    <xdr:sp macro="" textlink="">
      <xdr:nvSpPr>
        <xdr:cNvPr id="5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609981" cy="0"/>
    <xdr:sp macro="" textlink="">
      <xdr:nvSpPr>
        <xdr:cNvPr id="5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609981" cy="0"/>
    <xdr:sp macro="" textlink="">
      <xdr:nvSpPr>
        <xdr:cNvPr id="5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609981" cy="0"/>
    <xdr:sp macro="" textlink="">
      <xdr:nvSpPr>
        <xdr:cNvPr id="5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609981" cy="0"/>
    <xdr:sp macro="" textlink="">
      <xdr:nvSpPr>
        <xdr:cNvPr id="5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609981" cy="0"/>
    <xdr:sp macro="" textlink="">
      <xdr:nvSpPr>
        <xdr:cNvPr id="6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005"/>
    <xdr:sp macro="" textlink="">
      <xdr:nvSpPr>
        <xdr:cNvPr id="6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6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6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005"/>
    <xdr:sp macro="" textlink="">
      <xdr:nvSpPr>
        <xdr:cNvPr id="6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6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6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6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005"/>
    <xdr:sp macro="" textlink="">
      <xdr:nvSpPr>
        <xdr:cNvPr id="6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6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7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7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005"/>
    <xdr:sp macro="" textlink="">
      <xdr:nvSpPr>
        <xdr:cNvPr id="7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7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7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7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005"/>
    <xdr:sp macro="" textlink="">
      <xdr:nvSpPr>
        <xdr:cNvPr id="7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7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7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7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005"/>
    <xdr:sp macro="" textlink="">
      <xdr:nvSpPr>
        <xdr:cNvPr id="8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8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1242"/>
    <xdr:sp macro="" textlink="">
      <xdr:nvSpPr>
        <xdr:cNvPr id="8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8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8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1242"/>
    <xdr:sp macro="" textlink="">
      <xdr:nvSpPr>
        <xdr:cNvPr id="8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8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8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8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1242"/>
    <xdr:sp macro="" textlink="">
      <xdr:nvSpPr>
        <xdr:cNvPr id="8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9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9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9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1242"/>
    <xdr:sp macro="" textlink="">
      <xdr:nvSpPr>
        <xdr:cNvPr id="9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9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9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9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1242"/>
    <xdr:sp macro="" textlink="">
      <xdr:nvSpPr>
        <xdr:cNvPr id="9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9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9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10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1242"/>
    <xdr:sp macro="" textlink="">
      <xdr:nvSpPr>
        <xdr:cNvPr id="10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10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609981" cy="0"/>
    <xdr:sp macro="" textlink="">
      <xdr:nvSpPr>
        <xdr:cNvPr id="10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609981" cy="0"/>
    <xdr:sp macro="" textlink="">
      <xdr:nvSpPr>
        <xdr:cNvPr id="10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609981" cy="0"/>
    <xdr:sp macro="" textlink="">
      <xdr:nvSpPr>
        <xdr:cNvPr id="10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609981" cy="0"/>
    <xdr:sp macro="" textlink="">
      <xdr:nvSpPr>
        <xdr:cNvPr id="10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609981" cy="0"/>
    <xdr:sp macro="" textlink="">
      <xdr:nvSpPr>
        <xdr:cNvPr id="10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609981" cy="0"/>
    <xdr:sp macro="" textlink="">
      <xdr:nvSpPr>
        <xdr:cNvPr id="10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609981" cy="0"/>
    <xdr:sp macro="" textlink="">
      <xdr:nvSpPr>
        <xdr:cNvPr id="10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609981" cy="0"/>
    <xdr:sp macro="" textlink="">
      <xdr:nvSpPr>
        <xdr:cNvPr id="11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1</xdr:col>
      <xdr:colOff>666750</xdr:colOff>
      <xdr:row>28</xdr:row>
      <xdr:rowOff>114300</xdr:rowOff>
    </xdr:from>
    <xdr:ext cx="3145366" cy="32004"/>
    <xdr:sp macro="" textlink="">
      <xdr:nvSpPr>
        <xdr:cNvPr id="11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66750" y="7629525"/>
          <a:ext cx="3145366" cy="32004"/>
        </a:xfrm>
        <a:prstGeom prst="rect">
          <a:avLst/>
        </a:prstGeom>
        <a:noFill/>
      </xdr:spPr>
    </xdr:sp>
    <xdr:clientData/>
  </xdr:oneCellAnchor>
  <xdr:oneCellAnchor>
    <xdr:from>
      <xdr:col>1</xdr:col>
      <xdr:colOff>666750</xdr:colOff>
      <xdr:row>28</xdr:row>
      <xdr:rowOff>114300</xdr:rowOff>
    </xdr:from>
    <xdr:ext cx="3145366" cy="32004"/>
    <xdr:sp macro="" textlink="">
      <xdr:nvSpPr>
        <xdr:cNvPr id="11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66750" y="7629525"/>
          <a:ext cx="3145366" cy="32004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005"/>
    <xdr:sp macro="" textlink="">
      <xdr:nvSpPr>
        <xdr:cNvPr id="11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11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11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005"/>
    <xdr:sp macro="" textlink="">
      <xdr:nvSpPr>
        <xdr:cNvPr id="11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11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11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11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005"/>
    <xdr:sp macro="" textlink="">
      <xdr:nvSpPr>
        <xdr:cNvPr id="12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12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12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12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005"/>
    <xdr:sp macro="" textlink="">
      <xdr:nvSpPr>
        <xdr:cNvPr id="12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12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12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12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005"/>
    <xdr:sp macro="" textlink="">
      <xdr:nvSpPr>
        <xdr:cNvPr id="12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12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13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13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005"/>
    <xdr:sp macro="" textlink="">
      <xdr:nvSpPr>
        <xdr:cNvPr id="13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13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1242"/>
    <xdr:sp macro="" textlink="">
      <xdr:nvSpPr>
        <xdr:cNvPr id="13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13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13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1242"/>
    <xdr:sp macro="" textlink="">
      <xdr:nvSpPr>
        <xdr:cNvPr id="13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13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13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14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1242"/>
    <xdr:sp macro="" textlink="">
      <xdr:nvSpPr>
        <xdr:cNvPr id="14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14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14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14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1242"/>
    <xdr:sp macro="" textlink="">
      <xdr:nvSpPr>
        <xdr:cNvPr id="14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14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14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14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1242"/>
    <xdr:sp macro="" textlink="">
      <xdr:nvSpPr>
        <xdr:cNvPr id="14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15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15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15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1242"/>
    <xdr:sp macro="" textlink="">
      <xdr:nvSpPr>
        <xdr:cNvPr id="15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15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609981" cy="0"/>
    <xdr:sp macro="" textlink="">
      <xdr:nvSpPr>
        <xdr:cNvPr id="15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609981" cy="0"/>
    <xdr:sp macro="" textlink="">
      <xdr:nvSpPr>
        <xdr:cNvPr id="15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609981" cy="0"/>
    <xdr:sp macro="" textlink="">
      <xdr:nvSpPr>
        <xdr:cNvPr id="15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609981" cy="0"/>
    <xdr:sp macro="" textlink="">
      <xdr:nvSpPr>
        <xdr:cNvPr id="15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609981" cy="0"/>
    <xdr:sp macro="" textlink="">
      <xdr:nvSpPr>
        <xdr:cNvPr id="15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609981" cy="0"/>
    <xdr:sp macro="" textlink="">
      <xdr:nvSpPr>
        <xdr:cNvPr id="16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609981" cy="0"/>
    <xdr:sp macro="" textlink="">
      <xdr:nvSpPr>
        <xdr:cNvPr id="16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609981" cy="0"/>
    <xdr:sp macro="" textlink="">
      <xdr:nvSpPr>
        <xdr:cNvPr id="16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005"/>
    <xdr:sp macro="" textlink="">
      <xdr:nvSpPr>
        <xdr:cNvPr id="16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16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16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005"/>
    <xdr:sp macro="" textlink="">
      <xdr:nvSpPr>
        <xdr:cNvPr id="16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16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16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16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005"/>
    <xdr:sp macro="" textlink="">
      <xdr:nvSpPr>
        <xdr:cNvPr id="17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17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17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17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005"/>
    <xdr:sp macro="" textlink="">
      <xdr:nvSpPr>
        <xdr:cNvPr id="17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17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17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17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005"/>
    <xdr:sp macro="" textlink="">
      <xdr:nvSpPr>
        <xdr:cNvPr id="17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17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18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18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005"/>
    <xdr:sp macro="" textlink="">
      <xdr:nvSpPr>
        <xdr:cNvPr id="18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18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1242"/>
    <xdr:sp macro="" textlink="">
      <xdr:nvSpPr>
        <xdr:cNvPr id="18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18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18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1242"/>
    <xdr:sp macro="" textlink="">
      <xdr:nvSpPr>
        <xdr:cNvPr id="18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18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18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19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1242"/>
    <xdr:sp macro="" textlink="">
      <xdr:nvSpPr>
        <xdr:cNvPr id="19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19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19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19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1242"/>
    <xdr:sp macro="" textlink="">
      <xdr:nvSpPr>
        <xdr:cNvPr id="19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19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19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19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1242"/>
    <xdr:sp macro="" textlink="">
      <xdr:nvSpPr>
        <xdr:cNvPr id="19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20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20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20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1242"/>
    <xdr:sp macro="" textlink="">
      <xdr:nvSpPr>
        <xdr:cNvPr id="20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20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609981" cy="0"/>
    <xdr:sp macro="" textlink="">
      <xdr:nvSpPr>
        <xdr:cNvPr id="20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609981" cy="0"/>
    <xdr:sp macro="" textlink="">
      <xdr:nvSpPr>
        <xdr:cNvPr id="20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609981" cy="0"/>
    <xdr:sp macro="" textlink="">
      <xdr:nvSpPr>
        <xdr:cNvPr id="20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609981" cy="0"/>
    <xdr:sp macro="" textlink="">
      <xdr:nvSpPr>
        <xdr:cNvPr id="20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609981" cy="0"/>
    <xdr:sp macro="" textlink="">
      <xdr:nvSpPr>
        <xdr:cNvPr id="20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609981" cy="0"/>
    <xdr:sp macro="" textlink="">
      <xdr:nvSpPr>
        <xdr:cNvPr id="21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609981" cy="0"/>
    <xdr:sp macro="" textlink="">
      <xdr:nvSpPr>
        <xdr:cNvPr id="21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609981" cy="0"/>
    <xdr:sp macro="" textlink="">
      <xdr:nvSpPr>
        <xdr:cNvPr id="21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1</xdr:col>
      <xdr:colOff>666750</xdr:colOff>
      <xdr:row>28</xdr:row>
      <xdr:rowOff>114300</xdr:rowOff>
    </xdr:from>
    <xdr:ext cx="3145366" cy="32004"/>
    <xdr:sp macro="" textlink="">
      <xdr:nvSpPr>
        <xdr:cNvPr id="21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66750" y="7629525"/>
          <a:ext cx="3145366" cy="32004"/>
        </a:xfrm>
        <a:prstGeom prst="rect">
          <a:avLst/>
        </a:prstGeom>
        <a:noFill/>
      </xdr:spPr>
    </xdr:sp>
    <xdr:clientData/>
  </xdr:oneCellAnchor>
  <xdr:oneCellAnchor>
    <xdr:from>
      <xdr:col>1</xdr:col>
      <xdr:colOff>666750</xdr:colOff>
      <xdr:row>28</xdr:row>
      <xdr:rowOff>114300</xdr:rowOff>
    </xdr:from>
    <xdr:ext cx="3145366" cy="32004"/>
    <xdr:sp macro="" textlink="">
      <xdr:nvSpPr>
        <xdr:cNvPr id="21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66750" y="7629525"/>
          <a:ext cx="3145366" cy="32004"/>
        </a:xfrm>
        <a:prstGeom prst="rect">
          <a:avLst/>
        </a:prstGeom>
        <a:noFill/>
      </xdr:spPr>
    </xdr:sp>
    <xdr:clientData/>
  </xdr:oneCellAnchor>
  <xdr:oneCellAnchor>
    <xdr:from>
      <xdr:col>2</xdr:col>
      <xdr:colOff>607003</xdr:colOff>
      <xdr:row>33</xdr:row>
      <xdr:rowOff>166254</xdr:rowOff>
    </xdr:from>
    <xdr:ext cx="0" cy="32005"/>
    <xdr:sp macro="" textlink="">
      <xdr:nvSpPr>
        <xdr:cNvPr id="21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626178" y="8919729"/>
          <a:ext cx="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21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21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005"/>
    <xdr:sp macro="" textlink="">
      <xdr:nvSpPr>
        <xdr:cNvPr id="21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21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22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22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005"/>
    <xdr:sp macro="" textlink="">
      <xdr:nvSpPr>
        <xdr:cNvPr id="22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22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22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22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005"/>
    <xdr:sp macro="" textlink="">
      <xdr:nvSpPr>
        <xdr:cNvPr id="22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22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22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22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005"/>
    <xdr:sp macro="" textlink="">
      <xdr:nvSpPr>
        <xdr:cNvPr id="23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23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23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23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005"/>
    <xdr:sp macro="" textlink="">
      <xdr:nvSpPr>
        <xdr:cNvPr id="23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23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1242"/>
    <xdr:sp macro="" textlink="">
      <xdr:nvSpPr>
        <xdr:cNvPr id="23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23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23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1242"/>
    <xdr:sp macro="" textlink="">
      <xdr:nvSpPr>
        <xdr:cNvPr id="23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24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24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24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1242"/>
    <xdr:sp macro="" textlink="">
      <xdr:nvSpPr>
        <xdr:cNvPr id="24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24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24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24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1242"/>
    <xdr:sp macro="" textlink="">
      <xdr:nvSpPr>
        <xdr:cNvPr id="24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24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24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25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1242"/>
    <xdr:sp macro="" textlink="">
      <xdr:nvSpPr>
        <xdr:cNvPr id="25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25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25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25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1242"/>
    <xdr:sp macro="" textlink="">
      <xdr:nvSpPr>
        <xdr:cNvPr id="25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25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609981" cy="0"/>
    <xdr:sp macro="" textlink="">
      <xdr:nvSpPr>
        <xdr:cNvPr id="25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609981" cy="0"/>
    <xdr:sp macro="" textlink="">
      <xdr:nvSpPr>
        <xdr:cNvPr id="25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609981" cy="0"/>
    <xdr:sp macro="" textlink="">
      <xdr:nvSpPr>
        <xdr:cNvPr id="25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609981" cy="0"/>
    <xdr:sp macro="" textlink="">
      <xdr:nvSpPr>
        <xdr:cNvPr id="26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609981" cy="0"/>
    <xdr:sp macro="" textlink="">
      <xdr:nvSpPr>
        <xdr:cNvPr id="26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609981" cy="0"/>
    <xdr:sp macro="" textlink="">
      <xdr:nvSpPr>
        <xdr:cNvPr id="26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609981" cy="0"/>
    <xdr:sp macro="" textlink="">
      <xdr:nvSpPr>
        <xdr:cNvPr id="26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609981" cy="0"/>
    <xdr:sp macro="" textlink="">
      <xdr:nvSpPr>
        <xdr:cNvPr id="26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005"/>
    <xdr:sp macro="" textlink="">
      <xdr:nvSpPr>
        <xdr:cNvPr id="26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26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26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005"/>
    <xdr:sp macro="" textlink="">
      <xdr:nvSpPr>
        <xdr:cNvPr id="26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26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27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27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005"/>
    <xdr:sp macro="" textlink="">
      <xdr:nvSpPr>
        <xdr:cNvPr id="27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27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27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27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005"/>
    <xdr:sp macro="" textlink="">
      <xdr:nvSpPr>
        <xdr:cNvPr id="27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27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27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27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005"/>
    <xdr:sp macro="" textlink="">
      <xdr:nvSpPr>
        <xdr:cNvPr id="28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28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28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28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005"/>
    <xdr:sp macro="" textlink="">
      <xdr:nvSpPr>
        <xdr:cNvPr id="28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28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1242"/>
    <xdr:sp macro="" textlink="">
      <xdr:nvSpPr>
        <xdr:cNvPr id="28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28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28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1242"/>
    <xdr:sp macro="" textlink="">
      <xdr:nvSpPr>
        <xdr:cNvPr id="28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29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29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29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1242"/>
    <xdr:sp macro="" textlink="">
      <xdr:nvSpPr>
        <xdr:cNvPr id="29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29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29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29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1242"/>
    <xdr:sp macro="" textlink="">
      <xdr:nvSpPr>
        <xdr:cNvPr id="29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29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29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30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1242"/>
    <xdr:sp macro="" textlink="">
      <xdr:nvSpPr>
        <xdr:cNvPr id="30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30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30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30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1242"/>
    <xdr:sp macro="" textlink="">
      <xdr:nvSpPr>
        <xdr:cNvPr id="30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30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609981" cy="0"/>
    <xdr:sp macro="" textlink="">
      <xdr:nvSpPr>
        <xdr:cNvPr id="30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609981" cy="0"/>
    <xdr:sp macro="" textlink="">
      <xdr:nvSpPr>
        <xdr:cNvPr id="30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609981" cy="0"/>
    <xdr:sp macro="" textlink="">
      <xdr:nvSpPr>
        <xdr:cNvPr id="30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609981" cy="0"/>
    <xdr:sp macro="" textlink="">
      <xdr:nvSpPr>
        <xdr:cNvPr id="31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609981" cy="0"/>
    <xdr:sp macro="" textlink="">
      <xdr:nvSpPr>
        <xdr:cNvPr id="31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609981" cy="0"/>
    <xdr:sp macro="" textlink="">
      <xdr:nvSpPr>
        <xdr:cNvPr id="31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609981" cy="0"/>
    <xdr:sp macro="" textlink="">
      <xdr:nvSpPr>
        <xdr:cNvPr id="31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609981" cy="0"/>
    <xdr:sp macro="" textlink="">
      <xdr:nvSpPr>
        <xdr:cNvPr id="31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1</xdr:col>
      <xdr:colOff>666750</xdr:colOff>
      <xdr:row>28</xdr:row>
      <xdr:rowOff>114300</xdr:rowOff>
    </xdr:from>
    <xdr:ext cx="3145366" cy="32004"/>
    <xdr:sp macro="" textlink="">
      <xdr:nvSpPr>
        <xdr:cNvPr id="31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66750" y="7629525"/>
          <a:ext cx="3145366" cy="32004"/>
        </a:xfrm>
        <a:prstGeom prst="rect">
          <a:avLst/>
        </a:prstGeom>
        <a:noFill/>
      </xdr:spPr>
    </xdr:sp>
    <xdr:clientData/>
  </xdr:oneCellAnchor>
  <xdr:oneCellAnchor>
    <xdr:from>
      <xdr:col>1</xdr:col>
      <xdr:colOff>666750</xdr:colOff>
      <xdr:row>28</xdr:row>
      <xdr:rowOff>114300</xdr:rowOff>
    </xdr:from>
    <xdr:ext cx="3145366" cy="32004"/>
    <xdr:sp macro="" textlink="">
      <xdr:nvSpPr>
        <xdr:cNvPr id="31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66750" y="7629525"/>
          <a:ext cx="3145366" cy="32004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005"/>
    <xdr:sp macro="" textlink="">
      <xdr:nvSpPr>
        <xdr:cNvPr id="31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31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31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005"/>
    <xdr:sp macro="" textlink="">
      <xdr:nvSpPr>
        <xdr:cNvPr id="32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32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32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32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005"/>
    <xdr:sp macro="" textlink="">
      <xdr:nvSpPr>
        <xdr:cNvPr id="32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32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32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32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005"/>
    <xdr:sp macro="" textlink="">
      <xdr:nvSpPr>
        <xdr:cNvPr id="32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32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33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33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005"/>
    <xdr:sp macro="" textlink="">
      <xdr:nvSpPr>
        <xdr:cNvPr id="33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33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33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33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005"/>
    <xdr:sp macro="" textlink="">
      <xdr:nvSpPr>
        <xdr:cNvPr id="33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33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1242"/>
    <xdr:sp macro="" textlink="">
      <xdr:nvSpPr>
        <xdr:cNvPr id="33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33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34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1242"/>
    <xdr:sp macro="" textlink="">
      <xdr:nvSpPr>
        <xdr:cNvPr id="34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34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34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34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1242"/>
    <xdr:sp macro="" textlink="">
      <xdr:nvSpPr>
        <xdr:cNvPr id="34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34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34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34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1242"/>
    <xdr:sp macro="" textlink="">
      <xdr:nvSpPr>
        <xdr:cNvPr id="34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35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35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35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1242"/>
    <xdr:sp macro="" textlink="">
      <xdr:nvSpPr>
        <xdr:cNvPr id="35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35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35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35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1242"/>
    <xdr:sp macro="" textlink="">
      <xdr:nvSpPr>
        <xdr:cNvPr id="35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35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609981" cy="0"/>
    <xdr:sp macro="" textlink="">
      <xdr:nvSpPr>
        <xdr:cNvPr id="35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609981" cy="0"/>
    <xdr:sp macro="" textlink="">
      <xdr:nvSpPr>
        <xdr:cNvPr id="36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609981" cy="0"/>
    <xdr:sp macro="" textlink="">
      <xdr:nvSpPr>
        <xdr:cNvPr id="36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609981" cy="0"/>
    <xdr:sp macro="" textlink="">
      <xdr:nvSpPr>
        <xdr:cNvPr id="36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609981" cy="0"/>
    <xdr:sp macro="" textlink="">
      <xdr:nvSpPr>
        <xdr:cNvPr id="36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609981" cy="0"/>
    <xdr:sp macro="" textlink="">
      <xdr:nvSpPr>
        <xdr:cNvPr id="36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609981" cy="0"/>
    <xdr:sp macro="" textlink="">
      <xdr:nvSpPr>
        <xdr:cNvPr id="36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609981" cy="0"/>
    <xdr:sp macro="" textlink="">
      <xdr:nvSpPr>
        <xdr:cNvPr id="36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005"/>
    <xdr:sp macro="" textlink="">
      <xdr:nvSpPr>
        <xdr:cNvPr id="36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36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36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005"/>
    <xdr:sp macro="" textlink="">
      <xdr:nvSpPr>
        <xdr:cNvPr id="37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37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37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37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005"/>
    <xdr:sp macro="" textlink="">
      <xdr:nvSpPr>
        <xdr:cNvPr id="37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37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37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37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005"/>
    <xdr:sp macro="" textlink="">
      <xdr:nvSpPr>
        <xdr:cNvPr id="37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37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38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38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005"/>
    <xdr:sp macro="" textlink="">
      <xdr:nvSpPr>
        <xdr:cNvPr id="38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38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38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38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005"/>
    <xdr:sp macro="" textlink="">
      <xdr:nvSpPr>
        <xdr:cNvPr id="38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6"/>
    <xdr:sp macro="" textlink="">
      <xdr:nvSpPr>
        <xdr:cNvPr id="38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1242"/>
    <xdr:sp macro="" textlink="">
      <xdr:nvSpPr>
        <xdr:cNvPr id="38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38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39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1242"/>
    <xdr:sp macro="" textlink="">
      <xdr:nvSpPr>
        <xdr:cNvPr id="39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39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39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39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1242"/>
    <xdr:sp macro="" textlink="">
      <xdr:nvSpPr>
        <xdr:cNvPr id="39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39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39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39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1242"/>
    <xdr:sp macro="" textlink="">
      <xdr:nvSpPr>
        <xdr:cNvPr id="39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40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40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40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1242"/>
    <xdr:sp macro="" textlink="">
      <xdr:nvSpPr>
        <xdr:cNvPr id="40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40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40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40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1242"/>
    <xdr:sp macro="" textlink="">
      <xdr:nvSpPr>
        <xdr:cNvPr id="40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533400" cy="32385"/>
    <xdr:sp macro="" textlink="">
      <xdr:nvSpPr>
        <xdr:cNvPr id="40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609981" cy="0"/>
    <xdr:sp macro="" textlink="">
      <xdr:nvSpPr>
        <xdr:cNvPr id="40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609981" cy="0"/>
    <xdr:sp macro="" textlink="">
      <xdr:nvSpPr>
        <xdr:cNvPr id="41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609981" cy="0"/>
    <xdr:sp macro="" textlink="">
      <xdr:nvSpPr>
        <xdr:cNvPr id="41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609981" cy="0"/>
    <xdr:sp macro="" textlink="">
      <xdr:nvSpPr>
        <xdr:cNvPr id="41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609981" cy="0"/>
    <xdr:sp macro="" textlink="">
      <xdr:nvSpPr>
        <xdr:cNvPr id="41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609981" cy="0"/>
    <xdr:sp macro="" textlink="">
      <xdr:nvSpPr>
        <xdr:cNvPr id="41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609981" cy="0"/>
    <xdr:sp macro="" textlink="">
      <xdr:nvSpPr>
        <xdr:cNvPr id="41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114300</xdr:rowOff>
    </xdr:from>
    <xdr:ext cx="609981" cy="0"/>
    <xdr:sp macro="" textlink="">
      <xdr:nvSpPr>
        <xdr:cNvPr id="41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019175" y="7629525"/>
          <a:ext cx="609981" cy="0"/>
        </a:xfrm>
        <a:prstGeom prst="rect">
          <a:avLst/>
        </a:prstGeom>
        <a:noFill/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84667</xdr:rowOff>
    </xdr:from>
    <xdr:to>
      <xdr:col>6</xdr:col>
      <xdr:colOff>0</xdr:colOff>
      <xdr:row>1</xdr:row>
      <xdr:rowOff>46830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8925" y="84667"/>
          <a:ext cx="0" cy="647963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2540000</xdr:colOff>
      <xdr:row>0</xdr:row>
      <xdr:rowOff>60852</xdr:rowOff>
    </xdr:from>
    <xdr:to>
      <xdr:col>4</xdr:col>
      <xdr:colOff>137583</xdr:colOff>
      <xdr:row>0</xdr:row>
      <xdr:rowOff>685268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4417" y="60852"/>
          <a:ext cx="1545166" cy="624416"/>
        </a:xfrm>
        <a:prstGeom prst="rect">
          <a:avLst/>
        </a:prstGeom>
      </xdr:spPr>
    </xdr:pic>
    <xdr:clientData/>
  </xdr:twoCellAnchor>
  <xdr:oneCellAnchor>
    <xdr:from>
      <xdr:col>1</xdr:col>
      <xdr:colOff>666750</xdr:colOff>
      <xdr:row>33</xdr:row>
      <xdr:rowOff>114300</xdr:rowOff>
    </xdr:from>
    <xdr:ext cx="3145366" cy="32004"/>
    <xdr:sp macro="" textlink="">
      <xdr:nvSpPr>
        <xdr:cNvPr id="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3145366" cy="32004"/>
        </a:xfrm>
        <a:prstGeom prst="rect">
          <a:avLst/>
        </a:prstGeom>
        <a:noFill/>
      </xdr:spPr>
    </xdr:sp>
    <xdr:clientData/>
  </xdr:oneCellAnchor>
  <xdr:oneCellAnchor>
    <xdr:from>
      <xdr:col>1</xdr:col>
      <xdr:colOff>666750</xdr:colOff>
      <xdr:row>33</xdr:row>
      <xdr:rowOff>114300</xdr:rowOff>
    </xdr:from>
    <xdr:ext cx="3145366" cy="32004"/>
    <xdr:sp macro="" textlink="">
      <xdr:nvSpPr>
        <xdr:cNvPr id="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3145366" cy="32004"/>
        </a:xfrm>
        <a:prstGeom prst="rect">
          <a:avLst/>
        </a:prstGeom>
        <a:noFill/>
      </xdr:spPr>
    </xdr:sp>
    <xdr:clientData/>
  </xdr:oneCellAnchor>
  <xdr:oneCellAnchor>
    <xdr:from>
      <xdr:col>2</xdr:col>
      <xdr:colOff>607003</xdr:colOff>
      <xdr:row>39</xdr:row>
      <xdr:rowOff>166254</xdr:rowOff>
    </xdr:from>
    <xdr:ext cx="0" cy="32005"/>
    <xdr:sp macro="" textlink="">
      <xdr:nvSpPr>
        <xdr:cNvPr id="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1226128" y="7376679"/>
          <a:ext cx="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6"/>
    <xdr:sp macro="" textlink="">
      <xdr:nvSpPr>
        <xdr:cNvPr id="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6"/>
    <xdr:sp macro="" textlink="">
      <xdr:nvSpPr>
        <xdr:cNvPr id="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005"/>
    <xdr:sp macro="" textlink="">
      <xdr:nvSpPr>
        <xdr:cNvPr id="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6"/>
    <xdr:sp macro="" textlink="">
      <xdr:nvSpPr>
        <xdr:cNvPr id="1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6"/>
    <xdr:sp macro="" textlink="">
      <xdr:nvSpPr>
        <xdr:cNvPr id="1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6"/>
    <xdr:sp macro="" textlink="">
      <xdr:nvSpPr>
        <xdr:cNvPr id="1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005"/>
    <xdr:sp macro="" textlink="">
      <xdr:nvSpPr>
        <xdr:cNvPr id="1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6"/>
    <xdr:sp macro="" textlink="">
      <xdr:nvSpPr>
        <xdr:cNvPr id="1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6"/>
    <xdr:sp macro="" textlink="">
      <xdr:nvSpPr>
        <xdr:cNvPr id="1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6"/>
    <xdr:sp macro="" textlink="">
      <xdr:nvSpPr>
        <xdr:cNvPr id="1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005"/>
    <xdr:sp macro="" textlink="">
      <xdr:nvSpPr>
        <xdr:cNvPr id="1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6"/>
    <xdr:sp macro="" textlink="">
      <xdr:nvSpPr>
        <xdr:cNvPr id="1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6"/>
    <xdr:sp macro="" textlink="">
      <xdr:nvSpPr>
        <xdr:cNvPr id="1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6"/>
    <xdr:sp macro="" textlink="">
      <xdr:nvSpPr>
        <xdr:cNvPr id="2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005"/>
    <xdr:sp macro="" textlink="">
      <xdr:nvSpPr>
        <xdr:cNvPr id="2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6"/>
    <xdr:sp macro="" textlink="">
      <xdr:nvSpPr>
        <xdr:cNvPr id="2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6"/>
    <xdr:sp macro="" textlink="">
      <xdr:nvSpPr>
        <xdr:cNvPr id="2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6"/>
    <xdr:sp macro="" textlink="">
      <xdr:nvSpPr>
        <xdr:cNvPr id="2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005"/>
    <xdr:sp macro="" textlink="">
      <xdr:nvSpPr>
        <xdr:cNvPr id="2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6"/>
    <xdr:sp macro="" textlink="">
      <xdr:nvSpPr>
        <xdr:cNvPr id="2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1242"/>
    <xdr:sp macro="" textlink="">
      <xdr:nvSpPr>
        <xdr:cNvPr id="2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5"/>
    <xdr:sp macro="" textlink="">
      <xdr:nvSpPr>
        <xdr:cNvPr id="2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5"/>
    <xdr:sp macro="" textlink="">
      <xdr:nvSpPr>
        <xdr:cNvPr id="2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1242"/>
    <xdr:sp macro="" textlink="">
      <xdr:nvSpPr>
        <xdr:cNvPr id="3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5"/>
    <xdr:sp macro="" textlink="">
      <xdr:nvSpPr>
        <xdr:cNvPr id="3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5"/>
    <xdr:sp macro="" textlink="">
      <xdr:nvSpPr>
        <xdr:cNvPr id="3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5"/>
    <xdr:sp macro="" textlink="">
      <xdr:nvSpPr>
        <xdr:cNvPr id="3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1242"/>
    <xdr:sp macro="" textlink="">
      <xdr:nvSpPr>
        <xdr:cNvPr id="3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5"/>
    <xdr:sp macro="" textlink="">
      <xdr:nvSpPr>
        <xdr:cNvPr id="3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5"/>
    <xdr:sp macro="" textlink="">
      <xdr:nvSpPr>
        <xdr:cNvPr id="3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5"/>
    <xdr:sp macro="" textlink="">
      <xdr:nvSpPr>
        <xdr:cNvPr id="3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1242"/>
    <xdr:sp macro="" textlink="">
      <xdr:nvSpPr>
        <xdr:cNvPr id="3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5"/>
    <xdr:sp macro="" textlink="">
      <xdr:nvSpPr>
        <xdr:cNvPr id="3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5"/>
    <xdr:sp macro="" textlink="">
      <xdr:nvSpPr>
        <xdr:cNvPr id="4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5"/>
    <xdr:sp macro="" textlink="">
      <xdr:nvSpPr>
        <xdr:cNvPr id="4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1242"/>
    <xdr:sp macro="" textlink="">
      <xdr:nvSpPr>
        <xdr:cNvPr id="4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5"/>
    <xdr:sp macro="" textlink="">
      <xdr:nvSpPr>
        <xdr:cNvPr id="4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5"/>
    <xdr:sp macro="" textlink="">
      <xdr:nvSpPr>
        <xdr:cNvPr id="4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5"/>
    <xdr:sp macro="" textlink="">
      <xdr:nvSpPr>
        <xdr:cNvPr id="4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1242"/>
    <xdr:sp macro="" textlink="">
      <xdr:nvSpPr>
        <xdr:cNvPr id="4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5"/>
    <xdr:sp macro="" textlink="">
      <xdr:nvSpPr>
        <xdr:cNvPr id="4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609981" cy="0"/>
    <xdr:sp macro="" textlink="">
      <xdr:nvSpPr>
        <xdr:cNvPr id="4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609981" cy="0"/>
    <xdr:sp macro="" textlink="">
      <xdr:nvSpPr>
        <xdr:cNvPr id="4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609981" cy="0"/>
    <xdr:sp macro="" textlink="">
      <xdr:nvSpPr>
        <xdr:cNvPr id="5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609981" cy="0"/>
    <xdr:sp macro="" textlink="">
      <xdr:nvSpPr>
        <xdr:cNvPr id="5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609981" cy="0"/>
    <xdr:sp macro="" textlink="">
      <xdr:nvSpPr>
        <xdr:cNvPr id="5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609981" cy="0"/>
    <xdr:sp macro="" textlink="">
      <xdr:nvSpPr>
        <xdr:cNvPr id="5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609981" cy="0"/>
    <xdr:sp macro="" textlink="">
      <xdr:nvSpPr>
        <xdr:cNvPr id="5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609981" cy="0"/>
    <xdr:sp macro="" textlink="">
      <xdr:nvSpPr>
        <xdr:cNvPr id="5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005"/>
    <xdr:sp macro="" textlink="">
      <xdr:nvSpPr>
        <xdr:cNvPr id="5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6"/>
    <xdr:sp macro="" textlink="">
      <xdr:nvSpPr>
        <xdr:cNvPr id="5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6"/>
    <xdr:sp macro="" textlink="">
      <xdr:nvSpPr>
        <xdr:cNvPr id="5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005"/>
    <xdr:sp macro="" textlink="">
      <xdr:nvSpPr>
        <xdr:cNvPr id="5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6"/>
    <xdr:sp macro="" textlink="">
      <xdr:nvSpPr>
        <xdr:cNvPr id="6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6"/>
    <xdr:sp macro="" textlink="">
      <xdr:nvSpPr>
        <xdr:cNvPr id="6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6"/>
    <xdr:sp macro="" textlink="">
      <xdr:nvSpPr>
        <xdr:cNvPr id="6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005"/>
    <xdr:sp macro="" textlink="">
      <xdr:nvSpPr>
        <xdr:cNvPr id="6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6"/>
    <xdr:sp macro="" textlink="">
      <xdr:nvSpPr>
        <xdr:cNvPr id="6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6"/>
    <xdr:sp macro="" textlink="">
      <xdr:nvSpPr>
        <xdr:cNvPr id="6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6"/>
    <xdr:sp macro="" textlink="">
      <xdr:nvSpPr>
        <xdr:cNvPr id="6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005"/>
    <xdr:sp macro="" textlink="">
      <xdr:nvSpPr>
        <xdr:cNvPr id="6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6"/>
    <xdr:sp macro="" textlink="">
      <xdr:nvSpPr>
        <xdr:cNvPr id="6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6"/>
    <xdr:sp macro="" textlink="">
      <xdr:nvSpPr>
        <xdr:cNvPr id="6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6"/>
    <xdr:sp macro="" textlink="">
      <xdr:nvSpPr>
        <xdr:cNvPr id="7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005"/>
    <xdr:sp macro="" textlink="">
      <xdr:nvSpPr>
        <xdr:cNvPr id="7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6"/>
    <xdr:sp macro="" textlink="">
      <xdr:nvSpPr>
        <xdr:cNvPr id="7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6"/>
    <xdr:sp macro="" textlink="">
      <xdr:nvSpPr>
        <xdr:cNvPr id="7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6"/>
    <xdr:sp macro="" textlink="">
      <xdr:nvSpPr>
        <xdr:cNvPr id="7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005"/>
    <xdr:sp macro="" textlink="">
      <xdr:nvSpPr>
        <xdr:cNvPr id="7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6"/>
    <xdr:sp macro="" textlink="">
      <xdr:nvSpPr>
        <xdr:cNvPr id="7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1242"/>
    <xdr:sp macro="" textlink="">
      <xdr:nvSpPr>
        <xdr:cNvPr id="7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5"/>
    <xdr:sp macro="" textlink="">
      <xdr:nvSpPr>
        <xdr:cNvPr id="7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5"/>
    <xdr:sp macro="" textlink="">
      <xdr:nvSpPr>
        <xdr:cNvPr id="7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1242"/>
    <xdr:sp macro="" textlink="">
      <xdr:nvSpPr>
        <xdr:cNvPr id="8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5"/>
    <xdr:sp macro="" textlink="">
      <xdr:nvSpPr>
        <xdr:cNvPr id="8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5"/>
    <xdr:sp macro="" textlink="">
      <xdr:nvSpPr>
        <xdr:cNvPr id="8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5"/>
    <xdr:sp macro="" textlink="">
      <xdr:nvSpPr>
        <xdr:cNvPr id="8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1242"/>
    <xdr:sp macro="" textlink="">
      <xdr:nvSpPr>
        <xdr:cNvPr id="8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5"/>
    <xdr:sp macro="" textlink="">
      <xdr:nvSpPr>
        <xdr:cNvPr id="8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5"/>
    <xdr:sp macro="" textlink="">
      <xdr:nvSpPr>
        <xdr:cNvPr id="8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5"/>
    <xdr:sp macro="" textlink="">
      <xdr:nvSpPr>
        <xdr:cNvPr id="8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1242"/>
    <xdr:sp macro="" textlink="">
      <xdr:nvSpPr>
        <xdr:cNvPr id="8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5"/>
    <xdr:sp macro="" textlink="">
      <xdr:nvSpPr>
        <xdr:cNvPr id="8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5"/>
    <xdr:sp macro="" textlink="">
      <xdr:nvSpPr>
        <xdr:cNvPr id="9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5"/>
    <xdr:sp macro="" textlink="">
      <xdr:nvSpPr>
        <xdr:cNvPr id="9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1242"/>
    <xdr:sp macro="" textlink="">
      <xdr:nvSpPr>
        <xdr:cNvPr id="9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5"/>
    <xdr:sp macro="" textlink="">
      <xdr:nvSpPr>
        <xdr:cNvPr id="9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5"/>
    <xdr:sp macro="" textlink="">
      <xdr:nvSpPr>
        <xdr:cNvPr id="9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5"/>
    <xdr:sp macro="" textlink="">
      <xdr:nvSpPr>
        <xdr:cNvPr id="9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1242"/>
    <xdr:sp macro="" textlink="">
      <xdr:nvSpPr>
        <xdr:cNvPr id="9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5"/>
    <xdr:sp macro="" textlink="">
      <xdr:nvSpPr>
        <xdr:cNvPr id="9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609981" cy="0"/>
    <xdr:sp macro="" textlink="">
      <xdr:nvSpPr>
        <xdr:cNvPr id="9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609981" cy="0"/>
    <xdr:sp macro="" textlink="">
      <xdr:nvSpPr>
        <xdr:cNvPr id="9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609981" cy="0"/>
    <xdr:sp macro="" textlink="">
      <xdr:nvSpPr>
        <xdr:cNvPr id="10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609981" cy="0"/>
    <xdr:sp macro="" textlink="">
      <xdr:nvSpPr>
        <xdr:cNvPr id="10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609981" cy="0"/>
    <xdr:sp macro="" textlink="">
      <xdr:nvSpPr>
        <xdr:cNvPr id="10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609981" cy="0"/>
    <xdr:sp macro="" textlink="">
      <xdr:nvSpPr>
        <xdr:cNvPr id="10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609981" cy="0"/>
    <xdr:sp macro="" textlink="">
      <xdr:nvSpPr>
        <xdr:cNvPr id="10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609981" cy="0"/>
    <xdr:sp macro="" textlink="">
      <xdr:nvSpPr>
        <xdr:cNvPr id="10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1</xdr:col>
      <xdr:colOff>666750</xdr:colOff>
      <xdr:row>33</xdr:row>
      <xdr:rowOff>114300</xdr:rowOff>
    </xdr:from>
    <xdr:ext cx="3145366" cy="32004"/>
    <xdr:sp macro="" textlink="">
      <xdr:nvSpPr>
        <xdr:cNvPr id="10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3145366" cy="32004"/>
        </a:xfrm>
        <a:prstGeom prst="rect">
          <a:avLst/>
        </a:prstGeom>
        <a:noFill/>
      </xdr:spPr>
    </xdr:sp>
    <xdr:clientData/>
  </xdr:oneCellAnchor>
  <xdr:oneCellAnchor>
    <xdr:from>
      <xdr:col>1</xdr:col>
      <xdr:colOff>666750</xdr:colOff>
      <xdr:row>33</xdr:row>
      <xdr:rowOff>114300</xdr:rowOff>
    </xdr:from>
    <xdr:ext cx="3145366" cy="32004"/>
    <xdr:sp macro="" textlink="">
      <xdr:nvSpPr>
        <xdr:cNvPr id="10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3145366" cy="32004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005"/>
    <xdr:sp macro="" textlink="">
      <xdr:nvSpPr>
        <xdr:cNvPr id="10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6"/>
    <xdr:sp macro="" textlink="">
      <xdr:nvSpPr>
        <xdr:cNvPr id="10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6"/>
    <xdr:sp macro="" textlink="">
      <xdr:nvSpPr>
        <xdr:cNvPr id="11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005"/>
    <xdr:sp macro="" textlink="">
      <xdr:nvSpPr>
        <xdr:cNvPr id="11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6"/>
    <xdr:sp macro="" textlink="">
      <xdr:nvSpPr>
        <xdr:cNvPr id="11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6"/>
    <xdr:sp macro="" textlink="">
      <xdr:nvSpPr>
        <xdr:cNvPr id="11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6"/>
    <xdr:sp macro="" textlink="">
      <xdr:nvSpPr>
        <xdr:cNvPr id="11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005"/>
    <xdr:sp macro="" textlink="">
      <xdr:nvSpPr>
        <xdr:cNvPr id="11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6"/>
    <xdr:sp macro="" textlink="">
      <xdr:nvSpPr>
        <xdr:cNvPr id="11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6"/>
    <xdr:sp macro="" textlink="">
      <xdr:nvSpPr>
        <xdr:cNvPr id="11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6"/>
    <xdr:sp macro="" textlink="">
      <xdr:nvSpPr>
        <xdr:cNvPr id="11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005"/>
    <xdr:sp macro="" textlink="">
      <xdr:nvSpPr>
        <xdr:cNvPr id="11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6"/>
    <xdr:sp macro="" textlink="">
      <xdr:nvSpPr>
        <xdr:cNvPr id="12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6"/>
    <xdr:sp macro="" textlink="">
      <xdr:nvSpPr>
        <xdr:cNvPr id="12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6"/>
    <xdr:sp macro="" textlink="">
      <xdr:nvSpPr>
        <xdr:cNvPr id="12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005"/>
    <xdr:sp macro="" textlink="">
      <xdr:nvSpPr>
        <xdr:cNvPr id="12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6"/>
    <xdr:sp macro="" textlink="">
      <xdr:nvSpPr>
        <xdr:cNvPr id="12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6"/>
    <xdr:sp macro="" textlink="">
      <xdr:nvSpPr>
        <xdr:cNvPr id="12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6"/>
    <xdr:sp macro="" textlink="">
      <xdr:nvSpPr>
        <xdr:cNvPr id="12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005"/>
    <xdr:sp macro="" textlink="">
      <xdr:nvSpPr>
        <xdr:cNvPr id="12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6"/>
    <xdr:sp macro="" textlink="">
      <xdr:nvSpPr>
        <xdr:cNvPr id="12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1242"/>
    <xdr:sp macro="" textlink="">
      <xdr:nvSpPr>
        <xdr:cNvPr id="12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5"/>
    <xdr:sp macro="" textlink="">
      <xdr:nvSpPr>
        <xdr:cNvPr id="13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5"/>
    <xdr:sp macro="" textlink="">
      <xdr:nvSpPr>
        <xdr:cNvPr id="13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1242"/>
    <xdr:sp macro="" textlink="">
      <xdr:nvSpPr>
        <xdr:cNvPr id="13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5"/>
    <xdr:sp macro="" textlink="">
      <xdr:nvSpPr>
        <xdr:cNvPr id="13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5"/>
    <xdr:sp macro="" textlink="">
      <xdr:nvSpPr>
        <xdr:cNvPr id="13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5"/>
    <xdr:sp macro="" textlink="">
      <xdr:nvSpPr>
        <xdr:cNvPr id="13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1242"/>
    <xdr:sp macro="" textlink="">
      <xdr:nvSpPr>
        <xdr:cNvPr id="13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5"/>
    <xdr:sp macro="" textlink="">
      <xdr:nvSpPr>
        <xdr:cNvPr id="13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5"/>
    <xdr:sp macro="" textlink="">
      <xdr:nvSpPr>
        <xdr:cNvPr id="13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5"/>
    <xdr:sp macro="" textlink="">
      <xdr:nvSpPr>
        <xdr:cNvPr id="13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1242"/>
    <xdr:sp macro="" textlink="">
      <xdr:nvSpPr>
        <xdr:cNvPr id="14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5"/>
    <xdr:sp macro="" textlink="">
      <xdr:nvSpPr>
        <xdr:cNvPr id="14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5"/>
    <xdr:sp macro="" textlink="">
      <xdr:nvSpPr>
        <xdr:cNvPr id="14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5"/>
    <xdr:sp macro="" textlink="">
      <xdr:nvSpPr>
        <xdr:cNvPr id="14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1242"/>
    <xdr:sp macro="" textlink="">
      <xdr:nvSpPr>
        <xdr:cNvPr id="14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5"/>
    <xdr:sp macro="" textlink="">
      <xdr:nvSpPr>
        <xdr:cNvPr id="14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5"/>
    <xdr:sp macro="" textlink="">
      <xdr:nvSpPr>
        <xdr:cNvPr id="14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5"/>
    <xdr:sp macro="" textlink="">
      <xdr:nvSpPr>
        <xdr:cNvPr id="14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1242"/>
    <xdr:sp macro="" textlink="">
      <xdr:nvSpPr>
        <xdr:cNvPr id="14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5"/>
    <xdr:sp macro="" textlink="">
      <xdr:nvSpPr>
        <xdr:cNvPr id="14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609981" cy="0"/>
    <xdr:sp macro="" textlink="">
      <xdr:nvSpPr>
        <xdr:cNvPr id="15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609981" cy="0"/>
    <xdr:sp macro="" textlink="">
      <xdr:nvSpPr>
        <xdr:cNvPr id="15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609981" cy="0"/>
    <xdr:sp macro="" textlink="">
      <xdr:nvSpPr>
        <xdr:cNvPr id="15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609981" cy="0"/>
    <xdr:sp macro="" textlink="">
      <xdr:nvSpPr>
        <xdr:cNvPr id="15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609981" cy="0"/>
    <xdr:sp macro="" textlink="">
      <xdr:nvSpPr>
        <xdr:cNvPr id="15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609981" cy="0"/>
    <xdr:sp macro="" textlink="">
      <xdr:nvSpPr>
        <xdr:cNvPr id="15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609981" cy="0"/>
    <xdr:sp macro="" textlink="">
      <xdr:nvSpPr>
        <xdr:cNvPr id="15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609981" cy="0"/>
    <xdr:sp macro="" textlink="">
      <xdr:nvSpPr>
        <xdr:cNvPr id="15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005"/>
    <xdr:sp macro="" textlink="">
      <xdr:nvSpPr>
        <xdr:cNvPr id="15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6"/>
    <xdr:sp macro="" textlink="">
      <xdr:nvSpPr>
        <xdr:cNvPr id="15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6"/>
    <xdr:sp macro="" textlink="">
      <xdr:nvSpPr>
        <xdr:cNvPr id="16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005"/>
    <xdr:sp macro="" textlink="">
      <xdr:nvSpPr>
        <xdr:cNvPr id="16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6"/>
    <xdr:sp macro="" textlink="">
      <xdr:nvSpPr>
        <xdr:cNvPr id="16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6"/>
    <xdr:sp macro="" textlink="">
      <xdr:nvSpPr>
        <xdr:cNvPr id="16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6"/>
    <xdr:sp macro="" textlink="">
      <xdr:nvSpPr>
        <xdr:cNvPr id="16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005"/>
    <xdr:sp macro="" textlink="">
      <xdr:nvSpPr>
        <xdr:cNvPr id="16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6"/>
    <xdr:sp macro="" textlink="">
      <xdr:nvSpPr>
        <xdr:cNvPr id="16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6"/>
    <xdr:sp macro="" textlink="">
      <xdr:nvSpPr>
        <xdr:cNvPr id="16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6"/>
    <xdr:sp macro="" textlink="">
      <xdr:nvSpPr>
        <xdr:cNvPr id="16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005"/>
    <xdr:sp macro="" textlink="">
      <xdr:nvSpPr>
        <xdr:cNvPr id="16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6"/>
    <xdr:sp macro="" textlink="">
      <xdr:nvSpPr>
        <xdr:cNvPr id="17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6"/>
    <xdr:sp macro="" textlink="">
      <xdr:nvSpPr>
        <xdr:cNvPr id="17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6"/>
    <xdr:sp macro="" textlink="">
      <xdr:nvSpPr>
        <xdr:cNvPr id="17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005"/>
    <xdr:sp macro="" textlink="">
      <xdr:nvSpPr>
        <xdr:cNvPr id="17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6"/>
    <xdr:sp macro="" textlink="">
      <xdr:nvSpPr>
        <xdr:cNvPr id="17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6"/>
    <xdr:sp macro="" textlink="">
      <xdr:nvSpPr>
        <xdr:cNvPr id="17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6"/>
    <xdr:sp macro="" textlink="">
      <xdr:nvSpPr>
        <xdr:cNvPr id="17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005"/>
    <xdr:sp macro="" textlink="">
      <xdr:nvSpPr>
        <xdr:cNvPr id="17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0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6"/>
    <xdr:sp macro="" textlink="">
      <xdr:nvSpPr>
        <xdr:cNvPr id="17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1242"/>
    <xdr:sp macro="" textlink="">
      <xdr:nvSpPr>
        <xdr:cNvPr id="17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5"/>
    <xdr:sp macro="" textlink="">
      <xdr:nvSpPr>
        <xdr:cNvPr id="18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5"/>
    <xdr:sp macro="" textlink="">
      <xdr:nvSpPr>
        <xdr:cNvPr id="18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1242"/>
    <xdr:sp macro="" textlink="">
      <xdr:nvSpPr>
        <xdr:cNvPr id="18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5"/>
    <xdr:sp macro="" textlink="">
      <xdr:nvSpPr>
        <xdr:cNvPr id="18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5"/>
    <xdr:sp macro="" textlink="">
      <xdr:nvSpPr>
        <xdr:cNvPr id="18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5"/>
    <xdr:sp macro="" textlink="">
      <xdr:nvSpPr>
        <xdr:cNvPr id="18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1242"/>
    <xdr:sp macro="" textlink="">
      <xdr:nvSpPr>
        <xdr:cNvPr id="18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5"/>
    <xdr:sp macro="" textlink="">
      <xdr:nvSpPr>
        <xdr:cNvPr id="18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5"/>
    <xdr:sp macro="" textlink="">
      <xdr:nvSpPr>
        <xdr:cNvPr id="18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5"/>
    <xdr:sp macro="" textlink="">
      <xdr:nvSpPr>
        <xdr:cNvPr id="18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1242"/>
    <xdr:sp macro="" textlink="">
      <xdr:nvSpPr>
        <xdr:cNvPr id="19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5"/>
    <xdr:sp macro="" textlink="">
      <xdr:nvSpPr>
        <xdr:cNvPr id="19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5"/>
    <xdr:sp macro="" textlink="">
      <xdr:nvSpPr>
        <xdr:cNvPr id="19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5"/>
    <xdr:sp macro="" textlink="">
      <xdr:nvSpPr>
        <xdr:cNvPr id="19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1242"/>
    <xdr:sp macro="" textlink="">
      <xdr:nvSpPr>
        <xdr:cNvPr id="19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5"/>
    <xdr:sp macro="" textlink="">
      <xdr:nvSpPr>
        <xdr:cNvPr id="19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5"/>
    <xdr:sp macro="" textlink="">
      <xdr:nvSpPr>
        <xdr:cNvPr id="19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5"/>
    <xdr:sp macro="" textlink="">
      <xdr:nvSpPr>
        <xdr:cNvPr id="19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1242"/>
    <xdr:sp macro="" textlink="">
      <xdr:nvSpPr>
        <xdr:cNvPr id="198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1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533400" cy="32385"/>
    <xdr:sp macro="" textlink="">
      <xdr:nvSpPr>
        <xdr:cNvPr id="199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533400" cy="3238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609981" cy="0"/>
    <xdr:sp macro="" textlink="">
      <xdr:nvSpPr>
        <xdr:cNvPr id="200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609981" cy="0"/>
    <xdr:sp macro="" textlink="">
      <xdr:nvSpPr>
        <xdr:cNvPr id="201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609981" cy="0"/>
    <xdr:sp macro="" textlink="">
      <xdr:nvSpPr>
        <xdr:cNvPr id="202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609981" cy="0"/>
    <xdr:sp macro="" textlink="">
      <xdr:nvSpPr>
        <xdr:cNvPr id="203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609981" cy="0"/>
    <xdr:sp macro="" textlink="">
      <xdr:nvSpPr>
        <xdr:cNvPr id="204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609981" cy="0"/>
    <xdr:sp macro="" textlink="">
      <xdr:nvSpPr>
        <xdr:cNvPr id="205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609981" cy="0"/>
    <xdr:sp macro="" textlink="">
      <xdr:nvSpPr>
        <xdr:cNvPr id="206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609981" cy="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114300</xdr:rowOff>
    </xdr:from>
    <xdr:ext cx="609981" cy="0"/>
    <xdr:sp macro="" textlink="">
      <xdr:nvSpPr>
        <xdr:cNvPr id="207" name="AutoShape 1" descr="https://docs.google.com/?attid=0.1&amp;pid=gmail&amp;thid=13d29de8bc3fdf78&amp;url=https%3A%2F%2Fmail.google.com%2Fmail%2F%3Fui%3D2%26ik%3De0911c8618%26view%3Datt%26th%3D13d29de8bc3fdf78%26attid%3D0.1%26disp%3Dsafe%26realattid%3Df_hdsez4a10%26zw&amp;rel=zip%3Bz7%3Bd5%20chemistry.xlsx&amp;docid=076b37d06c1a982464378272b2cf78d4%7C9e547db3ebf0d5448c391911e97e889a&amp;a=bi&amp;pagenumber=2&amp;w=800"/>
        <xdr:cNvSpPr>
          <a:spLocks noChangeAspect="1" noChangeArrowheads="1"/>
        </xdr:cNvSpPr>
      </xdr:nvSpPr>
      <xdr:spPr bwMode="auto">
        <a:xfrm>
          <a:off x="619125" y="6124575"/>
          <a:ext cx="609981" cy="0"/>
        </a:xfrm>
        <a:prstGeom prst="rect">
          <a:avLst/>
        </a:prstGeom>
        <a:noFill/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@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view="pageBreakPreview" topLeftCell="A28" zoomScaleNormal="80" zoomScaleSheetLayoutView="100" workbookViewId="0">
      <selection activeCell="K30" sqref="K30"/>
    </sheetView>
  </sheetViews>
  <sheetFormatPr defaultRowHeight="15" x14ac:dyDescent="0.25"/>
  <cols>
    <col min="1" max="1" width="12.42578125" style="17" customWidth="1"/>
    <col min="2" max="2" width="9.140625" style="31"/>
    <col min="3" max="3" width="12.42578125" style="31" customWidth="1"/>
    <col min="4" max="4" width="16" style="31" customWidth="1"/>
    <col min="5" max="5" width="9" style="17" customWidth="1"/>
    <col min="6" max="6" width="15.5703125" style="17" customWidth="1"/>
    <col min="7" max="7" width="18.85546875" style="17" customWidth="1"/>
    <col min="8" max="8" width="15.85546875" style="17" customWidth="1"/>
    <col min="9" max="16384" width="9.140625" style="17"/>
  </cols>
  <sheetData>
    <row r="1" spans="1:12" ht="48" customHeight="1" x14ac:dyDescent="0.25">
      <c r="A1" s="203"/>
      <c r="B1" s="204"/>
      <c r="C1" s="204"/>
      <c r="D1" s="204"/>
      <c r="E1" s="204"/>
      <c r="F1" s="204"/>
      <c r="G1" s="204"/>
      <c r="H1" s="204"/>
      <c r="I1" s="19"/>
      <c r="J1" s="19"/>
      <c r="K1" s="19"/>
      <c r="L1" s="19"/>
    </row>
    <row r="2" spans="1:12" ht="20.25" x14ac:dyDescent="0.3">
      <c r="A2" s="205" t="s">
        <v>5</v>
      </c>
      <c r="B2" s="206"/>
      <c r="C2" s="206"/>
      <c r="D2" s="206"/>
      <c r="E2" s="206"/>
      <c r="F2" s="206"/>
      <c r="G2" s="206"/>
      <c r="H2" s="206"/>
      <c r="I2" s="20"/>
      <c r="J2" s="20"/>
      <c r="K2" s="20"/>
      <c r="L2" s="20"/>
    </row>
    <row r="3" spans="1:12" ht="20.25" x14ac:dyDescent="0.3">
      <c r="A3" s="205" t="s">
        <v>224</v>
      </c>
      <c r="B3" s="206"/>
      <c r="C3" s="206"/>
      <c r="D3" s="206"/>
      <c r="E3" s="206"/>
      <c r="F3" s="206"/>
      <c r="G3" s="206"/>
      <c r="H3" s="206"/>
      <c r="I3" s="62"/>
      <c r="J3" s="62"/>
      <c r="K3" s="62"/>
      <c r="L3" s="62"/>
    </row>
    <row r="4" spans="1:12" ht="20.25" customHeight="1" x14ac:dyDescent="0.3">
      <c r="A4" s="211" t="s">
        <v>257</v>
      </c>
      <c r="B4" s="212"/>
      <c r="C4" s="212"/>
      <c r="D4" s="212"/>
      <c r="E4" s="212"/>
      <c r="F4" s="212"/>
      <c r="G4" s="212"/>
      <c r="H4" s="212"/>
      <c r="I4" s="62"/>
      <c r="J4" s="62"/>
      <c r="K4" s="62"/>
      <c r="L4" s="62"/>
    </row>
    <row r="5" spans="1:12" ht="18.75" x14ac:dyDescent="0.3">
      <c r="A5" s="207" t="s">
        <v>47</v>
      </c>
      <c r="B5" s="208"/>
      <c r="C5" s="208"/>
      <c r="D5" s="208"/>
      <c r="E5" s="208"/>
      <c r="F5" s="208"/>
      <c r="G5" s="208"/>
      <c r="H5" s="208"/>
      <c r="I5" s="63"/>
      <c r="J5" s="63"/>
      <c r="K5" s="63"/>
      <c r="L5" s="63"/>
    </row>
    <row r="6" spans="1:12" s="66" customFormat="1" ht="18.75" x14ac:dyDescent="0.3">
      <c r="A6" s="64"/>
      <c r="B6" s="64"/>
      <c r="C6" s="64"/>
      <c r="D6" s="64"/>
      <c r="E6" s="64"/>
      <c r="F6" s="64"/>
      <c r="G6" s="65"/>
      <c r="H6" s="65"/>
      <c r="I6" s="65"/>
      <c r="J6" s="65"/>
      <c r="K6" s="65"/>
      <c r="L6" s="65"/>
    </row>
    <row r="7" spans="1:12" s="18" customFormat="1" ht="15.75" x14ac:dyDescent="0.25">
      <c r="B7" s="210" t="s">
        <v>49</v>
      </c>
      <c r="C7" s="210"/>
      <c r="D7" s="210"/>
      <c r="E7" s="209" t="s">
        <v>45</v>
      </c>
      <c r="F7" s="209"/>
      <c r="G7" s="209"/>
      <c r="H7" s="209"/>
    </row>
    <row r="8" spans="1:12" s="18" customFormat="1" ht="15.75" x14ac:dyDescent="0.25">
      <c r="B8" s="181" t="s">
        <v>50</v>
      </c>
      <c r="C8" s="181"/>
      <c r="D8" s="181"/>
      <c r="E8" s="201">
        <v>5</v>
      </c>
      <c r="F8" s="201"/>
      <c r="G8" s="201"/>
      <c r="H8" s="201"/>
    </row>
    <row r="9" spans="1:12" s="18" customFormat="1" ht="15.75" x14ac:dyDescent="0.25">
      <c r="B9" s="181" t="s">
        <v>174</v>
      </c>
      <c r="C9" s="181"/>
      <c r="D9" s="181"/>
      <c r="E9" s="201" t="s">
        <v>259</v>
      </c>
      <c r="F9" s="201"/>
      <c r="G9" s="201"/>
      <c r="H9" s="201"/>
    </row>
    <row r="10" spans="1:12" s="18" customFormat="1" ht="15" customHeight="1" x14ac:dyDescent="0.25">
      <c r="B10" s="181" t="s">
        <v>51</v>
      </c>
      <c r="C10" s="181"/>
      <c r="D10" s="181"/>
      <c r="E10" s="201" t="s">
        <v>258</v>
      </c>
      <c r="F10" s="201"/>
      <c r="G10" s="201"/>
      <c r="H10" s="201"/>
    </row>
    <row r="11" spans="1:12" s="18" customFormat="1" ht="16.5" customHeight="1" x14ac:dyDescent="0.25">
      <c r="B11" s="181" t="s">
        <v>52</v>
      </c>
      <c r="C11" s="181"/>
      <c r="D11" s="181"/>
      <c r="E11" s="201" t="s">
        <v>62</v>
      </c>
      <c r="F11" s="201"/>
      <c r="G11" s="201"/>
      <c r="H11" s="201"/>
    </row>
    <row r="12" spans="1:12" s="18" customFormat="1" ht="15.75" x14ac:dyDescent="0.25">
      <c r="B12" s="181" t="s">
        <v>53</v>
      </c>
      <c r="C12" s="181"/>
      <c r="D12" s="181"/>
      <c r="E12" s="201" t="s">
        <v>63</v>
      </c>
      <c r="F12" s="201"/>
      <c r="G12" s="201"/>
      <c r="H12" s="201"/>
    </row>
    <row r="13" spans="1:12" s="18" customFormat="1" ht="15.75" x14ac:dyDescent="0.25">
      <c r="B13" s="181" t="s">
        <v>54</v>
      </c>
      <c r="C13" s="181"/>
      <c r="D13" s="181"/>
      <c r="E13" s="202" t="s">
        <v>64</v>
      </c>
      <c r="F13" s="202"/>
      <c r="G13" s="202"/>
      <c r="H13" s="202"/>
    </row>
    <row r="14" spans="1:12" s="18" customFormat="1" ht="15.75" x14ac:dyDescent="0.25">
      <c r="B14" s="24"/>
      <c r="C14" s="24"/>
      <c r="D14" s="24"/>
      <c r="F14" s="68"/>
      <c r="G14" s="68"/>
      <c r="H14" s="68"/>
    </row>
    <row r="15" spans="1:12" s="18" customFormat="1" ht="15.75" x14ac:dyDescent="0.25">
      <c r="A15" s="183" t="s">
        <v>172</v>
      </c>
      <c r="B15" s="183"/>
      <c r="C15" s="183"/>
      <c r="D15" s="183"/>
      <c r="E15" s="183"/>
      <c r="F15" s="183"/>
      <c r="G15" s="183"/>
      <c r="H15" s="183"/>
    </row>
    <row r="16" spans="1:12" s="18" customFormat="1" ht="30.75" customHeight="1" x14ac:dyDescent="0.25">
      <c r="A16" s="191" t="s">
        <v>166</v>
      </c>
      <c r="B16" s="192"/>
      <c r="C16" s="184" t="s">
        <v>209</v>
      </c>
      <c r="D16" s="185"/>
      <c r="E16" s="199" t="s">
        <v>206</v>
      </c>
      <c r="F16" s="199"/>
      <c r="G16" s="199"/>
      <c r="H16" s="199"/>
      <c r="I16" s="23"/>
      <c r="J16" s="23"/>
      <c r="K16" s="23"/>
      <c r="L16" s="23"/>
    </row>
    <row r="17" spans="1:12" s="18" customFormat="1" ht="15.75" x14ac:dyDescent="0.25">
      <c r="A17" s="193"/>
      <c r="B17" s="194"/>
      <c r="C17" s="197" t="s">
        <v>199</v>
      </c>
      <c r="D17" s="197" t="s">
        <v>207</v>
      </c>
      <c r="E17" s="184" t="s">
        <v>203</v>
      </c>
      <c r="F17" s="185"/>
      <c r="G17" s="186" t="s">
        <v>204</v>
      </c>
      <c r="H17" s="186" t="s">
        <v>202</v>
      </c>
      <c r="I17" s="23"/>
      <c r="J17" s="23"/>
      <c r="K17" s="23"/>
      <c r="L17" s="23"/>
    </row>
    <row r="18" spans="1:12" s="18" customFormat="1" ht="15" customHeight="1" x14ac:dyDescent="0.25">
      <c r="A18" s="193"/>
      <c r="B18" s="194"/>
      <c r="C18" s="197"/>
      <c r="D18" s="197"/>
      <c r="E18" s="145" t="s">
        <v>167</v>
      </c>
      <c r="F18" s="145" t="s">
        <v>168</v>
      </c>
      <c r="G18" s="187"/>
      <c r="H18" s="187"/>
      <c r="I18" s="23"/>
      <c r="J18" s="23"/>
      <c r="K18" s="23"/>
      <c r="L18" s="23"/>
    </row>
    <row r="19" spans="1:12" s="18" customFormat="1" ht="15.75" x14ac:dyDescent="0.25">
      <c r="A19" s="195"/>
      <c r="B19" s="196"/>
      <c r="C19" s="22">
        <v>70</v>
      </c>
      <c r="D19" s="22">
        <v>50</v>
      </c>
      <c r="E19" s="22">
        <v>20</v>
      </c>
      <c r="F19" s="22">
        <v>10</v>
      </c>
      <c r="G19" s="22" t="s">
        <v>171</v>
      </c>
      <c r="H19" s="22">
        <v>50</v>
      </c>
      <c r="I19" s="23"/>
      <c r="J19" s="23"/>
      <c r="K19" s="23"/>
      <c r="L19" s="23"/>
    </row>
    <row r="20" spans="1:12" s="18" customFormat="1" ht="15.75" x14ac:dyDescent="0.25">
      <c r="A20" s="81"/>
      <c r="B20" s="81"/>
      <c r="C20" s="23"/>
      <c r="D20" s="23"/>
      <c r="E20" s="23"/>
      <c r="F20" s="23"/>
      <c r="G20" s="67"/>
      <c r="H20" s="67"/>
      <c r="I20" s="23"/>
      <c r="J20" s="23"/>
      <c r="K20" s="23"/>
      <c r="L20" s="23"/>
    </row>
    <row r="21" spans="1:12" s="18" customFormat="1" ht="15.75" x14ac:dyDescent="0.25">
      <c r="A21" s="81"/>
      <c r="B21" s="81"/>
      <c r="C21" s="67"/>
      <c r="D21" s="67"/>
      <c r="E21" s="182" t="s">
        <v>173</v>
      </c>
      <c r="F21" s="182"/>
      <c r="G21" s="182"/>
      <c r="H21" s="182"/>
      <c r="I21" s="23"/>
      <c r="J21" s="23"/>
      <c r="K21" s="23"/>
      <c r="L21" s="23"/>
    </row>
    <row r="22" spans="1:12" s="18" customFormat="1" ht="47.25" x14ac:dyDescent="0.25">
      <c r="A22" s="169" t="s">
        <v>28</v>
      </c>
      <c r="B22" s="198"/>
      <c r="C22" s="198"/>
      <c r="D22" s="170"/>
      <c r="E22" s="67"/>
      <c r="F22" s="141" t="s">
        <v>212</v>
      </c>
      <c r="G22" s="147" t="s">
        <v>211</v>
      </c>
      <c r="H22" s="141" t="s">
        <v>213</v>
      </c>
      <c r="I22" s="23"/>
      <c r="J22" s="23"/>
      <c r="K22" s="23"/>
      <c r="L22" s="23"/>
    </row>
    <row r="23" spans="1:12" s="18" customFormat="1" ht="15.75" customHeight="1" x14ac:dyDescent="0.25">
      <c r="A23" s="188" t="s">
        <v>39</v>
      </c>
      <c r="B23" s="189"/>
      <c r="C23" s="190"/>
      <c r="D23" s="98">
        <v>0.4</v>
      </c>
      <c r="E23" s="67"/>
      <c r="F23" s="148" t="s">
        <v>214</v>
      </c>
      <c r="G23" s="97">
        <f>+'LAST YESR RESULT W-18, W-17'!B131</f>
        <v>67.841594827586206</v>
      </c>
      <c r="H23" s="137">
        <f>+'LAST YESR RESULT W-18, W-17'!C131</f>
        <v>0.67841594827586205</v>
      </c>
      <c r="I23" s="23"/>
      <c r="J23" s="23"/>
      <c r="K23" s="23"/>
      <c r="L23" s="23"/>
    </row>
    <row r="24" spans="1:12" s="18" customFormat="1" ht="15.75" x14ac:dyDescent="0.25">
      <c r="A24" s="188" t="s">
        <v>40</v>
      </c>
      <c r="B24" s="189"/>
      <c r="C24" s="190"/>
      <c r="D24" s="98">
        <v>0.6</v>
      </c>
      <c r="E24" s="67"/>
      <c r="F24" s="148" t="s">
        <v>215</v>
      </c>
      <c r="G24" s="97">
        <f>+'LAST YESR RESULT W-18, W-17'!B132</f>
        <v>17.09320652173913</v>
      </c>
      <c r="H24" s="137">
        <f>+'LAST YESR RESULT W-18, W-17'!C132</f>
        <v>0.68372826086956517</v>
      </c>
      <c r="I24" s="23"/>
      <c r="J24" s="23"/>
      <c r="K24" s="23"/>
      <c r="L24" s="23"/>
    </row>
    <row r="25" spans="1:12" s="18" customFormat="1" ht="15.75" x14ac:dyDescent="0.25">
      <c r="A25" s="102"/>
      <c r="B25" s="102"/>
      <c r="C25" s="102"/>
      <c r="D25" s="103"/>
      <c r="E25" s="67"/>
      <c r="F25" s="148" t="s">
        <v>217</v>
      </c>
      <c r="G25" s="97">
        <f>+'LAST YESR RESULT W-18, W-17'!B133</f>
        <v>14.184956626228177</v>
      </c>
      <c r="H25" s="137">
        <f>+'LAST YESR RESULT W-18, W-17'!C133</f>
        <v>0.56739826504912716</v>
      </c>
      <c r="I25" s="23"/>
      <c r="J25" s="23"/>
      <c r="K25" s="23"/>
      <c r="L25" s="23"/>
    </row>
    <row r="26" spans="1:12" s="18" customFormat="1" ht="15.75" x14ac:dyDescent="0.25">
      <c r="A26" s="102"/>
      <c r="B26" s="102"/>
      <c r="C26" s="102"/>
      <c r="D26" s="103"/>
      <c r="E26" s="67"/>
      <c r="F26" s="148" t="s">
        <v>216</v>
      </c>
      <c r="G26" s="97" t="str">
        <f>+'LAST YESR RESULT W-18, W-17'!B134</f>
        <v>NA</v>
      </c>
      <c r="H26" s="137" t="str">
        <f>+'LAST YESR RESULT W-18, W-17'!C134</f>
        <v>NA</v>
      </c>
      <c r="I26" s="23"/>
      <c r="J26" s="23"/>
      <c r="K26" s="23"/>
      <c r="L26" s="23"/>
    </row>
    <row r="27" spans="1:12" s="18" customFormat="1" ht="15.75" x14ac:dyDescent="0.25">
      <c r="A27" s="102"/>
      <c r="B27" s="102"/>
      <c r="C27" s="102"/>
      <c r="D27" s="103"/>
      <c r="E27" s="67"/>
      <c r="F27" s="101" t="s">
        <v>154</v>
      </c>
      <c r="G27" s="97">
        <f>+'LAST YESR RESULT W-18, W-17'!B135</f>
        <v>20.150345260514754</v>
      </c>
      <c r="H27" s="137">
        <f>+'LAST YESR RESULT W-18, W-17'!C135</f>
        <v>0.80601381042059006</v>
      </c>
      <c r="I27" s="23"/>
      <c r="J27" s="23"/>
      <c r="K27" s="23"/>
      <c r="L27" s="23"/>
    </row>
    <row r="28" spans="1:12" s="18" customFormat="1" ht="15.75" x14ac:dyDescent="0.25">
      <c r="A28" s="102"/>
      <c r="B28" s="102"/>
      <c r="C28" s="102"/>
      <c r="D28" s="103"/>
      <c r="E28" s="67"/>
      <c r="F28" s="104"/>
      <c r="G28" s="104"/>
      <c r="H28" s="105"/>
      <c r="I28" s="23"/>
      <c r="J28" s="23"/>
      <c r="K28" s="23"/>
      <c r="L28" s="23"/>
    </row>
    <row r="29" spans="1:12" s="18" customFormat="1" ht="15.75" customHeight="1" x14ac:dyDescent="0.25">
      <c r="A29" s="166" t="s">
        <v>192</v>
      </c>
      <c r="B29" s="167"/>
      <c r="C29" s="167"/>
      <c r="D29" s="167"/>
      <c r="E29" s="167"/>
      <c r="F29" s="168"/>
      <c r="H29" s="200"/>
    </row>
    <row r="30" spans="1:12" s="18" customFormat="1" ht="15.75" x14ac:dyDescent="0.25">
      <c r="A30" s="163" t="s">
        <v>264</v>
      </c>
      <c r="B30" s="164"/>
      <c r="C30" s="164"/>
      <c r="D30" s="165"/>
      <c r="E30" s="163">
        <v>1</v>
      </c>
      <c r="F30" s="165"/>
      <c r="H30" s="200"/>
    </row>
    <row r="31" spans="1:12" s="18" customFormat="1" ht="15.75" x14ac:dyDescent="0.25">
      <c r="A31" s="163" t="s">
        <v>265</v>
      </c>
      <c r="B31" s="164"/>
      <c r="C31" s="164"/>
      <c r="D31" s="165"/>
      <c r="E31" s="163">
        <v>2</v>
      </c>
      <c r="F31" s="165"/>
    </row>
    <row r="32" spans="1:12" s="18" customFormat="1" ht="15.75" x14ac:dyDescent="0.25">
      <c r="A32" s="163" t="s">
        <v>266</v>
      </c>
      <c r="B32" s="164"/>
      <c r="C32" s="164"/>
      <c r="D32" s="165"/>
      <c r="E32" s="163">
        <v>3</v>
      </c>
      <c r="F32" s="165"/>
    </row>
    <row r="33" spans="1:8" s="18" customFormat="1" ht="15.75" x14ac:dyDescent="0.25">
      <c r="B33" s="24"/>
      <c r="C33" s="24"/>
      <c r="D33" s="24"/>
    </row>
    <row r="34" spans="1:8" s="18" customFormat="1" ht="15" customHeight="1" x14ac:dyDescent="0.25">
      <c r="A34" s="79" t="s">
        <v>46</v>
      </c>
      <c r="B34" s="178" t="s">
        <v>48</v>
      </c>
      <c r="C34" s="178"/>
      <c r="D34" s="178"/>
      <c r="E34" s="178"/>
      <c r="F34" s="178"/>
      <c r="G34" s="169"/>
      <c r="H34" s="170"/>
    </row>
    <row r="35" spans="1:8" s="18" customFormat="1" ht="15" customHeight="1" x14ac:dyDescent="0.25">
      <c r="A35" s="30">
        <v>1</v>
      </c>
      <c r="B35" s="176" t="s">
        <v>7</v>
      </c>
      <c r="C35" s="176"/>
      <c r="D35" s="176"/>
      <c r="E35" s="176"/>
      <c r="F35" s="176"/>
      <c r="G35" s="177"/>
      <c r="H35" s="177"/>
    </row>
    <row r="36" spans="1:8" s="18" customFormat="1" ht="15.75" x14ac:dyDescent="0.25">
      <c r="A36" s="30">
        <v>2</v>
      </c>
      <c r="B36" s="176" t="s">
        <v>8</v>
      </c>
      <c r="C36" s="176"/>
      <c r="D36" s="176"/>
      <c r="E36" s="176"/>
      <c r="F36" s="176"/>
      <c r="G36" s="177"/>
      <c r="H36" s="177"/>
    </row>
    <row r="37" spans="1:8" s="18" customFormat="1" ht="15.75" x14ac:dyDescent="0.25">
      <c r="A37" s="30">
        <v>3</v>
      </c>
      <c r="B37" s="176" t="s">
        <v>9</v>
      </c>
      <c r="C37" s="176"/>
      <c r="D37" s="176"/>
      <c r="E37" s="176"/>
      <c r="F37" s="176"/>
      <c r="G37" s="177"/>
      <c r="H37" s="177"/>
    </row>
    <row r="38" spans="1:8" s="18" customFormat="1" ht="15" customHeight="1" x14ac:dyDescent="0.25">
      <c r="A38" s="30">
        <v>4</v>
      </c>
      <c r="B38" s="176" t="s">
        <v>29</v>
      </c>
      <c r="C38" s="176"/>
      <c r="D38" s="176"/>
      <c r="E38" s="176"/>
      <c r="F38" s="176"/>
      <c r="G38" s="177"/>
      <c r="H38" s="177"/>
    </row>
    <row r="39" spans="1:8" s="18" customFormat="1" ht="15.75" x14ac:dyDescent="0.25">
      <c r="A39" s="30">
        <v>5</v>
      </c>
      <c r="B39" s="176" t="s">
        <v>30</v>
      </c>
      <c r="C39" s="176"/>
      <c r="D39" s="176"/>
      <c r="E39" s="176"/>
      <c r="F39" s="176"/>
      <c r="G39" s="177"/>
      <c r="H39" s="177"/>
    </row>
    <row r="40" spans="1:8" s="18" customFormat="1" ht="15.75" x14ac:dyDescent="0.25">
      <c r="A40" s="30">
        <v>6</v>
      </c>
      <c r="B40" s="176" t="s">
        <v>240</v>
      </c>
      <c r="C40" s="176"/>
      <c r="D40" s="176"/>
      <c r="E40" s="176"/>
      <c r="F40" s="176"/>
      <c r="G40" s="171"/>
      <c r="H40" s="172"/>
    </row>
    <row r="41" spans="1:8" s="18" customFormat="1" ht="15.75" x14ac:dyDescent="0.25">
      <c r="A41" s="30">
        <v>7</v>
      </c>
      <c r="B41" s="176" t="s">
        <v>225</v>
      </c>
      <c r="C41" s="176"/>
      <c r="D41" s="176"/>
      <c r="E41" s="176"/>
      <c r="F41" s="176"/>
      <c r="G41" s="171"/>
      <c r="H41" s="172"/>
    </row>
    <row r="42" spans="1:8" s="18" customFormat="1" ht="15.75" customHeight="1" x14ac:dyDescent="0.25">
      <c r="A42" s="30">
        <v>8</v>
      </c>
      <c r="B42" s="173" t="s">
        <v>239</v>
      </c>
      <c r="C42" s="174"/>
      <c r="D42" s="174"/>
      <c r="E42" s="174"/>
      <c r="F42" s="175"/>
      <c r="G42" s="171"/>
      <c r="H42" s="172"/>
    </row>
    <row r="43" spans="1:8" s="18" customFormat="1" ht="15.75" x14ac:dyDescent="0.25">
      <c r="A43" s="30">
        <v>9</v>
      </c>
      <c r="B43" s="176" t="s">
        <v>31</v>
      </c>
      <c r="C43" s="176"/>
      <c r="D43" s="176"/>
      <c r="E43" s="176"/>
      <c r="F43" s="176"/>
      <c r="G43" s="177"/>
      <c r="H43" s="177"/>
    </row>
    <row r="44" spans="1:8" s="18" customFormat="1" ht="15.75" x14ac:dyDescent="0.25">
      <c r="A44" s="30">
        <v>10</v>
      </c>
      <c r="B44" s="176" t="s">
        <v>253</v>
      </c>
      <c r="C44" s="176"/>
      <c r="D44" s="176"/>
      <c r="E44" s="176"/>
      <c r="F44" s="176"/>
      <c r="G44" s="171"/>
      <c r="H44" s="172"/>
    </row>
    <row r="45" spans="1:8" s="18" customFormat="1" ht="15.75" x14ac:dyDescent="0.25">
      <c r="A45" s="30">
        <v>11</v>
      </c>
      <c r="B45" s="176" t="s">
        <v>210</v>
      </c>
      <c r="C45" s="176"/>
      <c r="D45" s="176"/>
      <c r="E45" s="176"/>
      <c r="F45" s="176"/>
      <c r="G45" s="177"/>
      <c r="H45" s="177"/>
    </row>
    <row r="46" spans="1:8" s="18" customFormat="1" ht="15.75" x14ac:dyDescent="0.25">
      <c r="A46" s="30">
        <v>12</v>
      </c>
      <c r="B46" s="176" t="s">
        <v>218</v>
      </c>
      <c r="C46" s="176"/>
      <c r="D46" s="176"/>
      <c r="E46" s="176"/>
      <c r="F46" s="176"/>
      <c r="G46" s="177"/>
      <c r="H46" s="177"/>
    </row>
    <row r="47" spans="1:8" s="18" customFormat="1" ht="15.75" x14ac:dyDescent="0.25">
      <c r="B47" s="179"/>
      <c r="C47" s="180"/>
      <c r="D47" s="180"/>
      <c r="E47" s="180"/>
      <c r="F47" s="180"/>
      <c r="G47" s="164"/>
      <c r="H47" s="165"/>
    </row>
    <row r="48" spans="1:8" ht="15.75" x14ac:dyDescent="0.25">
      <c r="A48" s="80" t="s">
        <v>10</v>
      </c>
      <c r="B48" s="177" t="s">
        <v>11</v>
      </c>
      <c r="C48" s="177"/>
      <c r="D48" s="177"/>
      <c r="E48" s="80" t="s">
        <v>6</v>
      </c>
      <c r="F48" s="177" t="s">
        <v>12</v>
      </c>
      <c r="G48" s="177"/>
      <c r="H48" s="177"/>
    </row>
    <row r="49" spans="1:8" ht="15.75" x14ac:dyDescent="0.25">
      <c r="A49" s="80" t="s">
        <v>32</v>
      </c>
      <c r="B49" s="177" t="s">
        <v>34</v>
      </c>
      <c r="C49" s="177"/>
      <c r="D49" s="177"/>
      <c r="E49" s="80" t="s">
        <v>167</v>
      </c>
      <c r="F49" s="177" t="s">
        <v>169</v>
      </c>
      <c r="G49" s="177"/>
      <c r="H49" s="177"/>
    </row>
    <row r="50" spans="1:8" ht="15.75" x14ac:dyDescent="0.25">
      <c r="A50" s="80" t="s">
        <v>33</v>
      </c>
      <c r="B50" s="177" t="s">
        <v>35</v>
      </c>
      <c r="C50" s="177"/>
      <c r="D50" s="177"/>
      <c r="E50" s="80" t="s">
        <v>168</v>
      </c>
      <c r="F50" s="177" t="s">
        <v>170</v>
      </c>
      <c r="G50" s="177"/>
      <c r="H50" s="177"/>
    </row>
    <row r="51" spans="1:8" ht="15.75" x14ac:dyDescent="0.25">
      <c r="A51" s="144" t="s">
        <v>208</v>
      </c>
      <c r="B51" s="177" t="s">
        <v>209</v>
      </c>
      <c r="C51" s="177"/>
      <c r="D51" s="177"/>
      <c r="E51" s="149" t="s">
        <v>205</v>
      </c>
      <c r="F51" s="177" t="s">
        <v>206</v>
      </c>
      <c r="G51" s="177"/>
      <c r="H51" s="177"/>
    </row>
    <row r="52" spans="1:8" ht="15.75" x14ac:dyDescent="0.25">
      <c r="A52" s="67"/>
      <c r="B52" s="159"/>
      <c r="C52" s="159"/>
      <c r="D52" s="159"/>
      <c r="E52" s="67"/>
      <c r="F52" s="159"/>
      <c r="G52" s="159"/>
      <c r="H52" s="159"/>
    </row>
    <row r="53" spans="1:8" ht="15.75" x14ac:dyDescent="0.25">
      <c r="A53" s="67"/>
      <c r="B53" s="159"/>
      <c r="C53" s="159"/>
      <c r="D53" s="159"/>
      <c r="E53" s="67"/>
      <c r="F53" s="159"/>
      <c r="G53" s="159"/>
      <c r="H53" s="159"/>
    </row>
    <row r="54" spans="1:8" ht="15.75" customHeight="1" x14ac:dyDescent="0.25">
      <c r="B54" s="17"/>
      <c r="C54" s="17"/>
      <c r="D54" s="17"/>
    </row>
    <row r="55" spans="1:8" x14ac:dyDescent="0.25">
      <c r="A55" s="162" t="s">
        <v>247</v>
      </c>
      <c r="B55" s="162"/>
      <c r="C55" s="162"/>
      <c r="D55" s="162"/>
      <c r="E55" s="162"/>
      <c r="F55" s="162"/>
      <c r="G55" s="162"/>
      <c r="H55" s="162"/>
    </row>
    <row r="56" spans="1:8" ht="15.75" customHeight="1" x14ac:dyDescent="0.25">
      <c r="B56" s="17"/>
      <c r="C56" s="17"/>
      <c r="D56" s="17"/>
    </row>
  </sheetData>
  <mergeCells count="77">
    <mergeCell ref="A1:H1"/>
    <mergeCell ref="A2:H2"/>
    <mergeCell ref="A3:H3"/>
    <mergeCell ref="A5:H5"/>
    <mergeCell ref="E8:H8"/>
    <mergeCell ref="E7:H7"/>
    <mergeCell ref="B7:D7"/>
    <mergeCell ref="B8:D8"/>
    <mergeCell ref="A4:H4"/>
    <mergeCell ref="B9:D9"/>
    <mergeCell ref="B10:D10"/>
    <mergeCell ref="B11:D11"/>
    <mergeCell ref="F50:H50"/>
    <mergeCell ref="E16:H16"/>
    <mergeCell ref="H29:H30"/>
    <mergeCell ref="F49:H49"/>
    <mergeCell ref="F48:H48"/>
    <mergeCell ref="B50:D50"/>
    <mergeCell ref="E11:H11"/>
    <mergeCell ref="E10:H10"/>
    <mergeCell ref="E9:H9"/>
    <mergeCell ref="E12:H12"/>
    <mergeCell ref="B49:D49"/>
    <mergeCell ref="B48:D48"/>
    <mergeCell ref="E13:H13"/>
    <mergeCell ref="A23:C23"/>
    <mergeCell ref="B13:D13"/>
    <mergeCell ref="A16:B19"/>
    <mergeCell ref="A24:C24"/>
    <mergeCell ref="C17:C18"/>
    <mergeCell ref="D17:D18"/>
    <mergeCell ref="C16:D16"/>
    <mergeCell ref="A22:D22"/>
    <mergeCell ref="B12:D12"/>
    <mergeCell ref="E21:H21"/>
    <mergeCell ref="A15:H15"/>
    <mergeCell ref="E17:F17"/>
    <mergeCell ref="G17:G18"/>
    <mergeCell ref="H17:H18"/>
    <mergeCell ref="B51:D51"/>
    <mergeCell ref="F51:H51"/>
    <mergeCell ref="B34:F34"/>
    <mergeCell ref="B35:F35"/>
    <mergeCell ref="B36:F36"/>
    <mergeCell ref="B37:F37"/>
    <mergeCell ref="B45:F45"/>
    <mergeCell ref="B46:F46"/>
    <mergeCell ref="B47:F47"/>
    <mergeCell ref="G35:H35"/>
    <mergeCell ref="G36:H36"/>
    <mergeCell ref="G37:H37"/>
    <mergeCell ref="G38:H38"/>
    <mergeCell ref="G39:H39"/>
    <mergeCell ref="G40:H40"/>
    <mergeCell ref="G42:H42"/>
    <mergeCell ref="G43:H43"/>
    <mergeCell ref="G45:H45"/>
    <mergeCell ref="G46:H46"/>
    <mergeCell ref="G47:H47"/>
    <mergeCell ref="B38:F38"/>
    <mergeCell ref="B39:F39"/>
    <mergeCell ref="A55:H55"/>
    <mergeCell ref="A30:D30"/>
    <mergeCell ref="A29:F29"/>
    <mergeCell ref="A31:D31"/>
    <mergeCell ref="A32:D32"/>
    <mergeCell ref="E30:F30"/>
    <mergeCell ref="E31:F31"/>
    <mergeCell ref="E32:F32"/>
    <mergeCell ref="G34:H34"/>
    <mergeCell ref="G41:H41"/>
    <mergeCell ref="B42:F42"/>
    <mergeCell ref="B44:F44"/>
    <mergeCell ref="G44:H44"/>
    <mergeCell ref="B40:F40"/>
    <mergeCell ref="B41:F41"/>
    <mergeCell ref="B43:F43"/>
  </mergeCells>
  <hyperlinks>
    <hyperlink ref="E51" r:id="rId1"/>
  </hyperlinks>
  <pageMargins left="0.59055118110236227" right="0" top="0.74803149606299213" bottom="0" header="0.31496062992125984" footer="0"/>
  <pageSetup paperSize="9" scale="83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"/>
  <sheetViews>
    <sheetView view="pageBreakPreview" zoomScale="90" zoomScaleNormal="80" zoomScaleSheetLayoutView="90" workbookViewId="0">
      <selection activeCell="H136" sqref="H136"/>
    </sheetView>
  </sheetViews>
  <sheetFormatPr defaultRowHeight="15" x14ac:dyDescent="0.25"/>
  <cols>
    <col min="1" max="1" width="9.140625" style="17"/>
    <col min="2" max="2" width="9.28515625" style="17" bestFit="1" customWidth="1"/>
    <col min="3" max="3" width="45.140625" style="17" customWidth="1"/>
    <col min="4" max="4" width="18.140625" style="17" customWidth="1"/>
    <col min="5" max="5" width="15.7109375" style="17" customWidth="1"/>
    <col min="6" max="16384" width="9.140625" style="17"/>
  </cols>
  <sheetData>
    <row r="1" spans="1:5" s="16" customFormat="1" ht="54" customHeight="1" x14ac:dyDescent="0.25">
      <c r="A1" s="357"/>
      <c r="B1" s="358"/>
      <c r="C1" s="358"/>
      <c r="D1" s="358"/>
      <c r="E1" s="359"/>
    </row>
    <row r="2" spans="1:5" s="16" customFormat="1" ht="20.25" x14ac:dyDescent="0.3">
      <c r="A2" s="268" t="s">
        <v>5</v>
      </c>
      <c r="B2" s="241"/>
      <c r="C2" s="241"/>
      <c r="D2" s="241"/>
      <c r="E2" s="279"/>
    </row>
    <row r="3" spans="1:5" s="16" customFormat="1" ht="20.25" x14ac:dyDescent="0.3">
      <c r="A3" s="268" t="str">
        <f>+'MICRO PROJECT '!A3:H3</f>
        <v>PROGRAM: CIVIL ENGINEERING</v>
      </c>
      <c r="B3" s="241"/>
      <c r="C3" s="241"/>
      <c r="D3" s="241"/>
      <c r="E3" s="279"/>
    </row>
    <row r="4" spans="1:5" ht="18.75" x14ac:dyDescent="0.3">
      <c r="A4" s="266" t="s">
        <v>244</v>
      </c>
      <c r="B4" s="267"/>
      <c r="C4" s="267"/>
      <c r="D4" s="267"/>
      <c r="E4" s="280"/>
    </row>
    <row r="5" spans="1:5" ht="18.75" x14ac:dyDescent="0.3">
      <c r="A5" s="266" t="str">
        <f>+INDEX!A4</f>
        <v>NAME OFCOURSE &amp; CODE: ESTIMATING AND COSTING &amp; (22503)</v>
      </c>
      <c r="B5" s="267"/>
      <c r="C5" s="267"/>
      <c r="D5" s="267"/>
      <c r="E5" s="280"/>
    </row>
    <row r="6" spans="1:5" ht="15" customHeight="1" thickBot="1" x14ac:dyDescent="0.35">
      <c r="A6" s="266" t="s">
        <v>245</v>
      </c>
      <c r="B6" s="267"/>
      <c r="C6" s="267"/>
      <c r="D6" s="267"/>
      <c r="E6" s="280"/>
    </row>
    <row r="7" spans="1:5" s="18" customFormat="1" ht="22.5" customHeight="1" x14ac:dyDescent="0.25">
      <c r="A7" s="154" t="s">
        <v>46</v>
      </c>
      <c r="B7" s="155" t="s">
        <v>156</v>
      </c>
      <c r="C7" s="155" t="s">
        <v>152</v>
      </c>
      <c r="D7" s="373" t="s">
        <v>61</v>
      </c>
      <c r="E7" s="153" t="s">
        <v>37</v>
      </c>
    </row>
    <row r="8" spans="1:5" s="18" customFormat="1" ht="15.75" x14ac:dyDescent="0.25">
      <c r="A8" s="374">
        <f>+'STUDENT LIST'!A8</f>
        <v>1</v>
      </c>
      <c r="B8" s="84">
        <f>+'MICRO PROJECT '!B8</f>
        <v>31101</v>
      </c>
      <c r="C8" s="45" t="str">
        <f>+'MICRO PROJECT '!C8</f>
        <v>SIRSAT DIPALI BANSILAL</v>
      </c>
      <c r="D8" s="38">
        <v>32</v>
      </c>
      <c r="E8" s="375">
        <v>38</v>
      </c>
    </row>
    <row r="9" spans="1:5" s="18" customFormat="1" ht="15.75" x14ac:dyDescent="0.25">
      <c r="A9" s="374">
        <f>+'STUDENT LIST'!A9</f>
        <v>2</v>
      </c>
      <c r="B9" s="84">
        <f>+'MICRO PROJECT '!B9</f>
        <v>31102</v>
      </c>
      <c r="C9" s="45" t="str">
        <f>+'MICRO PROJECT '!C9</f>
        <v>NARWADE VAIBHAV NANDLAL</v>
      </c>
      <c r="D9" s="38">
        <v>40</v>
      </c>
      <c r="E9" s="375">
        <v>35</v>
      </c>
    </row>
    <row r="10" spans="1:5" s="18" customFormat="1" ht="15.75" x14ac:dyDescent="0.25">
      <c r="A10" s="374">
        <f>+'STUDENT LIST'!A10</f>
        <v>3</v>
      </c>
      <c r="B10" s="84">
        <f>+'MICRO PROJECT '!B10</f>
        <v>31103</v>
      </c>
      <c r="C10" s="45" t="str">
        <f>+'MICRO PROJECT '!C10</f>
        <v> SADASHIV RANI AAKASH</v>
      </c>
      <c r="D10" s="38">
        <v>40</v>
      </c>
      <c r="E10" s="375">
        <v>35</v>
      </c>
    </row>
    <row r="11" spans="1:5" s="18" customFormat="1" ht="15.75" x14ac:dyDescent="0.25">
      <c r="A11" s="374">
        <f>+'STUDENT LIST'!A11</f>
        <v>4</v>
      </c>
      <c r="B11" s="84">
        <f>+'MICRO PROJECT '!B11</f>
        <v>31104</v>
      </c>
      <c r="C11" s="45" t="str">
        <f>+'MICRO PROJECT '!C11</f>
        <v>KAMBLE VAIBHAV NAMDEO</v>
      </c>
      <c r="D11" s="38">
        <v>29</v>
      </c>
      <c r="E11" s="375">
        <v>36</v>
      </c>
    </row>
    <row r="12" spans="1:5" s="18" customFormat="1" ht="15.75" x14ac:dyDescent="0.25">
      <c r="A12" s="374">
        <f>+'STUDENT LIST'!A12</f>
        <v>5</v>
      </c>
      <c r="B12" s="84">
        <f>+'MICRO PROJECT '!B12</f>
        <v>31105</v>
      </c>
      <c r="C12" s="45" t="str">
        <f>+'MICRO PROJECT '!C12</f>
        <v> GAIKWAD SANKET SANJAYDAS</v>
      </c>
      <c r="D12" s="38">
        <v>40</v>
      </c>
      <c r="E12" s="375">
        <v>35</v>
      </c>
    </row>
    <row r="13" spans="1:5" s="18" customFormat="1" ht="15.75" x14ac:dyDescent="0.25">
      <c r="A13" s="374">
        <f>+'STUDENT LIST'!A13</f>
        <v>6</v>
      </c>
      <c r="B13" s="84">
        <f>+'MICRO PROJECT '!B13</f>
        <v>31106</v>
      </c>
      <c r="C13" s="45" t="str">
        <f>+'MICRO PROJECT '!C13</f>
        <v>MARAPWAR VIVEK BHAGWAN</v>
      </c>
      <c r="D13" s="38">
        <v>57</v>
      </c>
      <c r="E13" s="375">
        <v>45</v>
      </c>
    </row>
    <row r="14" spans="1:5" s="18" customFormat="1" ht="15.75" x14ac:dyDescent="0.25">
      <c r="A14" s="374">
        <f>+'STUDENT LIST'!A14</f>
        <v>7</v>
      </c>
      <c r="B14" s="84">
        <f>+'MICRO PROJECT '!B14</f>
        <v>31107</v>
      </c>
      <c r="C14" s="45" t="str">
        <f>+'MICRO PROJECT '!C14</f>
        <v> MASAL ANIKET RAVINDRA</v>
      </c>
      <c r="D14" s="38">
        <v>33</v>
      </c>
      <c r="E14" s="375">
        <v>35</v>
      </c>
    </row>
    <row r="15" spans="1:5" s="18" customFormat="1" ht="15.75" x14ac:dyDescent="0.25">
      <c r="A15" s="374">
        <f>+'STUDENT LIST'!A15</f>
        <v>8</v>
      </c>
      <c r="B15" s="84">
        <f>+'MICRO PROJECT '!B15</f>
        <v>31108</v>
      </c>
      <c r="C15" s="45" t="str">
        <f>+'MICRO PROJECT '!C15</f>
        <v> WAGHMODE KISHOR BHASKAR</v>
      </c>
      <c r="D15" s="38">
        <v>43</v>
      </c>
      <c r="E15" s="375">
        <v>40</v>
      </c>
    </row>
    <row r="16" spans="1:5" s="18" customFormat="1" ht="15.75" x14ac:dyDescent="0.25">
      <c r="A16" s="374">
        <f>+'STUDENT LIST'!A16</f>
        <v>9</v>
      </c>
      <c r="B16" s="84">
        <f>+'MICRO PROJECT '!B16</f>
        <v>31109</v>
      </c>
      <c r="C16" s="45" t="str">
        <f>+'MICRO PROJECT '!C16</f>
        <v> SALVE AKASH PANDHARINATH</v>
      </c>
      <c r="D16" s="38">
        <v>52</v>
      </c>
      <c r="E16" s="375">
        <v>49</v>
      </c>
    </row>
    <row r="17" spans="1:5" s="18" customFormat="1" ht="15.75" x14ac:dyDescent="0.25">
      <c r="A17" s="374">
        <f>+'STUDENT LIST'!A17</f>
        <v>10</v>
      </c>
      <c r="B17" s="84">
        <f>+'MICRO PROJECT '!B17</f>
        <v>31110</v>
      </c>
      <c r="C17" s="45" t="str">
        <f>+'MICRO PROJECT '!C17</f>
        <v> PHULARE SWASTIK JAGANNATH</v>
      </c>
      <c r="D17" s="38">
        <v>53</v>
      </c>
      <c r="E17" s="375">
        <v>44</v>
      </c>
    </row>
    <row r="18" spans="1:5" s="18" customFormat="1" ht="15.75" x14ac:dyDescent="0.25">
      <c r="A18" s="374">
        <f>+'STUDENT LIST'!A18</f>
        <v>11</v>
      </c>
      <c r="B18" s="84">
        <f>+'MICRO PROJECT '!B18</f>
        <v>31111</v>
      </c>
      <c r="C18" s="45" t="str">
        <f>+'MICRO PROJECT '!C18</f>
        <v> PADGHAN PRASHIK VISHNU</v>
      </c>
      <c r="D18" s="38">
        <v>46</v>
      </c>
      <c r="E18" s="375">
        <v>46</v>
      </c>
    </row>
    <row r="19" spans="1:5" s="18" customFormat="1" ht="15.75" x14ac:dyDescent="0.25">
      <c r="A19" s="374">
        <f>+'STUDENT LIST'!A19</f>
        <v>12</v>
      </c>
      <c r="B19" s="84">
        <f>+'MICRO PROJECT '!B19</f>
        <v>31112</v>
      </c>
      <c r="C19" s="45" t="str">
        <f>+'MICRO PROJECT '!C19</f>
        <v> KHAN ABDULLAH ABDUL SAMI</v>
      </c>
      <c r="D19" s="38"/>
      <c r="E19" s="375"/>
    </row>
    <row r="20" spans="1:5" s="18" customFormat="1" ht="15.75" x14ac:dyDescent="0.25">
      <c r="A20" s="374">
        <f>+'STUDENT LIST'!A20</f>
        <v>13</v>
      </c>
      <c r="B20" s="84">
        <f>+'MICRO PROJECT '!B20</f>
        <v>31113</v>
      </c>
      <c r="C20" s="45" t="str">
        <f>+'MICRO PROJECT '!C20</f>
        <v> SYED AYAAN AZHER SYED</v>
      </c>
      <c r="D20" s="38">
        <v>52</v>
      </c>
      <c r="E20" s="375">
        <v>44</v>
      </c>
    </row>
    <row r="21" spans="1:5" s="18" customFormat="1" ht="15.75" x14ac:dyDescent="0.25">
      <c r="A21" s="374">
        <f>+'STUDENT LIST'!A21</f>
        <v>14</v>
      </c>
      <c r="B21" s="84">
        <f>+'MICRO PROJECT '!B21</f>
        <v>31114</v>
      </c>
      <c r="C21" s="45" t="str">
        <f>+'MICRO PROJECT '!C21</f>
        <v> BADE SANKET ASHOK</v>
      </c>
      <c r="D21" s="38">
        <v>61</v>
      </c>
      <c r="E21" s="375">
        <v>45</v>
      </c>
    </row>
    <row r="22" spans="1:5" s="18" customFormat="1" ht="15.75" x14ac:dyDescent="0.25">
      <c r="A22" s="374">
        <f>+'STUDENT LIST'!A22</f>
        <v>15</v>
      </c>
      <c r="B22" s="84">
        <f>+'MICRO PROJECT '!B22</f>
        <v>31115</v>
      </c>
      <c r="C22" s="45" t="str">
        <f>+'MICRO PROJECT '!C22</f>
        <v> CHAVAN ANJALI ASARAM</v>
      </c>
      <c r="D22" s="38">
        <v>29</v>
      </c>
      <c r="E22" s="375">
        <v>40</v>
      </c>
    </row>
    <row r="23" spans="1:5" s="18" customFormat="1" ht="15.75" x14ac:dyDescent="0.25">
      <c r="A23" s="374">
        <f>+'STUDENT LIST'!A23</f>
        <v>16</v>
      </c>
      <c r="B23" s="84">
        <f>+'MICRO PROJECT '!B23</f>
        <v>31116</v>
      </c>
      <c r="C23" s="45" t="str">
        <f>+'MICRO PROJECT '!C23</f>
        <v> GAVIT BHAVESH DILIP</v>
      </c>
      <c r="D23" s="38">
        <v>46</v>
      </c>
      <c r="E23" s="375">
        <v>42</v>
      </c>
    </row>
    <row r="24" spans="1:5" s="18" customFormat="1" ht="15.75" x14ac:dyDescent="0.25">
      <c r="A24" s="374">
        <f>+'STUDENT LIST'!A24</f>
        <v>17</v>
      </c>
      <c r="B24" s="84">
        <f>+'MICRO PROJECT '!B24</f>
        <v>31117</v>
      </c>
      <c r="C24" s="45" t="str">
        <f>+'MICRO PROJECT '!C24</f>
        <v> THORAT SUYASH BHARAT</v>
      </c>
      <c r="D24" s="38">
        <v>56</v>
      </c>
      <c r="E24" s="375">
        <v>48</v>
      </c>
    </row>
    <row r="25" spans="1:5" s="18" customFormat="1" ht="15.75" x14ac:dyDescent="0.25">
      <c r="A25" s="374">
        <f>+'STUDENT LIST'!A25</f>
        <v>18</v>
      </c>
      <c r="B25" s="84">
        <f>+'MICRO PROJECT '!B25</f>
        <v>31118</v>
      </c>
      <c r="C25" s="45" t="str">
        <f>+'MICRO PROJECT '!C25</f>
        <v> ZINJURDE NEHA KALYAN</v>
      </c>
      <c r="D25" s="38">
        <v>61</v>
      </c>
      <c r="E25" s="375">
        <v>49</v>
      </c>
    </row>
    <row r="26" spans="1:5" s="18" customFormat="1" ht="15.75" x14ac:dyDescent="0.25">
      <c r="A26" s="374">
        <f>+'STUDENT LIST'!A26</f>
        <v>19</v>
      </c>
      <c r="B26" s="84">
        <f>+'MICRO PROJECT '!B26</f>
        <v>31119</v>
      </c>
      <c r="C26" s="45" t="str">
        <f>+'MICRO PROJECT '!C26</f>
        <v> JADHAV SHWETA BALASAHEB</v>
      </c>
      <c r="D26" s="38">
        <v>51</v>
      </c>
      <c r="E26" s="375">
        <v>46</v>
      </c>
    </row>
    <row r="27" spans="1:5" s="18" customFormat="1" ht="15.75" x14ac:dyDescent="0.25">
      <c r="A27" s="374">
        <f>+'STUDENT LIST'!A27</f>
        <v>20</v>
      </c>
      <c r="B27" s="84">
        <f>+'MICRO PROJECT '!B27</f>
        <v>31120</v>
      </c>
      <c r="C27" s="45" t="str">
        <f>+'MICRO PROJECT '!C27</f>
        <v> SANGLE PAVAN SUKHDEV</v>
      </c>
      <c r="D27" s="38">
        <v>55</v>
      </c>
      <c r="E27" s="375">
        <v>45</v>
      </c>
    </row>
    <row r="28" spans="1:5" s="18" customFormat="1" ht="15.75" x14ac:dyDescent="0.25">
      <c r="A28" s="374">
        <f>+'STUDENT LIST'!A28</f>
        <v>21</v>
      </c>
      <c r="B28" s="84">
        <f>+'MICRO PROJECT '!B28</f>
        <v>31121</v>
      </c>
      <c r="C28" s="45" t="str">
        <f>+'MICRO PROJECT '!C28</f>
        <v> WAGHMARE PAYAL NAVNATH</v>
      </c>
      <c r="D28" s="38">
        <v>62</v>
      </c>
      <c r="E28" s="375">
        <v>47</v>
      </c>
    </row>
    <row r="29" spans="1:5" s="18" customFormat="1" ht="15.75" x14ac:dyDescent="0.25">
      <c r="A29" s="374">
        <f>+'STUDENT LIST'!A29</f>
        <v>22</v>
      </c>
      <c r="B29" s="84">
        <f>+'MICRO PROJECT '!B29</f>
        <v>31122</v>
      </c>
      <c r="C29" s="45" t="str">
        <f>+'MICRO PROJECT '!C29</f>
        <v> THORAT PRATIK VISHWAMBAR</v>
      </c>
      <c r="D29" s="38">
        <v>62</v>
      </c>
      <c r="E29" s="375">
        <v>43</v>
      </c>
    </row>
    <row r="30" spans="1:5" s="18" customFormat="1" ht="15.75" x14ac:dyDescent="0.25">
      <c r="A30" s="374">
        <f>+'STUDENT LIST'!A30</f>
        <v>23</v>
      </c>
      <c r="B30" s="84">
        <f>+'MICRO PROJECT '!B30</f>
        <v>31123</v>
      </c>
      <c r="C30" s="45" t="str">
        <f>+'MICRO PROJECT '!C30</f>
        <v> SHAIKH MOHD FAIZAN SHAIKH MOHD SHARFUDDIN</v>
      </c>
      <c r="D30" s="38">
        <v>42</v>
      </c>
      <c r="E30" s="375">
        <v>40</v>
      </c>
    </row>
    <row r="31" spans="1:5" s="18" customFormat="1" ht="15.75" x14ac:dyDescent="0.25">
      <c r="A31" s="374">
        <f>+'STUDENT LIST'!A31</f>
        <v>24</v>
      </c>
      <c r="B31" s="84">
        <f>+'MICRO PROJECT '!B31</f>
        <v>31124</v>
      </c>
      <c r="C31" s="45" t="str">
        <f>+'MICRO PROJECT '!C31</f>
        <v> WAGHMARE SWAPNIL RADHAJI</v>
      </c>
      <c r="D31" s="38">
        <v>52</v>
      </c>
      <c r="E31" s="375">
        <v>39</v>
      </c>
    </row>
    <row r="32" spans="1:5" s="18" customFormat="1" ht="15.75" x14ac:dyDescent="0.25">
      <c r="A32" s="374">
        <f>+'STUDENT LIST'!A32</f>
        <v>25</v>
      </c>
      <c r="B32" s="84">
        <f>+'MICRO PROJECT '!B32</f>
        <v>31125</v>
      </c>
      <c r="C32" s="45" t="str">
        <f>+'MICRO PROJECT '!C32</f>
        <v> GHUGARE SHANTANU ABASAHEB</v>
      </c>
      <c r="D32" s="38">
        <v>62</v>
      </c>
      <c r="E32" s="375">
        <v>49</v>
      </c>
    </row>
    <row r="33" spans="1:5" s="18" customFormat="1" ht="15.75" x14ac:dyDescent="0.25">
      <c r="A33" s="374">
        <f>+'STUDENT LIST'!A33</f>
        <v>26</v>
      </c>
      <c r="B33" s="84">
        <f>+'MICRO PROJECT '!B33</f>
        <v>31126</v>
      </c>
      <c r="C33" s="45" t="str">
        <f>+'MICRO PROJECT '!C33</f>
        <v> SOSE PARITOSH RAMESHWAR</v>
      </c>
      <c r="D33" s="38">
        <v>54</v>
      </c>
      <c r="E33" s="375">
        <v>47</v>
      </c>
    </row>
    <row r="34" spans="1:5" s="18" customFormat="1" ht="15.75" x14ac:dyDescent="0.25">
      <c r="A34" s="374">
        <f>+'STUDENT LIST'!A34</f>
        <v>27</v>
      </c>
      <c r="B34" s="84">
        <f>+'MICRO PROJECT '!B34</f>
        <v>31127</v>
      </c>
      <c r="C34" s="45" t="str">
        <f>+'MICRO PROJECT '!C34</f>
        <v> RANYEWLE PIYUSH PRAVINKUMAR</v>
      </c>
      <c r="D34" s="38">
        <v>47</v>
      </c>
      <c r="E34" s="375">
        <v>46</v>
      </c>
    </row>
    <row r="35" spans="1:5" s="18" customFormat="1" ht="15.75" x14ac:dyDescent="0.25">
      <c r="A35" s="374">
        <f>+'STUDENT LIST'!A35</f>
        <v>28</v>
      </c>
      <c r="B35" s="84">
        <f>+'MICRO PROJECT '!B35</f>
        <v>31128</v>
      </c>
      <c r="C35" s="45" t="str">
        <f>+'MICRO PROJECT '!C35</f>
        <v> GAWANDE RAHUL ASHOK</v>
      </c>
      <c r="D35" s="38">
        <v>57</v>
      </c>
      <c r="E35" s="375">
        <v>49</v>
      </c>
    </row>
    <row r="36" spans="1:5" s="18" customFormat="1" ht="15.75" x14ac:dyDescent="0.25">
      <c r="A36" s="374">
        <f>+'STUDENT LIST'!A36</f>
        <v>29</v>
      </c>
      <c r="B36" s="84">
        <f>+'MICRO PROJECT '!B36</f>
        <v>31129</v>
      </c>
      <c r="C36" s="45" t="str">
        <f>+'MICRO PROJECT '!C36</f>
        <v> SYED MIFTAHUDDIN SYED RAZIUDDIN</v>
      </c>
      <c r="D36" s="38">
        <v>50</v>
      </c>
      <c r="E36" s="375">
        <v>45</v>
      </c>
    </row>
    <row r="37" spans="1:5" s="18" customFormat="1" ht="15.75" x14ac:dyDescent="0.25">
      <c r="A37" s="374">
        <f>+'STUDENT LIST'!A37</f>
        <v>30</v>
      </c>
      <c r="B37" s="84">
        <f>+'MICRO PROJECT '!B37</f>
        <v>31130</v>
      </c>
      <c r="C37" s="45" t="str">
        <f>+'MICRO PROJECT '!C37</f>
        <v> BOMBLE GAURAV SANTU</v>
      </c>
      <c r="D37" s="38">
        <v>42</v>
      </c>
      <c r="E37" s="375">
        <v>43</v>
      </c>
    </row>
    <row r="38" spans="1:5" s="18" customFormat="1" ht="15.75" x14ac:dyDescent="0.25">
      <c r="A38" s="374">
        <f>+'STUDENT LIST'!A38</f>
        <v>31</v>
      </c>
      <c r="B38" s="84">
        <f>+'MICRO PROJECT '!B38</f>
        <v>31131</v>
      </c>
      <c r="C38" s="45" t="str">
        <f>+'MICRO PROJECT '!C38</f>
        <v> KATRUWAR CHINMAY SANJAY</v>
      </c>
      <c r="D38" s="38">
        <v>51</v>
      </c>
      <c r="E38" s="375">
        <v>47</v>
      </c>
    </row>
    <row r="39" spans="1:5" s="18" customFormat="1" ht="15.75" x14ac:dyDescent="0.25">
      <c r="A39" s="374">
        <f>+'STUDENT LIST'!A39</f>
        <v>32</v>
      </c>
      <c r="B39" s="84">
        <f>+'MICRO PROJECT '!B39</f>
        <v>31132</v>
      </c>
      <c r="C39" s="45" t="str">
        <f>+'MICRO PROJECT '!C39</f>
        <v> GALHATE SHUBHAM RAHUL</v>
      </c>
      <c r="D39" s="38">
        <v>45</v>
      </c>
      <c r="E39" s="375">
        <v>42</v>
      </c>
    </row>
    <row r="40" spans="1:5" s="18" customFormat="1" ht="15.75" x14ac:dyDescent="0.25">
      <c r="A40" s="374">
        <f>+'STUDENT LIST'!A40</f>
        <v>33</v>
      </c>
      <c r="B40" s="84">
        <f>+'MICRO PROJECT '!B40</f>
        <v>31133</v>
      </c>
      <c r="C40" s="45" t="str">
        <f>+'MICRO PROJECT '!C40</f>
        <v> HOLKAR PRANAV PARMESHWAR</v>
      </c>
      <c r="D40" s="38">
        <v>31</v>
      </c>
      <c r="E40" s="375">
        <v>42</v>
      </c>
    </row>
    <row r="41" spans="1:5" s="18" customFormat="1" ht="15.75" x14ac:dyDescent="0.25">
      <c r="A41" s="374">
        <f>+'STUDENT LIST'!A41</f>
        <v>34</v>
      </c>
      <c r="B41" s="84">
        <f>+'MICRO PROJECT '!B41</f>
        <v>31134</v>
      </c>
      <c r="C41" s="45" t="str">
        <f>+'MICRO PROJECT '!C41</f>
        <v> SABLE HARSHAL SHIVNATH</v>
      </c>
      <c r="D41" s="38">
        <v>57</v>
      </c>
      <c r="E41" s="375">
        <v>45</v>
      </c>
    </row>
    <row r="42" spans="1:5" s="18" customFormat="1" ht="15.75" x14ac:dyDescent="0.25">
      <c r="A42" s="374">
        <f>+'STUDENT LIST'!A42</f>
        <v>35</v>
      </c>
      <c r="B42" s="84">
        <f>+'MICRO PROJECT '!B42</f>
        <v>31135</v>
      </c>
      <c r="C42" s="45" t="str">
        <f>+'MICRO PROJECT '!C42</f>
        <v> QUAZI ABUBAKER AHMED QUAZI KHABEER AHMED</v>
      </c>
      <c r="D42" s="38">
        <v>41</v>
      </c>
      <c r="E42" s="375">
        <v>35</v>
      </c>
    </row>
    <row r="43" spans="1:5" s="18" customFormat="1" ht="15.75" x14ac:dyDescent="0.25">
      <c r="A43" s="374">
        <f>+'STUDENT LIST'!A43</f>
        <v>36</v>
      </c>
      <c r="B43" s="84">
        <f>+'MICRO PROJECT '!B43</f>
        <v>31136</v>
      </c>
      <c r="C43" s="45" t="str">
        <f>+'MICRO PROJECT '!C43</f>
        <v> HEMANT PATIL</v>
      </c>
      <c r="D43" s="38">
        <v>29</v>
      </c>
      <c r="E43" s="375">
        <v>38</v>
      </c>
    </row>
    <row r="44" spans="1:5" s="18" customFormat="1" ht="15.75" x14ac:dyDescent="0.25">
      <c r="A44" s="374">
        <f>+'STUDENT LIST'!A44</f>
        <v>37</v>
      </c>
      <c r="B44" s="84">
        <f>+'MICRO PROJECT '!B44</f>
        <v>31137</v>
      </c>
      <c r="C44" s="45" t="str">
        <f>+'MICRO PROJECT '!C44</f>
        <v> SHELAR VISHAL RAJENDRA</v>
      </c>
      <c r="D44" s="38">
        <v>61</v>
      </c>
      <c r="E44" s="375">
        <v>48</v>
      </c>
    </row>
    <row r="45" spans="1:5" s="18" customFormat="1" ht="15.75" x14ac:dyDescent="0.25">
      <c r="A45" s="374">
        <f>+'STUDENT LIST'!A45</f>
        <v>38</v>
      </c>
      <c r="B45" s="84">
        <f>+'MICRO PROJECT '!B45</f>
        <v>31138</v>
      </c>
      <c r="C45" s="45" t="str">
        <f>+'MICRO PROJECT '!C45</f>
        <v> MULEY ABHISHEK KALYANRAO</v>
      </c>
      <c r="D45" s="38">
        <v>42</v>
      </c>
      <c r="E45" s="375">
        <v>47</v>
      </c>
    </row>
    <row r="46" spans="1:5" s="18" customFormat="1" ht="15.75" x14ac:dyDescent="0.25">
      <c r="A46" s="374">
        <f>+'STUDENT LIST'!A46</f>
        <v>39</v>
      </c>
      <c r="B46" s="84">
        <f>+'MICRO PROJECT '!B46</f>
        <v>31139</v>
      </c>
      <c r="C46" s="45" t="str">
        <f>+'MICRO PROJECT '!C46</f>
        <v> SHARMA HARSHWARDHAN PANKAJ</v>
      </c>
      <c r="D46" s="38">
        <v>39</v>
      </c>
      <c r="E46" s="375">
        <v>34</v>
      </c>
    </row>
    <row r="47" spans="1:5" s="18" customFormat="1" ht="15.75" x14ac:dyDescent="0.25">
      <c r="A47" s="374">
        <f>+'STUDENT LIST'!A47</f>
        <v>40</v>
      </c>
      <c r="B47" s="84">
        <f>+'MICRO PROJECT '!B47</f>
        <v>31140</v>
      </c>
      <c r="C47" s="45" t="str">
        <f>+'MICRO PROJECT '!C47</f>
        <v> PATEL IRSHAD MUSHTAQUE</v>
      </c>
      <c r="D47" s="38">
        <v>45</v>
      </c>
      <c r="E47" s="375">
        <v>44</v>
      </c>
    </row>
    <row r="48" spans="1:5" s="18" customFormat="1" ht="15.75" x14ac:dyDescent="0.25">
      <c r="A48" s="374">
        <f>+'STUDENT LIST'!A48</f>
        <v>41</v>
      </c>
      <c r="B48" s="84">
        <f>+'MICRO PROJECT '!B48</f>
        <v>31141</v>
      </c>
      <c r="C48" s="45" t="str">
        <f>+'MICRO PROJECT '!C48</f>
        <v> DABHADE AJINKYA KADUBA</v>
      </c>
      <c r="D48" s="38">
        <v>60</v>
      </c>
      <c r="E48" s="375">
        <v>49</v>
      </c>
    </row>
    <row r="49" spans="1:5" s="18" customFormat="1" ht="15.75" x14ac:dyDescent="0.25">
      <c r="A49" s="374">
        <f>+'STUDENT LIST'!A49</f>
        <v>42</v>
      </c>
      <c r="B49" s="84">
        <f>+'MICRO PROJECT '!B49</f>
        <v>31142</v>
      </c>
      <c r="C49" s="45" t="str">
        <f>+'MICRO PROJECT '!C49</f>
        <v> KHOPADE MAYUR PRAKASH</v>
      </c>
      <c r="D49" s="38">
        <v>53</v>
      </c>
      <c r="E49" s="375">
        <v>48</v>
      </c>
    </row>
    <row r="50" spans="1:5" s="18" customFormat="1" ht="15.75" x14ac:dyDescent="0.25">
      <c r="A50" s="374">
        <f>+'STUDENT LIST'!A50</f>
        <v>43</v>
      </c>
      <c r="B50" s="84">
        <f>+'MICRO PROJECT '!B50</f>
        <v>31143</v>
      </c>
      <c r="C50" s="45" t="str">
        <f>+'MICRO PROJECT '!C50</f>
        <v> WAKLE PRATIK PRAKASH</v>
      </c>
      <c r="D50" s="38">
        <v>34</v>
      </c>
      <c r="E50" s="375">
        <v>44</v>
      </c>
    </row>
    <row r="51" spans="1:5" s="18" customFormat="1" ht="15.75" x14ac:dyDescent="0.25">
      <c r="A51" s="374">
        <f>+'STUDENT LIST'!A51</f>
        <v>44</v>
      </c>
      <c r="B51" s="84">
        <f>+'MICRO PROJECT '!B51</f>
        <v>31144</v>
      </c>
      <c r="C51" s="45" t="str">
        <f>+'MICRO PROJECT '!C51</f>
        <v> JOSHI ADITI LAXMIKANT</v>
      </c>
      <c r="D51" s="38">
        <v>43</v>
      </c>
      <c r="E51" s="375">
        <v>40</v>
      </c>
    </row>
    <row r="52" spans="1:5" s="18" customFormat="1" ht="15.75" x14ac:dyDescent="0.25">
      <c r="A52" s="374">
        <f>+'STUDENT LIST'!A52</f>
        <v>45</v>
      </c>
      <c r="B52" s="84">
        <f>+'MICRO PROJECT '!B52</f>
        <v>31145</v>
      </c>
      <c r="C52" s="45" t="str">
        <f>+'MICRO PROJECT '!C52</f>
        <v> TEHARE SHRAVASTI SANJAY</v>
      </c>
      <c r="D52" s="38">
        <v>51</v>
      </c>
      <c r="E52" s="375">
        <v>44</v>
      </c>
    </row>
    <row r="53" spans="1:5" s="18" customFormat="1" ht="15.75" x14ac:dyDescent="0.25">
      <c r="A53" s="374">
        <f>+'STUDENT LIST'!A53</f>
        <v>46</v>
      </c>
      <c r="B53" s="84">
        <f>+'MICRO PROJECT '!B53</f>
        <v>31146</v>
      </c>
      <c r="C53" s="45" t="str">
        <f>+'MICRO PROJECT '!C53</f>
        <v> SYEDA SARA FATIMA QUADRI SYED GAYAS HUSSAIN</v>
      </c>
      <c r="D53" s="38">
        <v>55</v>
      </c>
      <c r="E53" s="375">
        <v>47</v>
      </c>
    </row>
    <row r="54" spans="1:5" s="18" customFormat="1" ht="15.75" x14ac:dyDescent="0.25">
      <c r="A54" s="374">
        <f>+'STUDENT LIST'!A54</f>
        <v>47</v>
      </c>
      <c r="B54" s="84">
        <f>+'MICRO PROJECT '!B54</f>
        <v>31147</v>
      </c>
      <c r="C54" s="45" t="str">
        <f>+'MICRO PROJECT '!C54</f>
        <v> NAHULIKAR SHRIHARI ANIL</v>
      </c>
      <c r="D54" s="38">
        <v>38</v>
      </c>
      <c r="E54" s="375">
        <v>42</v>
      </c>
    </row>
    <row r="55" spans="1:5" s="18" customFormat="1" ht="15.75" x14ac:dyDescent="0.25">
      <c r="A55" s="374">
        <f>+'STUDENT LIST'!A55</f>
        <v>48</v>
      </c>
      <c r="B55" s="84">
        <f>+'MICRO PROJECT '!B55</f>
        <v>31148</v>
      </c>
      <c r="C55" s="45" t="str">
        <f>+'MICRO PROJECT '!C55</f>
        <v> MUHAMMED TAHA SHAIKH</v>
      </c>
      <c r="D55" s="38">
        <v>50</v>
      </c>
      <c r="E55" s="375">
        <v>40</v>
      </c>
    </row>
    <row r="56" spans="1:5" s="18" customFormat="1" ht="15.75" x14ac:dyDescent="0.25">
      <c r="A56" s="374">
        <f>+'STUDENT LIST'!A56</f>
        <v>49</v>
      </c>
      <c r="B56" s="84">
        <f>+'MICRO PROJECT '!B56</f>
        <v>31149</v>
      </c>
      <c r="C56" s="45" t="str">
        <f>+'MICRO PROJECT '!C56</f>
        <v> SAMAY KASLIWAL</v>
      </c>
      <c r="D56" s="38">
        <v>56</v>
      </c>
      <c r="E56" s="375">
        <v>42</v>
      </c>
    </row>
    <row r="57" spans="1:5" s="18" customFormat="1" ht="15.75" x14ac:dyDescent="0.25">
      <c r="A57" s="374">
        <f>+'STUDENT LIST'!A57</f>
        <v>50</v>
      </c>
      <c r="B57" s="84">
        <f>+'MICRO PROJECT '!B57</f>
        <v>31150</v>
      </c>
      <c r="C57" s="45" t="str">
        <f>+'MICRO PROJECT '!C57</f>
        <v> PAWAR CHETAN RAMESH</v>
      </c>
      <c r="D57" s="38">
        <v>63</v>
      </c>
      <c r="E57" s="375">
        <v>46</v>
      </c>
    </row>
    <row r="58" spans="1:5" s="18" customFormat="1" ht="15.75" x14ac:dyDescent="0.25">
      <c r="A58" s="374">
        <f>+'STUDENT LIST'!A58</f>
        <v>51</v>
      </c>
      <c r="B58" s="84">
        <f>+'MICRO PROJECT '!B58</f>
        <v>31151</v>
      </c>
      <c r="C58" s="45" t="str">
        <f>+'MICRO PROJECT '!C58</f>
        <v> PAGARE VANITA SHAILENDRA</v>
      </c>
      <c r="D58" s="38">
        <v>36</v>
      </c>
      <c r="E58" s="375">
        <v>46</v>
      </c>
    </row>
    <row r="59" spans="1:5" s="18" customFormat="1" ht="15.75" x14ac:dyDescent="0.25">
      <c r="A59" s="374">
        <f>+'STUDENT LIST'!A59</f>
        <v>52</v>
      </c>
      <c r="B59" s="84">
        <f>+'MICRO PROJECT '!B59</f>
        <v>31152</v>
      </c>
      <c r="C59" s="45" t="str">
        <f>+'MICRO PROJECT '!C59</f>
        <v> MALIK MD SUFIYAN MD HAROON</v>
      </c>
      <c r="D59" s="38"/>
      <c r="E59" s="375"/>
    </row>
    <row r="60" spans="1:5" s="18" customFormat="1" ht="15.75" x14ac:dyDescent="0.25">
      <c r="A60" s="374">
        <f>+'STUDENT LIST'!A60</f>
        <v>53</v>
      </c>
      <c r="B60" s="84">
        <f>+'MICRO PROJECT '!B60</f>
        <v>31153</v>
      </c>
      <c r="C60" s="45" t="str">
        <f>+'MICRO PROJECT '!C60</f>
        <v> RATHOD PAVAN JAYLAL</v>
      </c>
      <c r="D60" s="38">
        <v>28</v>
      </c>
      <c r="E60" s="375">
        <v>39</v>
      </c>
    </row>
    <row r="61" spans="1:5" s="18" customFormat="1" ht="15.75" x14ac:dyDescent="0.25">
      <c r="A61" s="374">
        <f>+'STUDENT LIST'!A61</f>
        <v>54</v>
      </c>
      <c r="B61" s="84">
        <f>+'MICRO PROJECT '!B61</f>
        <v>31154</v>
      </c>
      <c r="C61" s="45" t="str">
        <f>+'MICRO PROJECT '!C61</f>
        <v> CHAVAN SNEHAL KALYAN</v>
      </c>
      <c r="D61" s="38">
        <v>56</v>
      </c>
      <c r="E61" s="375">
        <v>49</v>
      </c>
    </row>
    <row r="62" spans="1:5" s="18" customFormat="1" ht="15.75" x14ac:dyDescent="0.25">
      <c r="A62" s="374">
        <f>+'STUDENT LIST'!A62</f>
        <v>55</v>
      </c>
      <c r="B62" s="84">
        <f>+'MICRO PROJECT '!B62</f>
        <v>31155</v>
      </c>
      <c r="C62" s="45" t="str">
        <f>+'MICRO PROJECT '!C62</f>
        <v> PATHRUT AJAY PARSHURAM</v>
      </c>
      <c r="D62" s="38">
        <v>41</v>
      </c>
      <c r="E62" s="375">
        <v>49</v>
      </c>
    </row>
    <row r="63" spans="1:5" s="18" customFormat="1" ht="15.75" x14ac:dyDescent="0.25">
      <c r="A63" s="374">
        <f>+'STUDENT LIST'!A63</f>
        <v>56</v>
      </c>
      <c r="B63" s="84">
        <f>+'MICRO PROJECT '!B63</f>
        <v>31156</v>
      </c>
      <c r="C63" s="45" t="str">
        <f>+'MICRO PROJECT '!C63</f>
        <v> SHAIKH SHAHBAAZ SHAIKH ZAHED</v>
      </c>
      <c r="D63" s="38">
        <v>21</v>
      </c>
      <c r="E63" s="375">
        <v>43</v>
      </c>
    </row>
    <row r="64" spans="1:5" s="18" customFormat="1" ht="15.75" x14ac:dyDescent="0.25">
      <c r="A64" s="374">
        <f>+'STUDENT LIST'!A64</f>
        <v>57</v>
      </c>
      <c r="B64" s="84">
        <f>+'MICRO PROJECT '!B64</f>
        <v>31157</v>
      </c>
      <c r="C64" s="45" t="str">
        <f>+'MICRO PROJECT '!C64</f>
        <v> KHAN FAIZAN YAQUB</v>
      </c>
      <c r="D64" s="38">
        <v>16</v>
      </c>
      <c r="E64" s="375">
        <v>42</v>
      </c>
    </row>
    <row r="65" spans="1:5" s="18" customFormat="1" ht="15.75" x14ac:dyDescent="0.25">
      <c r="A65" s="374">
        <f>+'STUDENT LIST'!A65</f>
        <v>58</v>
      </c>
      <c r="B65" s="84">
        <f>+'MICRO PROJECT '!B65</f>
        <v>31158</v>
      </c>
      <c r="C65" s="45" t="str">
        <f>+'MICRO PROJECT '!C65</f>
        <v> SHAIKH MOHD ILYAS SHAIKH MOHD YUNUS</v>
      </c>
      <c r="D65" s="38">
        <v>52</v>
      </c>
      <c r="E65" s="375">
        <v>45</v>
      </c>
    </row>
    <row r="66" spans="1:5" s="18" customFormat="1" ht="15.75" x14ac:dyDescent="0.25">
      <c r="A66" s="374">
        <f>+'STUDENT LIST'!A66</f>
        <v>59</v>
      </c>
      <c r="B66" s="84">
        <f>+'MICRO PROJECT '!B66</f>
        <v>31159</v>
      </c>
      <c r="C66" s="45" t="str">
        <f>+'MICRO PROJECT '!C66</f>
        <v> ZANZANPATIL SAI SHIVAJIRAO</v>
      </c>
      <c r="D66" s="38">
        <v>48</v>
      </c>
      <c r="E66" s="375">
        <v>45</v>
      </c>
    </row>
    <row r="67" spans="1:5" s="18" customFormat="1" ht="15.75" x14ac:dyDescent="0.25">
      <c r="A67" s="374">
        <f>+'STUDENT LIST'!A67</f>
        <v>60</v>
      </c>
      <c r="B67" s="84">
        <f>+'MICRO PROJECT '!B67</f>
        <v>31160</v>
      </c>
      <c r="C67" s="45" t="str">
        <f>+'MICRO PROJECT '!C67</f>
        <v> KALE ABHISHEK DADARAO</v>
      </c>
      <c r="D67" s="38">
        <v>31</v>
      </c>
      <c r="E67" s="375">
        <v>38</v>
      </c>
    </row>
    <row r="68" spans="1:5" s="18" customFormat="1" ht="15.75" x14ac:dyDescent="0.25">
      <c r="A68" s="374">
        <f>+'STUDENT LIST'!A68</f>
        <v>61</v>
      </c>
      <c r="B68" s="84">
        <f>+'MICRO PROJECT '!B68</f>
        <v>31161</v>
      </c>
      <c r="C68" s="45" t="str">
        <f>+'MICRO PROJECT '!C68</f>
        <v> DHAKARE SHUBHAM JAGANNATH</v>
      </c>
      <c r="D68" s="38">
        <v>30</v>
      </c>
      <c r="E68" s="375">
        <v>32</v>
      </c>
    </row>
    <row r="69" spans="1:5" s="18" customFormat="1" ht="15.75" x14ac:dyDescent="0.25">
      <c r="A69" s="374">
        <f>+'STUDENT LIST'!A69</f>
        <v>62</v>
      </c>
      <c r="B69" s="84">
        <f>+'MICRO PROJECT '!B69</f>
        <v>31162</v>
      </c>
      <c r="C69" s="45" t="str">
        <f>+'MICRO PROJECT '!C69</f>
        <v> JAMBHALIKAR PRAMOD SHIVAJI</v>
      </c>
      <c r="D69" s="38">
        <v>28</v>
      </c>
      <c r="E69" s="375">
        <v>32</v>
      </c>
    </row>
    <row r="70" spans="1:5" s="18" customFormat="1" ht="15.75" x14ac:dyDescent="0.25">
      <c r="A70" s="374">
        <f>+'STUDENT LIST'!A70</f>
        <v>63</v>
      </c>
      <c r="B70" s="84">
        <f>+'MICRO PROJECT '!B70</f>
        <v>0</v>
      </c>
      <c r="C70" s="45">
        <f>+'MICRO PROJECT '!C70</f>
        <v>0</v>
      </c>
      <c r="D70" s="38"/>
      <c r="E70" s="375"/>
    </row>
    <row r="71" spans="1:5" s="18" customFormat="1" ht="15.75" x14ac:dyDescent="0.25">
      <c r="A71" s="374">
        <f>+'STUDENT LIST'!A71</f>
        <v>64</v>
      </c>
      <c r="B71" s="84">
        <f>+'MICRO PROJECT '!B71</f>
        <v>0</v>
      </c>
      <c r="C71" s="45">
        <f>+'MICRO PROJECT '!C71</f>
        <v>0</v>
      </c>
      <c r="D71" s="38"/>
      <c r="E71" s="375"/>
    </row>
    <row r="72" spans="1:5" s="18" customFormat="1" ht="15.75" x14ac:dyDescent="0.25">
      <c r="A72" s="374">
        <f>+'STUDENT LIST'!A72</f>
        <v>65</v>
      </c>
      <c r="B72" s="84">
        <f>+'MICRO PROJECT '!B72</f>
        <v>0</v>
      </c>
      <c r="C72" s="45">
        <f>+'MICRO PROJECT '!C72</f>
        <v>0</v>
      </c>
      <c r="D72" s="38"/>
      <c r="E72" s="375"/>
    </row>
    <row r="73" spans="1:5" s="18" customFormat="1" ht="15.75" x14ac:dyDescent="0.25">
      <c r="A73" s="374">
        <f>+'STUDENT LIST'!A73</f>
        <v>66</v>
      </c>
      <c r="B73" s="84">
        <f>+'MICRO PROJECT '!B73</f>
        <v>0</v>
      </c>
      <c r="C73" s="45">
        <f>+'MICRO PROJECT '!C73</f>
        <v>0</v>
      </c>
      <c r="D73" s="38"/>
      <c r="E73" s="375"/>
    </row>
    <row r="74" spans="1:5" s="18" customFormat="1" ht="15.75" x14ac:dyDescent="0.25">
      <c r="A74" s="374">
        <f>+'STUDENT LIST'!A74</f>
        <v>67</v>
      </c>
      <c r="B74" s="84">
        <f>+'MICRO PROJECT '!B74</f>
        <v>0</v>
      </c>
      <c r="C74" s="45">
        <f>+'MICRO PROJECT '!C74</f>
        <v>0</v>
      </c>
      <c r="D74" s="38"/>
      <c r="E74" s="375"/>
    </row>
    <row r="75" spans="1:5" s="18" customFormat="1" ht="15.75" x14ac:dyDescent="0.25">
      <c r="A75" s="374">
        <f>+'STUDENT LIST'!A75</f>
        <v>68</v>
      </c>
      <c r="B75" s="84">
        <f>+'MICRO PROJECT '!B75</f>
        <v>0</v>
      </c>
      <c r="C75" s="45">
        <f>+'MICRO PROJECT '!C75</f>
        <v>0</v>
      </c>
      <c r="D75" s="38"/>
      <c r="E75" s="375"/>
    </row>
    <row r="76" spans="1:5" s="18" customFormat="1" ht="15.75" x14ac:dyDescent="0.25">
      <c r="A76" s="374">
        <f>+'STUDENT LIST'!A76</f>
        <v>69</v>
      </c>
      <c r="B76" s="84">
        <f>+'MICRO PROJECT '!B76</f>
        <v>0</v>
      </c>
      <c r="C76" s="45">
        <f>+'MICRO PROJECT '!C76</f>
        <v>0</v>
      </c>
      <c r="D76" s="38"/>
      <c r="E76" s="375"/>
    </row>
    <row r="77" spans="1:5" s="18" customFormat="1" ht="15.75" x14ac:dyDescent="0.25">
      <c r="A77" s="374">
        <f>+'STUDENT LIST'!A77</f>
        <v>70</v>
      </c>
      <c r="B77" s="84">
        <f>+'MICRO PROJECT '!B77</f>
        <v>0</v>
      </c>
      <c r="C77" s="45">
        <f>+'MICRO PROJECT '!C77</f>
        <v>0</v>
      </c>
      <c r="D77" s="38"/>
      <c r="E77" s="375"/>
    </row>
    <row r="78" spans="1:5" s="18" customFormat="1" ht="15.75" x14ac:dyDescent="0.25">
      <c r="A78" s="374">
        <f>+'STUDENT LIST'!A78</f>
        <v>71</v>
      </c>
      <c r="B78" s="84">
        <f>+'MICRO PROJECT '!B78</f>
        <v>0</v>
      </c>
      <c r="C78" s="45">
        <f>+'MICRO PROJECT '!C78</f>
        <v>0</v>
      </c>
      <c r="D78" s="38"/>
      <c r="E78" s="375"/>
    </row>
    <row r="79" spans="1:5" s="18" customFormat="1" ht="15.75" x14ac:dyDescent="0.25">
      <c r="A79" s="374">
        <f>+'STUDENT LIST'!A79</f>
        <v>72</v>
      </c>
      <c r="B79" s="84">
        <f>+'MICRO PROJECT '!B79</f>
        <v>0</v>
      </c>
      <c r="C79" s="45">
        <f>+'MICRO PROJECT '!C79</f>
        <v>0</v>
      </c>
      <c r="D79" s="38"/>
      <c r="E79" s="375"/>
    </row>
    <row r="80" spans="1:5" s="18" customFormat="1" ht="15.75" x14ac:dyDescent="0.25">
      <c r="A80" s="374">
        <f>+'STUDENT LIST'!A80</f>
        <v>73</v>
      </c>
      <c r="B80" s="84">
        <f>+'MICRO PROJECT '!B80</f>
        <v>0</v>
      </c>
      <c r="C80" s="45">
        <f>+'MICRO PROJECT '!C80</f>
        <v>0</v>
      </c>
      <c r="D80" s="38"/>
      <c r="E80" s="375"/>
    </row>
    <row r="81" spans="1:5" s="18" customFormat="1" ht="15.75" x14ac:dyDescent="0.25">
      <c r="A81" s="374">
        <f>+'STUDENT LIST'!A81</f>
        <v>74</v>
      </c>
      <c r="B81" s="84">
        <f>+'MICRO PROJECT '!B81</f>
        <v>0</v>
      </c>
      <c r="C81" s="45">
        <f>+'MICRO PROJECT '!C81</f>
        <v>0</v>
      </c>
      <c r="D81" s="38"/>
      <c r="E81" s="375"/>
    </row>
    <row r="82" spans="1:5" s="18" customFormat="1" ht="15.75" x14ac:dyDescent="0.25">
      <c r="A82" s="374">
        <f>+'STUDENT LIST'!A82</f>
        <v>75</v>
      </c>
      <c r="B82" s="84">
        <f>+'MICRO PROJECT '!B82</f>
        <v>0</v>
      </c>
      <c r="C82" s="45">
        <f>+'MICRO PROJECT '!C82</f>
        <v>0</v>
      </c>
      <c r="D82" s="38"/>
      <c r="E82" s="375"/>
    </row>
    <row r="83" spans="1:5" s="18" customFormat="1" ht="15.75" x14ac:dyDescent="0.25">
      <c r="A83" s="374">
        <f>+'STUDENT LIST'!A83</f>
        <v>76</v>
      </c>
      <c r="B83" s="84">
        <f>+'MICRO PROJECT '!B83</f>
        <v>0</v>
      </c>
      <c r="C83" s="45">
        <f>+'MICRO PROJECT '!C83</f>
        <v>0</v>
      </c>
      <c r="D83" s="38"/>
      <c r="E83" s="375"/>
    </row>
    <row r="84" spans="1:5" s="18" customFormat="1" ht="15.75" x14ac:dyDescent="0.25">
      <c r="A84" s="374">
        <f>+'STUDENT LIST'!A84</f>
        <v>77</v>
      </c>
      <c r="B84" s="84">
        <f>+'MICRO PROJECT '!B84</f>
        <v>0</v>
      </c>
      <c r="C84" s="45">
        <f>+'MICRO PROJECT '!C84</f>
        <v>0</v>
      </c>
      <c r="D84" s="38"/>
      <c r="E84" s="375"/>
    </row>
    <row r="85" spans="1:5" s="18" customFormat="1" ht="15.75" x14ac:dyDescent="0.25">
      <c r="A85" s="374">
        <f>+'STUDENT LIST'!A85</f>
        <v>78</v>
      </c>
      <c r="B85" s="84">
        <f>+'MICRO PROJECT '!B85</f>
        <v>0</v>
      </c>
      <c r="C85" s="45">
        <f>+'MICRO PROJECT '!C85</f>
        <v>0</v>
      </c>
      <c r="D85" s="38"/>
      <c r="E85" s="375"/>
    </row>
    <row r="86" spans="1:5" s="18" customFormat="1" ht="15.75" x14ac:dyDescent="0.25">
      <c r="A86" s="374">
        <f>+'STUDENT LIST'!A86</f>
        <v>79</v>
      </c>
      <c r="B86" s="84">
        <f>+'MICRO PROJECT '!B86</f>
        <v>0</v>
      </c>
      <c r="C86" s="45">
        <f>+'MICRO PROJECT '!C86</f>
        <v>0</v>
      </c>
      <c r="D86" s="38"/>
      <c r="E86" s="375"/>
    </row>
    <row r="87" spans="1:5" s="18" customFormat="1" ht="15.75" x14ac:dyDescent="0.25">
      <c r="A87" s="374">
        <f>+'STUDENT LIST'!A87</f>
        <v>80</v>
      </c>
      <c r="B87" s="84">
        <f>+'MICRO PROJECT '!B87</f>
        <v>0</v>
      </c>
      <c r="C87" s="45">
        <f>+'MICRO PROJECT '!C87</f>
        <v>0</v>
      </c>
      <c r="D87" s="38"/>
      <c r="E87" s="375"/>
    </row>
    <row r="88" spans="1:5" s="18" customFormat="1" ht="15.75" x14ac:dyDescent="0.25">
      <c r="A88" s="374">
        <f>+'STUDENT LIST'!A88</f>
        <v>81</v>
      </c>
      <c r="B88" s="84">
        <f>+'MICRO PROJECT '!B88</f>
        <v>0</v>
      </c>
      <c r="C88" s="45">
        <f>+'MICRO PROJECT '!C88</f>
        <v>0</v>
      </c>
      <c r="D88" s="38"/>
      <c r="E88" s="375"/>
    </row>
    <row r="89" spans="1:5" s="18" customFormat="1" ht="15.75" x14ac:dyDescent="0.25">
      <c r="A89" s="374">
        <f>+'STUDENT LIST'!A89</f>
        <v>82</v>
      </c>
      <c r="B89" s="84">
        <f>+'MICRO PROJECT '!B89</f>
        <v>0</v>
      </c>
      <c r="C89" s="45">
        <f>+'MICRO PROJECT '!C89</f>
        <v>0</v>
      </c>
      <c r="D89" s="38"/>
      <c r="E89" s="375"/>
    </row>
    <row r="90" spans="1:5" s="18" customFormat="1" ht="15.75" x14ac:dyDescent="0.25">
      <c r="A90" s="374">
        <f>+'STUDENT LIST'!A90</f>
        <v>83</v>
      </c>
      <c r="B90" s="84">
        <f>+'MICRO PROJECT '!B90</f>
        <v>0</v>
      </c>
      <c r="C90" s="45">
        <f>+'MICRO PROJECT '!C90</f>
        <v>0</v>
      </c>
      <c r="D90" s="38"/>
      <c r="E90" s="375"/>
    </row>
    <row r="91" spans="1:5" s="18" customFormat="1" ht="15.75" x14ac:dyDescent="0.25">
      <c r="A91" s="374">
        <f>+'STUDENT LIST'!A91</f>
        <v>84</v>
      </c>
      <c r="B91" s="84">
        <f>+'MICRO PROJECT '!B91</f>
        <v>0</v>
      </c>
      <c r="C91" s="45">
        <f>+'MICRO PROJECT '!C91</f>
        <v>0</v>
      </c>
      <c r="D91" s="38"/>
      <c r="E91" s="375"/>
    </row>
    <row r="92" spans="1:5" s="18" customFormat="1" ht="15.75" x14ac:dyDescent="0.25">
      <c r="A92" s="374">
        <f>+'STUDENT LIST'!A92</f>
        <v>85</v>
      </c>
      <c r="B92" s="84">
        <f>+'MICRO PROJECT '!B92</f>
        <v>0</v>
      </c>
      <c r="C92" s="45">
        <f>+'MICRO PROJECT '!C92</f>
        <v>0</v>
      </c>
      <c r="D92" s="38"/>
      <c r="E92" s="375"/>
    </row>
    <row r="93" spans="1:5" s="18" customFormat="1" ht="15.75" x14ac:dyDescent="0.25">
      <c r="A93" s="374">
        <f>+'STUDENT LIST'!A93</f>
        <v>86</v>
      </c>
      <c r="B93" s="84">
        <f>+'MICRO PROJECT '!B93</f>
        <v>0</v>
      </c>
      <c r="C93" s="45">
        <f>+'MICRO PROJECT '!C93</f>
        <v>0</v>
      </c>
      <c r="D93" s="38"/>
      <c r="E93" s="375"/>
    </row>
    <row r="94" spans="1:5" s="18" customFormat="1" ht="15.75" x14ac:dyDescent="0.25">
      <c r="A94" s="374">
        <f>+'STUDENT LIST'!A94</f>
        <v>87</v>
      </c>
      <c r="B94" s="84">
        <f>+'MICRO PROJECT '!B94</f>
        <v>0</v>
      </c>
      <c r="C94" s="45">
        <f>+'MICRO PROJECT '!C94</f>
        <v>0</v>
      </c>
      <c r="D94" s="38"/>
      <c r="E94" s="375"/>
    </row>
    <row r="95" spans="1:5" s="18" customFormat="1" ht="15.75" x14ac:dyDescent="0.25">
      <c r="A95" s="374">
        <f>+'STUDENT LIST'!A95</f>
        <v>88</v>
      </c>
      <c r="B95" s="84">
        <f>+'MICRO PROJECT '!B95</f>
        <v>0</v>
      </c>
      <c r="C95" s="45">
        <f>+'MICRO PROJECT '!C95</f>
        <v>0</v>
      </c>
      <c r="D95" s="38"/>
      <c r="E95" s="375"/>
    </row>
    <row r="96" spans="1:5" s="18" customFormat="1" ht="15.75" x14ac:dyDescent="0.25">
      <c r="A96" s="374">
        <f>+'STUDENT LIST'!A96</f>
        <v>89</v>
      </c>
      <c r="B96" s="84">
        <f>+'MICRO PROJECT '!B96</f>
        <v>0</v>
      </c>
      <c r="C96" s="45">
        <f>+'MICRO PROJECT '!C96</f>
        <v>0</v>
      </c>
      <c r="D96" s="38"/>
      <c r="E96" s="375"/>
    </row>
    <row r="97" spans="1:5" s="18" customFormat="1" ht="15.75" x14ac:dyDescent="0.25">
      <c r="A97" s="374">
        <f>+'STUDENT LIST'!A97</f>
        <v>90</v>
      </c>
      <c r="B97" s="84">
        <f>+'MICRO PROJECT '!B97</f>
        <v>0</v>
      </c>
      <c r="C97" s="45">
        <f>+'MICRO PROJECT '!C97</f>
        <v>0</v>
      </c>
      <c r="D97" s="38"/>
      <c r="E97" s="375"/>
    </row>
    <row r="98" spans="1:5" s="18" customFormat="1" ht="15.75" x14ac:dyDescent="0.25">
      <c r="A98" s="374">
        <f>+'STUDENT LIST'!A98</f>
        <v>91</v>
      </c>
      <c r="B98" s="84">
        <f>+'MICRO PROJECT '!B98</f>
        <v>0</v>
      </c>
      <c r="C98" s="45">
        <f>+'MICRO PROJECT '!C98</f>
        <v>0</v>
      </c>
      <c r="D98" s="38"/>
      <c r="E98" s="375"/>
    </row>
    <row r="99" spans="1:5" s="18" customFormat="1" ht="15.75" x14ac:dyDescent="0.25">
      <c r="A99" s="374">
        <f>+'STUDENT LIST'!A99</f>
        <v>92</v>
      </c>
      <c r="B99" s="84">
        <f>+'MICRO PROJECT '!B99</f>
        <v>0</v>
      </c>
      <c r="C99" s="45">
        <f>+'MICRO PROJECT '!C99</f>
        <v>0</v>
      </c>
      <c r="D99" s="38"/>
      <c r="E99" s="375"/>
    </row>
    <row r="100" spans="1:5" s="18" customFormat="1" ht="15.75" x14ac:dyDescent="0.25">
      <c r="A100" s="374">
        <f>+'STUDENT LIST'!A100</f>
        <v>93</v>
      </c>
      <c r="B100" s="84">
        <f>+'MICRO PROJECT '!B100</f>
        <v>0</v>
      </c>
      <c r="C100" s="45">
        <f>+'MICRO PROJECT '!C100</f>
        <v>0</v>
      </c>
      <c r="D100" s="38"/>
      <c r="E100" s="375"/>
    </row>
    <row r="101" spans="1:5" s="18" customFormat="1" ht="15.75" x14ac:dyDescent="0.25">
      <c r="A101" s="374">
        <f>+'STUDENT LIST'!A101</f>
        <v>94</v>
      </c>
      <c r="B101" s="84">
        <f>+'MICRO PROJECT '!B101</f>
        <v>0</v>
      </c>
      <c r="C101" s="45">
        <f>+'MICRO PROJECT '!C101</f>
        <v>0</v>
      </c>
      <c r="D101" s="38"/>
      <c r="E101" s="375"/>
    </row>
    <row r="102" spans="1:5" s="18" customFormat="1" ht="15.75" x14ac:dyDescent="0.25">
      <c r="A102" s="374">
        <f>+'STUDENT LIST'!A102</f>
        <v>95</v>
      </c>
      <c r="B102" s="84">
        <f>+'MICRO PROJECT '!B102</f>
        <v>0</v>
      </c>
      <c r="C102" s="45">
        <f>+'MICRO PROJECT '!C102</f>
        <v>0</v>
      </c>
      <c r="D102" s="38"/>
      <c r="E102" s="375"/>
    </row>
    <row r="103" spans="1:5" s="18" customFormat="1" ht="15.75" x14ac:dyDescent="0.25">
      <c r="A103" s="374">
        <f>+'STUDENT LIST'!A103</f>
        <v>96</v>
      </c>
      <c r="B103" s="84">
        <f>+'MICRO PROJECT '!B103</f>
        <v>0</v>
      </c>
      <c r="C103" s="45">
        <f>+'MICRO PROJECT '!C103</f>
        <v>0</v>
      </c>
      <c r="D103" s="38"/>
      <c r="E103" s="375"/>
    </row>
    <row r="104" spans="1:5" s="18" customFormat="1" ht="15.75" x14ac:dyDescent="0.25">
      <c r="A104" s="374">
        <f>+'STUDENT LIST'!A104</f>
        <v>97</v>
      </c>
      <c r="B104" s="84">
        <f>+'MICRO PROJECT '!B104</f>
        <v>0</v>
      </c>
      <c r="C104" s="45">
        <f>+'MICRO PROJECT '!C104</f>
        <v>0</v>
      </c>
      <c r="D104" s="38"/>
      <c r="E104" s="375"/>
    </row>
    <row r="105" spans="1:5" s="18" customFormat="1" ht="15.75" x14ac:dyDescent="0.25">
      <c r="A105" s="374">
        <f>+'STUDENT LIST'!A105</f>
        <v>98</v>
      </c>
      <c r="B105" s="84">
        <f>+'MICRO PROJECT '!B105</f>
        <v>0</v>
      </c>
      <c r="C105" s="45">
        <f>+'MICRO PROJECT '!C105</f>
        <v>0</v>
      </c>
      <c r="D105" s="38"/>
      <c r="E105" s="375"/>
    </row>
    <row r="106" spans="1:5" s="18" customFormat="1" ht="15.75" x14ac:dyDescent="0.25">
      <c r="A106" s="374">
        <f>+'STUDENT LIST'!A106</f>
        <v>99</v>
      </c>
      <c r="B106" s="84">
        <f>+'MICRO PROJECT '!B106</f>
        <v>0</v>
      </c>
      <c r="C106" s="45">
        <f>+'MICRO PROJECT '!C106</f>
        <v>0</v>
      </c>
      <c r="D106" s="38"/>
      <c r="E106" s="375"/>
    </row>
    <row r="107" spans="1:5" s="18" customFormat="1" ht="15.75" x14ac:dyDescent="0.25">
      <c r="A107" s="374">
        <f>+'STUDENT LIST'!A107</f>
        <v>100</v>
      </c>
      <c r="B107" s="84">
        <f>+'MICRO PROJECT '!B107</f>
        <v>0</v>
      </c>
      <c r="C107" s="45">
        <f>+'MICRO PROJECT '!C107</f>
        <v>0</v>
      </c>
      <c r="D107" s="38"/>
      <c r="E107" s="375"/>
    </row>
    <row r="108" spans="1:5" s="18" customFormat="1" ht="15.75" x14ac:dyDescent="0.25">
      <c r="A108" s="374">
        <f>+'STUDENT LIST'!A108</f>
        <v>101</v>
      </c>
      <c r="B108" s="84">
        <f>+'MICRO PROJECT '!B108</f>
        <v>0</v>
      </c>
      <c r="C108" s="45">
        <f>+'MICRO PROJECT '!C108</f>
        <v>0</v>
      </c>
      <c r="D108" s="38"/>
      <c r="E108" s="375"/>
    </row>
    <row r="109" spans="1:5" s="18" customFormat="1" ht="15.75" x14ac:dyDescent="0.25">
      <c r="A109" s="374">
        <f>+'STUDENT LIST'!A109</f>
        <v>102</v>
      </c>
      <c r="B109" s="84">
        <f>+'MICRO PROJECT '!B109</f>
        <v>0</v>
      </c>
      <c r="C109" s="45">
        <f>+'MICRO PROJECT '!C109</f>
        <v>0</v>
      </c>
      <c r="D109" s="38"/>
      <c r="E109" s="375"/>
    </row>
    <row r="110" spans="1:5" s="18" customFormat="1" ht="15.75" x14ac:dyDescent="0.25">
      <c r="A110" s="374">
        <f>+'STUDENT LIST'!A110</f>
        <v>103</v>
      </c>
      <c r="B110" s="84">
        <f>+'MICRO PROJECT '!B110</f>
        <v>0</v>
      </c>
      <c r="C110" s="45">
        <f>+'MICRO PROJECT '!C110</f>
        <v>0</v>
      </c>
      <c r="D110" s="38"/>
      <c r="E110" s="375"/>
    </row>
    <row r="111" spans="1:5" s="18" customFormat="1" ht="15.75" x14ac:dyDescent="0.25">
      <c r="A111" s="374">
        <f>+'STUDENT LIST'!A111</f>
        <v>104</v>
      </c>
      <c r="B111" s="84">
        <f>+'MICRO PROJECT '!B111</f>
        <v>0</v>
      </c>
      <c r="C111" s="45">
        <f>+'MICRO PROJECT '!C111</f>
        <v>0</v>
      </c>
      <c r="D111" s="38"/>
      <c r="E111" s="375"/>
    </row>
    <row r="112" spans="1:5" s="18" customFormat="1" ht="15.75" x14ac:dyDescent="0.25">
      <c r="A112" s="374">
        <f>+'STUDENT LIST'!A112</f>
        <v>105</v>
      </c>
      <c r="B112" s="84">
        <f>+'MICRO PROJECT '!B112</f>
        <v>0</v>
      </c>
      <c r="C112" s="45">
        <f>+'MICRO PROJECT '!C112</f>
        <v>0</v>
      </c>
      <c r="D112" s="38"/>
      <c r="E112" s="375"/>
    </row>
    <row r="113" spans="1:5" s="18" customFormat="1" ht="15.75" x14ac:dyDescent="0.25">
      <c r="A113" s="374">
        <f>+'STUDENT LIST'!A113</f>
        <v>106</v>
      </c>
      <c r="B113" s="84">
        <f>+'MICRO PROJECT '!B113</f>
        <v>0</v>
      </c>
      <c r="C113" s="45">
        <f>+'MICRO PROJECT '!C113</f>
        <v>0</v>
      </c>
      <c r="D113" s="38"/>
      <c r="E113" s="375"/>
    </row>
    <row r="114" spans="1:5" s="18" customFormat="1" ht="15.75" x14ac:dyDescent="0.25">
      <c r="A114" s="374">
        <f>+'STUDENT LIST'!A114</f>
        <v>107</v>
      </c>
      <c r="B114" s="84">
        <f>+'MICRO PROJECT '!B114</f>
        <v>0</v>
      </c>
      <c r="C114" s="45">
        <f>+'MICRO PROJECT '!C114</f>
        <v>0</v>
      </c>
      <c r="D114" s="38"/>
      <c r="E114" s="375"/>
    </row>
    <row r="115" spans="1:5" s="18" customFormat="1" ht="15.75" x14ac:dyDescent="0.25">
      <c r="A115" s="374">
        <f>+'STUDENT LIST'!A115</f>
        <v>108</v>
      </c>
      <c r="B115" s="84">
        <f>+'MICRO PROJECT '!B115</f>
        <v>0</v>
      </c>
      <c r="C115" s="45">
        <f>+'MICRO PROJECT '!C115</f>
        <v>0</v>
      </c>
      <c r="D115" s="38"/>
      <c r="E115" s="375"/>
    </row>
    <row r="116" spans="1:5" s="18" customFormat="1" ht="15.75" x14ac:dyDescent="0.25">
      <c r="A116" s="374">
        <f>+'STUDENT LIST'!A116</f>
        <v>109</v>
      </c>
      <c r="B116" s="84">
        <f>+'MICRO PROJECT '!B116</f>
        <v>0</v>
      </c>
      <c r="C116" s="45">
        <f>+'MICRO PROJECT '!C116</f>
        <v>0</v>
      </c>
      <c r="D116" s="38"/>
      <c r="E116" s="375"/>
    </row>
    <row r="117" spans="1:5" s="18" customFormat="1" ht="15.75" x14ac:dyDescent="0.25">
      <c r="A117" s="374">
        <f>+'STUDENT LIST'!A117</f>
        <v>110</v>
      </c>
      <c r="B117" s="84">
        <f>+'MICRO PROJECT '!B117</f>
        <v>0</v>
      </c>
      <c r="C117" s="45">
        <f>+'MICRO PROJECT '!C117</f>
        <v>0</v>
      </c>
      <c r="D117" s="38"/>
      <c r="E117" s="375"/>
    </row>
    <row r="118" spans="1:5" s="18" customFormat="1" ht="15.75" x14ac:dyDescent="0.25">
      <c r="A118" s="374">
        <f>+'STUDENT LIST'!A118</f>
        <v>111</v>
      </c>
      <c r="B118" s="84">
        <f>+'MICRO PROJECT '!B118</f>
        <v>0</v>
      </c>
      <c r="C118" s="45">
        <f>+'MICRO PROJECT '!C118</f>
        <v>0</v>
      </c>
      <c r="D118" s="38"/>
      <c r="E118" s="375"/>
    </row>
    <row r="119" spans="1:5" s="18" customFormat="1" ht="15.75" x14ac:dyDescent="0.25">
      <c r="A119" s="374">
        <f>+'STUDENT LIST'!A119</f>
        <v>112</v>
      </c>
      <c r="B119" s="84">
        <f>+'MICRO PROJECT '!B119</f>
        <v>0</v>
      </c>
      <c r="C119" s="45">
        <f>+'MICRO PROJECT '!C119</f>
        <v>0</v>
      </c>
      <c r="D119" s="38"/>
      <c r="E119" s="375"/>
    </row>
    <row r="120" spans="1:5" s="18" customFormat="1" ht="15.75" x14ac:dyDescent="0.25">
      <c r="A120" s="374">
        <f>+'STUDENT LIST'!A120</f>
        <v>113</v>
      </c>
      <c r="B120" s="84">
        <f>+'MICRO PROJECT '!B120</f>
        <v>0</v>
      </c>
      <c r="C120" s="45">
        <f>+'MICRO PROJECT '!C120</f>
        <v>0</v>
      </c>
      <c r="D120" s="38"/>
      <c r="E120" s="375"/>
    </row>
    <row r="121" spans="1:5" s="18" customFormat="1" ht="15.75" x14ac:dyDescent="0.25">
      <c r="A121" s="374">
        <f>+'STUDENT LIST'!A121</f>
        <v>114</v>
      </c>
      <c r="B121" s="84">
        <f>+'MICRO PROJECT '!B121</f>
        <v>0</v>
      </c>
      <c r="C121" s="45">
        <f>+'MICRO PROJECT '!C121</f>
        <v>0</v>
      </c>
      <c r="D121" s="38"/>
      <c r="E121" s="375"/>
    </row>
    <row r="122" spans="1:5" s="18" customFormat="1" ht="15.75" x14ac:dyDescent="0.25">
      <c r="A122" s="374">
        <f>+'STUDENT LIST'!A122</f>
        <v>115</v>
      </c>
      <c r="B122" s="84">
        <f>+'MICRO PROJECT '!B122</f>
        <v>0</v>
      </c>
      <c r="C122" s="45">
        <f>+'MICRO PROJECT '!C122</f>
        <v>0</v>
      </c>
      <c r="D122" s="38"/>
      <c r="E122" s="375"/>
    </row>
    <row r="123" spans="1:5" s="18" customFormat="1" ht="15.75" x14ac:dyDescent="0.25">
      <c r="A123" s="374">
        <f>+'STUDENT LIST'!A123</f>
        <v>116</v>
      </c>
      <c r="B123" s="84">
        <f>+'MICRO PROJECT '!B123</f>
        <v>0</v>
      </c>
      <c r="C123" s="45">
        <f>+'MICRO PROJECT '!C123</f>
        <v>0</v>
      </c>
      <c r="D123" s="38"/>
      <c r="E123" s="375"/>
    </row>
    <row r="124" spans="1:5" s="18" customFormat="1" ht="15.75" x14ac:dyDescent="0.25">
      <c r="A124" s="374">
        <f>+'STUDENT LIST'!A124</f>
        <v>117</v>
      </c>
      <c r="B124" s="84">
        <f>+'MICRO PROJECT '!B124</f>
        <v>0</v>
      </c>
      <c r="C124" s="45">
        <f>+'MICRO PROJECT '!C124</f>
        <v>0</v>
      </c>
      <c r="D124" s="38"/>
      <c r="E124" s="375"/>
    </row>
    <row r="125" spans="1:5" s="18" customFormat="1" ht="15.75" x14ac:dyDescent="0.25">
      <c r="A125" s="374">
        <f>+'STUDENT LIST'!A125</f>
        <v>118</v>
      </c>
      <c r="B125" s="84">
        <f>+'MICRO PROJECT '!B125</f>
        <v>0</v>
      </c>
      <c r="C125" s="45">
        <f>+'MICRO PROJECT '!C125</f>
        <v>0</v>
      </c>
      <c r="D125" s="38"/>
      <c r="E125" s="375"/>
    </row>
    <row r="126" spans="1:5" s="18" customFormat="1" ht="15.75" x14ac:dyDescent="0.25">
      <c r="A126" s="374">
        <f>+'STUDENT LIST'!A126</f>
        <v>119</v>
      </c>
      <c r="B126" s="84">
        <f>+'MICRO PROJECT '!B126</f>
        <v>0</v>
      </c>
      <c r="C126" s="45">
        <f>+'MICRO PROJECT '!C126</f>
        <v>0</v>
      </c>
      <c r="D126" s="38"/>
      <c r="E126" s="375"/>
    </row>
    <row r="127" spans="1:5" s="18" customFormat="1" ht="15.75" x14ac:dyDescent="0.25">
      <c r="A127" s="374">
        <f>+'STUDENT LIST'!A127</f>
        <v>120</v>
      </c>
      <c r="B127" s="84">
        <f>+'MICRO PROJECT '!B127</f>
        <v>0</v>
      </c>
      <c r="C127" s="45">
        <f>+'MICRO PROJECT '!C127</f>
        <v>0</v>
      </c>
      <c r="D127" s="38"/>
      <c r="E127" s="375"/>
    </row>
    <row r="128" spans="1:5" s="18" customFormat="1" ht="15.75" x14ac:dyDescent="0.25">
      <c r="A128" s="374">
        <f>+'STUDENT LIST'!A128</f>
        <v>121</v>
      </c>
      <c r="B128" s="84">
        <f>+'MICRO PROJECT '!B128</f>
        <v>0</v>
      </c>
      <c r="C128" s="45">
        <f>+'MICRO PROJECT '!C128</f>
        <v>0</v>
      </c>
      <c r="D128" s="38"/>
      <c r="E128" s="375"/>
    </row>
    <row r="129" spans="1:5" s="18" customFormat="1" ht="15.75" x14ac:dyDescent="0.25">
      <c r="A129" s="374">
        <f>+'STUDENT LIST'!A129</f>
        <v>122</v>
      </c>
      <c r="B129" s="84">
        <f>+'MICRO PROJECT '!B129</f>
        <v>0</v>
      </c>
      <c r="C129" s="45">
        <f>+'MICRO PROJECT '!C129</f>
        <v>0</v>
      </c>
      <c r="D129" s="38"/>
      <c r="E129" s="375"/>
    </row>
    <row r="130" spans="1:5" s="18" customFormat="1" ht="15.75" x14ac:dyDescent="0.25">
      <c r="A130" s="374">
        <f>+'STUDENT LIST'!A130</f>
        <v>123</v>
      </c>
      <c r="B130" s="84">
        <f>+'MICRO PROJECT '!B130</f>
        <v>0</v>
      </c>
      <c r="C130" s="45">
        <f>+'MICRO PROJECT '!C130</f>
        <v>0</v>
      </c>
      <c r="D130" s="38"/>
      <c r="E130" s="375"/>
    </row>
    <row r="131" spans="1:5" s="18" customFormat="1" ht="16.5" thickBot="1" x14ac:dyDescent="0.3">
      <c r="A131" s="376">
        <f>+'STUDENT LIST'!A131</f>
        <v>124</v>
      </c>
      <c r="B131" s="92">
        <f>+'MICRO PROJECT '!B131</f>
        <v>0</v>
      </c>
      <c r="C131" s="377">
        <f>+'MICRO PROJECT '!C131</f>
        <v>0</v>
      </c>
      <c r="D131" s="378"/>
      <c r="E131" s="379"/>
    </row>
    <row r="132" spans="1:5" ht="15.75" x14ac:dyDescent="0.25">
      <c r="A132" s="371" t="s">
        <v>223</v>
      </c>
      <c r="B132" s="372"/>
      <c r="C132" s="372"/>
      <c r="D132" s="322">
        <f>(70*0.68)</f>
        <v>47.6</v>
      </c>
      <c r="E132" s="323">
        <f>(50*0.68)</f>
        <v>34</v>
      </c>
    </row>
    <row r="133" spans="1:5" ht="20.100000000000001" customHeight="1" x14ac:dyDescent="0.25">
      <c r="A133" s="367" t="s">
        <v>150</v>
      </c>
      <c r="B133" s="365"/>
      <c r="C133" s="365"/>
      <c r="D133" s="348">
        <f>COUNT(D8:D131)</f>
        <v>60</v>
      </c>
      <c r="E133" s="354">
        <f>COUNT(E8:E131)</f>
        <v>60</v>
      </c>
    </row>
    <row r="134" spans="1:5" ht="15.75" customHeight="1" x14ac:dyDescent="0.25">
      <c r="A134" s="368" t="s">
        <v>162</v>
      </c>
      <c r="B134" s="366"/>
      <c r="C134" s="366"/>
      <c r="D134" s="84">
        <f>COUNTIF(D8:D131,"&gt;=47.6")</f>
        <v>29</v>
      </c>
      <c r="E134" s="84">
        <f>COUNTIF(E8:E131,"&gt;=34")</f>
        <v>58</v>
      </c>
    </row>
    <row r="135" spans="1:5" ht="15.75" customHeight="1" x14ac:dyDescent="0.25">
      <c r="A135" s="368" t="s">
        <v>193</v>
      </c>
      <c r="B135" s="366"/>
      <c r="C135" s="366"/>
      <c r="D135" s="349">
        <f>(D134/D133)</f>
        <v>0.48333333333333334</v>
      </c>
      <c r="E135" s="355">
        <f>(E134/E133)</f>
        <v>0.96666666666666667</v>
      </c>
    </row>
    <row r="136" spans="1:5" ht="16.5" thickBot="1" x14ac:dyDescent="0.3">
      <c r="A136" s="369" t="s">
        <v>151</v>
      </c>
      <c r="B136" s="370"/>
      <c r="C136" s="370"/>
      <c r="D136" s="350">
        <v>1</v>
      </c>
      <c r="E136" s="356">
        <v>3</v>
      </c>
    </row>
    <row r="139" spans="1:5" x14ac:dyDescent="0.25">
      <c r="B139" s="162" t="s">
        <v>246</v>
      </c>
      <c r="C139" s="162"/>
      <c r="D139" s="162"/>
      <c r="E139" s="162"/>
    </row>
  </sheetData>
  <mergeCells count="12">
    <mergeCell ref="A136:C136"/>
    <mergeCell ref="A6:E6"/>
    <mergeCell ref="A132:C132"/>
    <mergeCell ref="A133:C133"/>
    <mergeCell ref="A134:C134"/>
    <mergeCell ref="A135:C135"/>
    <mergeCell ref="A1:E1"/>
    <mergeCell ref="A2:E2"/>
    <mergeCell ref="A3:E3"/>
    <mergeCell ref="A4:E4"/>
    <mergeCell ref="A5:E5"/>
    <mergeCell ref="B139:E139"/>
  </mergeCells>
  <pageMargins left="0.59055118110236227" right="0" top="0.74803149606299213" bottom="0" header="0" footer="0"/>
  <pageSetup paperSize="9" scale="53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Normal="100" workbookViewId="0">
      <selection activeCell="I5" sqref="I5"/>
    </sheetView>
  </sheetViews>
  <sheetFormatPr defaultRowHeight="15" x14ac:dyDescent="0.25"/>
  <cols>
    <col min="1" max="1" width="15" customWidth="1"/>
    <col min="2" max="2" width="20.140625" customWidth="1"/>
    <col min="3" max="7" width="10.7109375" customWidth="1"/>
  </cols>
  <sheetData>
    <row r="1" spans="1:7" ht="47.25" customHeight="1" x14ac:dyDescent="0.25">
      <c r="A1" s="254"/>
      <c r="B1" s="254"/>
      <c r="C1" s="254"/>
      <c r="D1" s="254"/>
      <c r="E1" s="254"/>
      <c r="F1" s="254"/>
      <c r="G1" s="255"/>
    </row>
    <row r="2" spans="1:7" ht="20.25" x14ac:dyDescent="0.3">
      <c r="A2" s="206" t="s">
        <v>5</v>
      </c>
      <c r="B2" s="206"/>
      <c r="C2" s="206"/>
      <c r="D2" s="206"/>
      <c r="E2" s="206"/>
      <c r="F2" s="206"/>
      <c r="G2" s="257"/>
    </row>
    <row r="3" spans="1:7" ht="20.25" x14ac:dyDescent="0.3">
      <c r="A3" s="206" t="str">
        <f>+INDEX!A3</f>
        <v>PROGRAM: CIVIL ENGINEERING</v>
      </c>
      <c r="B3" s="206"/>
      <c r="C3" s="206"/>
      <c r="D3" s="206"/>
      <c r="E3" s="206"/>
      <c r="F3" s="206"/>
      <c r="G3" s="257"/>
    </row>
    <row r="4" spans="1:7" ht="18.75" x14ac:dyDescent="0.3">
      <c r="A4" s="229" t="str">
        <f>+INDEX!A4</f>
        <v>NAME OFCOURSE &amp; CODE: ESTIMATING AND COSTING &amp; (22503)</v>
      </c>
      <c r="B4" s="229"/>
      <c r="C4" s="229"/>
      <c r="D4" s="229"/>
      <c r="E4" s="229"/>
      <c r="F4" s="229"/>
      <c r="G4" s="259"/>
    </row>
    <row r="5" spans="1:7" s="16" customFormat="1" ht="18.75" x14ac:dyDescent="0.3">
      <c r="A5" s="229" t="s">
        <v>254</v>
      </c>
      <c r="B5" s="229"/>
      <c r="C5" s="229"/>
      <c r="D5" s="229"/>
      <c r="E5" s="229"/>
      <c r="F5" s="229"/>
      <c r="G5" s="259"/>
    </row>
    <row r="6" spans="1:7" ht="16.5" thickBot="1" x14ac:dyDescent="0.3">
      <c r="A6" s="252"/>
      <c r="B6" s="252"/>
      <c r="C6" s="252"/>
      <c r="D6" s="252"/>
      <c r="E6" s="252"/>
      <c r="F6" s="252"/>
      <c r="G6" s="253"/>
    </row>
    <row r="7" spans="1:7" ht="36.75" customHeight="1" x14ac:dyDescent="0.25">
      <c r="A7" s="271" t="s">
        <v>250</v>
      </c>
      <c r="B7" s="269" t="s">
        <v>249</v>
      </c>
      <c r="C7" s="270" t="s">
        <v>153</v>
      </c>
      <c r="D7" s="270"/>
      <c r="E7" s="270"/>
      <c r="F7" s="270"/>
      <c r="G7" s="270"/>
    </row>
    <row r="8" spans="1:7" ht="22.5" customHeight="1" x14ac:dyDescent="0.25">
      <c r="A8" s="270"/>
      <c r="B8" s="270"/>
      <c r="C8" s="79" t="str">
        <f>+'CO-PO-PSO MAPPING'!A8</f>
        <v>CE503.1</v>
      </c>
      <c r="D8" s="79" t="str">
        <f>+'CO-PO-PSO MAPPING'!A9</f>
        <v>CE503.2</v>
      </c>
      <c r="E8" s="79" t="str">
        <f>+'CO-PO-PSO MAPPING'!A10</f>
        <v>CE503.3</v>
      </c>
      <c r="F8" s="79" t="str">
        <f>+'CO-PO-PSO MAPPING'!A11</f>
        <v>CE503.4</v>
      </c>
      <c r="G8" s="79" t="str">
        <f>+'CO-PO-PSO MAPPING'!A12</f>
        <v>CE503.5</v>
      </c>
    </row>
    <row r="9" spans="1:7" ht="30" customHeight="1" x14ac:dyDescent="0.25">
      <c r="A9" s="273" t="s">
        <v>252</v>
      </c>
      <c r="B9" s="95" t="s">
        <v>169</v>
      </c>
      <c r="C9" s="74">
        <v>3</v>
      </c>
      <c r="D9" s="74">
        <v>3</v>
      </c>
      <c r="E9" s="74">
        <v>2</v>
      </c>
      <c r="F9" s="74">
        <v>3</v>
      </c>
      <c r="G9" s="74">
        <v>2</v>
      </c>
    </row>
    <row r="10" spans="1:7" ht="30" customHeight="1" x14ac:dyDescent="0.25">
      <c r="A10" s="271"/>
      <c r="B10" s="80" t="s">
        <v>170</v>
      </c>
      <c r="C10" s="74" t="s">
        <v>171</v>
      </c>
      <c r="D10" s="74">
        <f>+'MICRO PROJECT '!E136</f>
        <v>3</v>
      </c>
      <c r="E10" s="74">
        <f>+'MICRO PROJECT '!F136</f>
        <v>3</v>
      </c>
      <c r="F10" s="74">
        <f>+'MICRO PROJECT '!G136</f>
        <v>3</v>
      </c>
      <c r="G10" s="74">
        <f>+'MICRO PROJECT '!H136</f>
        <v>3</v>
      </c>
    </row>
    <row r="11" spans="1:7" ht="30" customHeight="1" x14ac:dyDescent="0.25">
      <c r="A11" s="271"/>
      <c r="B11" s="95" t="s">
        <v>201</v>
      </c>
      <c r="C11" s="93" t="s">
        <v>171</v>
      </c>
      <c r="D11" s="93" t="s">
        <v>171</v>
      </c>
      <c r="E11" s="93" t="s">
        <v>171</v>
      </c>
      <c r="F11" s="93" t="s">
        <v>171</v>
      </c>
      <c r="G11" s="93" t="s">
        <v>171</v>
      </c>
    </row>
    <row r="12" spans="1:7" s="16" customFormat="1" ht="30" customHeight="1" x14ac:dyDescent="0.25">
      <c r="A12" s="271"/>
      <c r="B12" s="80" t="s">
        <v>154</v>
      </c>
      <c r="C12" s="74">
        <v>3</v>
      </c>
      <c r="D12" s="74">
        <v>3</v>
      </c>
      <c r="E12" s="74">
        <v>3</v>
      </c>
      <c r="F12" s="74">
        <v>3</v>
      </c>
      <c r="G12" s="74">
        <v>3</v>
      </c>
    </row>
    <row r="13" spans="1:7" ht="30" customHeight="1" x14ac:dyDescent="0.25">
      <c r="A13" s="270"/>
      <c r="B13" s="141" t="s">
        <v>165</v>
      </c>
      <c r="C13" s="77">
        <f>AVERAGE(C9:C12)</f>
        <v>3</v>
      </c>
      <c r="D13" s="77">
        <f>AVERAGE(D9:D12)</f>
        <v>3</v>
      </c>
      <c r="E13" s="77">
        <f>AVERAGE(E9:E12)</f>
        <v>2.6666666666666665</v>
      </c>
      <c r="F13" s="77">
        <f>AVERAGE(F9:F12)</f>
        <v>3</v>
      </c>
      <c r="G13" s="77">
        <f>AVERAGE(G9:G12)</f>
        <v>2.6666666666666665</v>
      </c>
    </row>
    <row r="14" spans="1:7" s="16" customFormat="1" ht="30" customHeight="1" x14ac:dyDescent="0.25">
      <c r="A14" s="273" t="s">
        <v>209</v>
      </c>
      <c r="B14" s="80" t="s">
        <v>251</v>
      </c>
      <c r="C14" s="74">
        <f>+'MSBTE '!D136</f>
        <v>1</v>
      </c>
      <c r="D14" s="74">
        <f>+'MSBTE '!D136</f>
        <v>1</v>
      </c>
      <c r="E14" s="74">
        <f>+'MSBTE '!D136</f>
        <v>1</v>
      </c>
      <c r="F14" s="74">
        <f>+'MSBTE '!D136</f>
        <v>1</v>
      </c>
      <c r="G14" s="74">
        <f>+'MSBTE '!D136</f>
        <v>1</v>
      </c>
    </row>
    <row r="15" spans="1:7" s="16" customFormat="1" ht="30" customHeight="1" x14ac:dyDescent="0.25">
      <c r="A15" s="271"/>
      <c r="B15" s="95" t="s">
        <v>200</v>
      </c>
      <c r="C15" s="74">
        <f>+'MSBTE '!E136</f>
        <v>3</v>
      </c>
      <c r="D15" s="74">
        <f>+'MSBTE '!E136</f>
        <v>3</v>
      </c>
      <c r="E15" s="74">
        <f>+'MSBTE '!E136</f>
        <v>3</v>
      </c>
      <c r="F15" s="74">
        <f>+'MSBTE '!E136</f>
        <v>3</v>
      </c>
      <c r="G15" s="74">
        <f>+'MSBTE '!E136</f>
        <v>3</v>
      </c>
    </row>
    <row r="16" spans="1:7" s="16" customFormat="1" ht="30" customHeight="1" x14ac:dyDescent="0.25">
      <c r="A16" s="271"/>
      <c r="B16" s="82" t="s">
        <v>164</v>
      </c>
      <c r="C16" s="41">
        <f>AVERAGE(C14:C15)</f>
        <v>2</v>
      </c>
      <c r="D16" s="41">
        <f>AVERAGE(D14:D15)</f>
        <v>2</v>
      </c>
      <c r="E16" s="41">
        <f>AVERAGE(E14:E15)</f>
        <v>2</v>
      </c>
      <c r="F16" s="41">
        <f>AVERAGE(F14:F15)</f>
        <v>2</v>
      </c>
      <c r="G16" s="41">
        <f>AVERAGE(G14:G15)</f>
        <v>2</v>
      </c>
    </row>
    <row r="17" spans="1:7" ht="44.25" customHeight="1" x14ac:dyDescent="0.25">
      <c r="A17" s="199" t="s">
        <v>155</v>
      </c>
      <c r="B17" s="199"/>
      <c r="C17" s="76">
        <f t="shared" ref="C17:G17" si="0">(0.4*C13)+(0.6*C16)</f>
        <v>2.4000000000000004</v>
      </c>
      <c r="D17" s="76">
        <f t="shared" si="0"/>
        <v>2.4000000000000004</v>
      </c>
      <c r="E17" s="76">
        <f t="shared" si="0"/>
        <v>2.2666666666666666</v>
      </c>
      <c r="F17" s="76">
        <f t="shared" si="0"/>
        <v>2.4000000000000004</v>
      </c>
      <c r="G17" s="76">
        <f t="shared" si="0"/>
        <v>2.2666666666666666</v>
      </c>
    </row>
    <row r="18" spans="1:7" ht="36" customHeight="1" x14ac:dyDescent="0.25">
      <c r="A18" s="272" t="s">
        <v>198</v>
      </c>
      <c r="B18" s="272"/>
      <c r="C18" s="272"/>
      <c r="D18" s="272"/>
      <c r="E18" s="272"/>
      <c r="F18" s="272"/>
      <c r="G18" s="272"/>
    </row>
    <row r="21" spans="1:7" x14ac:dyDescent="0.25">
      <c r="A21" s="162" t="s">
        <v>248</v>
      </c>
      <c r="B21" s="162"/>
      <c r="C21" s="162"/>
      <c r="D21" s="162"/>
      <c r="E21" s="162"/>
      <c r="F21" s="162"/>
      <c r="G21" s="162"/>
    </row>
  </sheetData>
  <mergeCells count="14">
    <mergeCell ref="B7:B8"/>
    <mergeCell ref="A5:G5"/>
    <mergeCell ref="A21:G21"/>
    <mergeCell ref="A6:G6"/>
    <mergeCell ref="A1:G1"/>
    <mergeCell ref="A2:G2"/>
    <mergeCell ref="A3:G3"/>
    <mergeCell ref="A4:G4"/>
    <mergeCell ref="A7:A8"/>
    <mergeCell ref="C7:G7"/>
    <mergeCell ref="A17:B17"/>
    <mergeCell ref="A18:G18"/>
    <mergeCell ref="A9:A13"/>
    <mergeCell ref="A14:A16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view="pageBreakPreview" topLeftCell="A19" zoomScale="80" zoomScaleSheetLayoutView="80" workbookViewId="0">
      <selection activeCell="O26" sqref="O26"/>
    </sheetView>
  </sheetViews>
  <sheetFormatPr defaultRowHeight="15" x14ac:dyDescent="0.25"/>
  <cols>
    <col min="1" max="1" width="16" customWidth="1"/>
    <col min="2" max="2" width="12.7109375" customWidth="1"/>
    <col min="3" max="3" width="9.7109375" customWidth="1"/>
    <col min="4" max="5" width="9.7109375" style="16" customWidth="1"/>
    <col min="6" max="8" width="9.7109375" customWidth="1"/>
    <col min="9" max="10" width="9.7109375" style="16" customWidth="1"/>
  </cols>
  <sheetData>
    <row r="1" spans="1:21" s="16" customFormat="1" ht="54" customHeight="1" x14ac:dyDescent="0.25">
      <c r="A1" s="274"/>
      <c r="B1" s="275"/>
      <c r="C1" s="275"/>
      <c r="D1" s="275"/>
      <c r="E1" s="275"/>
      <c r="F1" s="275"/>
      <c r="G1" s="275"/>
      <c r="H1" s="275"/>
      <c r="I1" s="275"/>
      <c r="J1" s="276"/>
    </row>
    <row r="2" spans="1:21" s="16" customFormat="1" ht="20.25" x14ac:dyDescent="0.3">
      <c r="A2" s="268" t="s">
        <v>5</v>
      </c>
      <c r="B2" s="241"/>
      <c r="C2" s="241"/>
      <c r="D2" s="241"/>
      <c r="E2" s="241"/>
      <c r="F2" s="241"/>
      <c r="G2" s="241"/>
      <c r="H2" s="241"/>
      <c r="I2" s="241"/>
      <c r="J2" s="279"/>
    </row>
    <row r="3" spans="1:21" s="16" customFormat="1" ht="20.25" x14ac:dyDescent="0.3">
      <c r="A3" s="268" t="str">
        <f>+'CO ATTAINMENT'!A3:G3</f>
        <v>PROGRAM: CIVIL ENGINEERING</v>
      </c>
      <c r="B3" s="241"/>
      <c r="C3" s="241"/>
      <c r="D3" s="241"/>
      <c r="E3" s="241"/>
      <c r="F3" s="241"/>
      <c r="G3" s="241"/>
      <c r="H3" s="241"/>
      <c r="I3" s="241"/>
      <c r="J3" s="279"/>
    </row>
    <row r="4" spans="1:21" ht="18.75" x14ac:dyDescent="0.3">
      <c r="A4" s="266" t="str">
        <f>+INDEX!A4</f>
        <v>NAME OFCOURSE &amp; CODE: ESTIMATING AND COSTING &amp; (22503)</v>
      </c>
      <c r="B4" s="267"/>
      <c r="C4" s="267"/>
      <c r="D4" s="267"/>
      <c r="E4" s="267"/>
      <c r="F4" s="267"/>
      <c r="G4" s="267"/>
      <c r="H4" s="267"/>
      <c r="I4" s="267"/>
      <c r="J4" s="280"/>
    </row>
    <row r="5" spans="1:21" ht="16.5" thickBot="1" x14ac:dyDescent="0.3">
      <c r="A5" s="281" t="s">
        <v>255</v>
      </c>
      <c r="B5" s="282"/>
      <c r="C5" s="282"/>
      <c r="D5" s="282"/>
      <c r="E5" s="282"/>
      <c r="F5" s="282"/>
      <c r="G5" s="282"/>
      <c r="H5" s="282"/>
      <c r="I5" s="282"/>
      <c r="J5" s="283"/>
    </row>
    <row r="7" spans="1:21" s="16" customFormat="1" ht="24.95" customHeight="1" x14ac:dyDescent="0.25">
      <c r="C7" s="197" t="s">
        <v>175</v>
      </c>
      <c r="D7" s="197"/>
      <c r="E7" s="197"/>
      <c r="F7" s="197"/>
      <c r="G7" s="100"/>
    </row>
    <row r="8" spans="1:21" s="16" customFormat="1" ht="24.95" customHeight="1" x14ac:dyDescent="0.25">
      <c r="C8" s="197" t="str">
        <f>+'CO-PO-PSO MAPPING'!A8</f>
        <v>CE503.1</v>
      </c>
      <c r="D8" s="197"/>
      <c r="E8" s="197">
        <f>+'CO ATTAINMENT'!C17</f>
        <v>2.4000000000000004</v>
      </c>
      <c r="F8" s="197"/>
      <c r="G8" s="87"/>
      <c r="P8" s="109"/>
      <c r="Q8" s="109"/>
      <c r="R8" s="109"/>
      <c r="S8" s="109"/>
      <c r="T8" s="109"/>
    </row>
    <row r="9" spans="1:21" s="16" customFormat="1" ht="24.95" customHeight="1" x14ac:dyDescent="0.25">
      <c r="C9" s="197" t="str">
        <f>+'CO-PO-PSO MAPPING'!A9</f>
        <v>CE503.2</v>
      </c>
      <c r="D9" s="197"/>
      <c r="E9" s="197">
        <f>+'CO ATTAINMENT'!D17</f>
        <v>2.4000000000000004</v>
      </c>
      <c r="F9" s="197"/>
      <c r="G9" s="87"/>
    </row>
    <row r="10" spans="1:21" s="16" customFormat="1" ht="24.95" customHeight="1" x14ac:dyDescent="0.25">
      <c r="C10" s="197" t="str">
        <f>+'CO-PO-PSO MAPPING'!A10</f>
        <v>CE503.3</v>
      </c>
      <c r="D10" s="197"/>
      <c r="E10" s="380">
        <f>+'CO ATTAINMENT'!E17</f>
        <v>2.2666666666666666</v>
      </c>
      <c r="F10" s="380"/>
      <c r="G10" s="87"/>
    </row>
    <row r="11" spans="1:21" s="16" customFormat="1" ht="24.95" customHeight="1" x14ac:dyDescent="0.25">
      <c r="C11" s="197" t="str">
        <f>+'CO-PO-PSO MAPPING'!A11</f>
        <v>CE503.4</v>
      </c>
      <c r="D11" s="197"/>
      <c r="E11" s="197">
        <f>+'CO ATTAINMENT'!F17</f>
        <v>2.4000000000000004</v>
      </c>
      <c r="F11" s="197"/>
      <c r="G11" s="87"/>
      <c r="P11" s="109"/>
      <c r="Q11" s="109"/>
      <c r="R11" s="109"/>
      <c r="S11" s="109"/>
      <c r="T11" s="109"/>
      <c r="U11" s="109"/>
    </row>
    <row r="12" spans="1:21" s="16" customFormat="1" ht="24.95" customHeight="1" x14ac:dyDescent="0.25">
      <c r="C12" s="197" t="str">
        <f>+'CO-PO-PSO MAPPING'!A12</f>
        <v>CE503.5</v>
      </c>
      <c r="D12" s="197"/>
      <c r="E12" s="380">
        <f>+'CO ATTAINMENT'!G17</f>
        <v>2.2666666666666666</v>
      </c>
      <c r="F12" s="380"/>
      <c r="G12" s="87"/>
    </row>
    <row r="13" spans="1:21" s="16" customFormat="1" ht="19.5" customHeight="1" x14ac:dyDescent="0.25">
      <c r="C13" s="61"/>
      <c r="D13" s="61"/>
      <c r="E13" s="61"/>
      <c r="F13" s="61"/>
      <c r="G13" s="99"/>
    </row>
    <row r="14" spans="1:21" s="16" customFormat="1" ht="24.95" customHeight="1" x14ac:dyDescent="0.25">
      <c r="A14" s="277" t="s">
        <v>41</v>
      </c>
      <c r="B14" s="277"/>
      <c r="C14" s="277"/>
      <c r="D14" s="277"/>
      <c r="E14" s="277"/>
      <c r="F14" s="277"/>
      <c r="G14" s="277"/>
      <c r="H14" s="277"/>
      <c r="I14" s="277"/>
      <c r="J14" s="277"/>
    </row>
    <row r="15" spans="1:21" s="16" customFormat="1" ht="24.95" customHeight="1" x14ac:dyDescent="0.25">
      <c r="A15" s="85" t="s">
        <v>22</v>
      </c>
      <c r="B15" s="52" t="s">
        <v>13</v>
      </c>
      <c r="C15" s="52" t="s">
        <v>14</v>
      </c>
      <c r="D15" s="52" t="s">
        <v>15</v>
      </c>
      <c r="E15" s="52" t="s">
        <v>16</v>
      </c>
      <c r="F15" s="52" t="s">
        <v>17</v>
      </c>
      <c r="G15" s="52" t="s">
        <v>18</v>
      </c>
      <c r="H15" s="52" t="s">
        <v>19</v>
      </c>
      <c r="I15" s="52" t="s">
        <v>20</v>
      </c>
      <c r="J15" s="52" t="s">
        <v>21</v>
      </c>
    </row>
    <row r="16" spans="1:21" s="16" customFormat="1" ht="24.95" customHeight="1" x14ac:dyDescent="0.25">
      <c r="A16" s="85" t="str">
        <f>+C8</f>
        <v>CE503.1</v>
      </c>
      <c r="B16" s="22">
        <f>+'CO-PO-PSO MAPPING'!C8</f>
        <v>3</v>
      </c>
      <c r="C16" s="22">
        <f>+'CO-PO-PSO MAPPING'!D8</f>
        <v>2</v>
      </c>
      <c r="D16" s="22">
        <f>+'CO-PO-PSO MAPPING'!E8</f>
        <v>2</v>
      </c>
      <c r="E16" s="22">
        <f>+'CO-PO-PSO MAPPING'!F8</f>
        <v>2</v>
      </c>
      <c r="F16" s="22">
        <f>+'CO-PO-PSO MAPPING'!G8</f>
        <v>0</v>
      </c>
      <c r="G16" s="22">
        <f>+'CO-PO-PSO MAPPING'!H8</f>
        <v>0</v>
      </c>
      <c r="H16" s="22">
        <f>+'CO-PO-PSO MAPPING'!I8</f>
        <v>3</v>
      </c>
      <c r="I16" s="22">
        <f>+'CO-PO-PSO MAPPING'!J8</f>
        <v>2</v>
      </c>
      <c r="J16" s="22">
        <f>+'CO-PO-PSO MAPPING'!K8</f>
        <v>2</v>
      </c>
    </row>
    <row r="17" spans="1:20" s="16" customFormat="1" ht="24.95" customHeight="1" x14ac:dyDescent="0.25">
      <c r="A17" s="143" t="str">
        <f t="shared" ref="A17:A20" si="0">+C9</f>
        <v>CE503.2</v>
      </c>
      <c r="B17" s="22">
        <f>+'CO-PO-PSO MAPPING'!C9</f>
        <v>3</v>
      </c>
      <c r="C17" s="22">
        <f>+'CO-PO-PSO MAPPING'!D9</f>
        <v>3</v>
      </c>
      <c r="D17" s="22">
        <f>+'CO-PO-PSO MAPPING'!E9</f>
        <v>3</v>
      </c>
      <c r="E17" s="22">
        <f>+'CO-PO-PSO MAPPING'!F9</f>
        <v>2</v>
      </c>
      <c r="F17" s="22">
        <f>+'CO-PO-PSO MAPPING'!G9</f>
        <v>2</v>
      </c>
      <c r="G17" s="22">
        <f>+'CO-PO-PSO MAPPING'!H9</f>
        <v>0</v>
      </c>
      <c r="H17" s="22">
        <f>+'CO-PO-PSO MAPPING'!I9</f>
        <v>2</v>
      </c>
      <c r="I17" s="22">
        <f>+'CO-PO-PSO MAPPING'!J9</f>
        <v>2</v>
      </c>
      <c r="J17" s="22">
        <f>+'CO-PO-PSO MAPPING'!K9</f>
        <v>0</v>
      </c>
    </row>
    <row r="18" spans="1:20" s="16" customFormat="1" ht="24.95" customHeight="1" x14ac:dyDescent="0.25">
      <c r="A18" s="143" t="str">
        <f t="shared" si="0"/>
        <v>CE503.3</v>
      </c>
      <c r="B18" s="22">
        <f>+'CO-PO-PSO MAPPING'!C10</f>
        <v>3</v>
      </c>
      <c r="C18" s="22">
        <f>+'CO-PO-PSO MAPPING'!D10</f>
        <v>3</v>
      </c>
      <c r="D18" s="22">
        <f>+'CO-PO-PSO MAPPING'!E10</f>
        <v>3</v>
      </c>
      <c r="E18" s="22">
        <f>+'CO-PO-PSO MAPPING'!F10</f>
        <v>2</v>
      </c>
      <c r="F18" s="22">
        <f>+'CO-PO-PSO MAPPING'!G10</f>
        <v>2</v>
      </c>
      <c r="G18" s="22">
        <f>+'CO-PO-PSO MAPPING'!H10</f>
        <v>0</v>
      </c>
      <c r="H18" s="22">
        <f>+'CO-PO-PSO MAPPING'!I10</f>
        <v>2</v>
      </c>
      <c r="I18" s="22">
        <f>+'CO-PO-PSO MAPPING'!J10</f>
        <v>2</v>
      </c>
      <c r="J18" s="22">
        <f>+'CO-PO-PSO MAPPING'!K10</f>
        <v>0</v>
      </c>
    </row>
    <row r="19" spans="1:20" s="16" customFormat="1" ht="24.95" customHeight="1" x14ac:dyDescent="0.25">
      <c r="A19" s="143" t="str">
        <f t="shared" si="0"/>
        <v>CE503.4</v>
      </c>
      <c r="B19" s="22">
        <f>+'CO-PO-PSO MAPPING'!C11</f>
        <v>3</v>
      </c>
      <c r="C19" s="22">
        <f>+'CO-PO-PSO MAPPING'!D11</f>
        <v>2</v>
      </c>
      <c r="D19" s="22">
        <f>+'CO-PO-PSO MAPPING'!E11</f>
        <v>3</v>
      </c>
      <c r="E19" s="22">
        <f>+'CO-PO-PSO MAPPING'!F11</f>
        <v>0</v>
      </c>
      <c r="F19" s="22">
        <f>+'CO-PO-PSO MAPPING'!G11</f>
        <v>0</v>
      </c>
      <c r="G19" s="22">
        <f>+'CO-PO-PSO MAPPING'!H11</f>
        <v>0</v>
      </c>
      <c r="H19" s="22">
        <f>+'CO-PO-PSO MAPPING'!I11</f>
        <v>2</v>
      </c>
      <c r="I19" s="22">
        <f>+'CO-PO-PSO MAPPING'!J11</f>
        <v>2</v>
      </c>
      <c r="J19" s="22">
        <f>+'CO-PO-PSO MAPPING'!K11</f>
        <v>0</v>
      </c>
    </row>
    <row r="20" spans="1:20" s="16" customFormat="1" ht="24.95" customHeight="1" x14ac:dyDescent="0.25">
      <c r="A20" s="143" t="str">
        <f t="shared" si="0"/>
        <v>CE503.5</v>
      </c>
      <c r="B20" s="22">
        <f>+'CO-PO-PSO MAPPING'!C12</f>
        <v>3</v>
      </c>
      <c r="C20" s="22">
        <f>+'CO-PO-PSO MAPPING'!D12</f>
        <v>2</v>
      </c>
      <c r="D20" s="22">
        <f>+'CO-PO-PSO MAPPING'!E12</f>
        <v>2</v>
      </c>
      <c r="E20" s="22">
        <f>+'CO-PO-PSO MAPPING'!F12</f>
        <v>0</v>
      </c>
      <c r="F20" s="22">
        <f>+'CO-PO-PSO MAPPING'!G12</f>
        <v>0</v>
      </c>
      <c r="G20" s="22">
        <f>+'CO-PO-PSO MAPPING'!H12</f>
        <v>3</v>
      </c>
      <c r="H20" s="22">
        <f>+'CO-PO-PSO MAPPING'!I12</f>
        <v>3</v>
      </c>
      <c r="I20" s="22">
        <f>+'CO-PO-PSO MAPPING'!J12</f>
        <v>3</v>
      </c>
      <c r="J20" s="22">
        <f>+'CO-PO-PSO MAPPING'!K12</f>
        <v>2</v>
      </c>
    </row>
    <row r="21" spans="1:20" s="16" customFormat="1" ht="24.95" customHeight="1" x14ac:dyDescent="0.25">
      <c r="A21" s="60"/>
      <c r="B21" s="23"/>
      <c r="C21" s="23"/>
      <c r="D21" s="23"/>
      <c r="E21" s="23"/>
      <c r="F21" s="23"/>
      <c r="G21" s="23"/>
      <c r="H21" s="23"/>
      <c r="I21" s="23"/>
      <c r="J21" s="23"/>
    </row>
    <row r="22" spans="1:20" s="16" customFormat="1" ht="24.95" customHeight="1" x14ac:dyDescent="0.25">
      <c r="A22" s="278" t="s">
        <v>44</v>
      </c>
      <c r="B22" s="278"/>
      <c r="C22" s="278"/>
      <c r="D22" s="278"/>
      <c r="E22" s="278"/>
      <c r="F22" s="278"/>
      <c r="G22" s="278"/>
      <c r="H22" s="278"/>
      <c r="I22" s="278"/>
      <c r="J22" s="278"/>
    </row>
    <row r="23" spans="1:20" s="16" customFormat="1" ht="24.95" customHeight="1" x14ac:dyDescent="0.25">
      <c r="A23" s="151" t="s">
        <v>191</v>
      </c>
      <c r="B23" s="151" t="s">
        <v>13</v>
      </c>
      <c r="C23" s="151" t="s">
        <v>14</v>
      </c>
      <c r="D23" s="151" t="s">
        <v>15</v>
      </c>
      <c r="E23" s="151" t="s">
        <v>16</v>
      </c>
      <c r="F23" s="151" t="s">
        <v>17</v>
      </c>
      <c r="G23" s="151" t="s">
        <v>18</v>
      </c>
      <c r="H23" s="151" t="s">
        <v>19</v>
      </c>
      <c r="I23" s="151" t="s">
        <v>20</v>
      </c>
      <c r="J23" s="151" t="s">
        <v>21</v>
      </c>
    </row>
    <row r="24" spans="1:20" s="16" customFormat="1" ht="24.95" customHeight="1" x14ac:dyDescent="0.25">
      <c r="A24" s="151" t="s">
        <v>64</v>
      </c>
      <c r="B24" s="94">
        <f>((E8*B16+E9*B17+E10*B18+E11*B19+E12*B20)/(B16+B17+B18+B19+B20))</f>
        <v>2.3466666666666667</v>
      </c>
      <c r="C24" s="94">
        <f>((E8*C16+E9*C17+E10*C18+E11*C19+E12*C20)/(C16+C17+C18+C19+C20))</f>
        <v>2.3444444444444446</v>
      </c>
      <c r="D24" s="94">
        <f>((E8*D16+E9*D17+E10*D18+E11*D19+E12*D20)/(D16+D17+D18+D19+D20))</f>
        <v>2.3487179487179484</v>
      </c>
      <c r="E24" s="94">
        <f>((E8*E16+E9*E17+E10*E18+E11*E19+E12*E20)/(E16+E17+E18+E19+E20))</f>
        <v>2.3555555555555556</v>
      </c>
      <c r="F24" s="94">
        <f>((E8*F16+E9*F17+E10*F18+E11*F19+E12*F20)/(F16+F17+F18+F19+F20))</f>
        <v>2.3333333333333335</v>
      </c>
      <c r="G24" s="94">
        <f>((E8*G16+E9*G17+E10*G18+E11*G19+E12*G20)/(G16+G17+G18+G19+G20))</f>
        <v>2.2666666666666666</v>
      </c>
      <c r="H24" s="94">
        <f>((E8*H16+E9*H17+E10*H18+E11*H19+E12*H20)/(H16+H17+H18+H19+H20))</f>
        <v>2.3444444444444446</v>
      </c>
      <c r="I24" s="94">
        <f>((E8*I16+E9*I17+E10*I18+E11*I19+E12*I20)/(I16+I17+I18+I19+I20))</f>
        <v>2.3393939393939398</v>
      </c>
      <c r="J24" s="94">
        <f>((E8*J16+E9*J17+E10*J18+E11*J19+E12*J20)/(J16+J17+J18+J19+J20))</f>
        <v>2.3333333333333335</v>
      </c>
    </row>
    <row r="25" spans="1:20" s="16" customFormat="1" x14ac:dyDescent="0.25"/>
    <row r="26" spans="1:20" s="16" customFormat="1" x14ac:dyDescent="0.25"/>
    <row r="27" spans="1:20" ht="20.25" customHeight="1" x14ac:dyDescent="0.25">
      <c r="A27" s="96" t="s">
        <v>163</v>
      </c>
      <c r="B27" s="141" t="s">
        <v>256</v>
      </c>
      <c r="T27" s="16"/>
    </row>
    <row r="28" spans="1:20" ht="15" customHeight="1" x14ac:dyDescent="0.25">
      <c r="A28" s="84" t="s">
        <v>13</v>
      </c>
      <c r="B28" s="94">
        <f>B24</f>
        <v>2.3466666666666667</v>
      </c>
    </row>
    <row r="29" spans="1:20" ht="15" customHeight="1" x14ac:dyDescent="0.25">
      <c r="A29" s="84" t="s">
        <v>14</v>
      </c>
      <c r="B29" s="94">
        <f>C24</f>
        <v>2.3444444444444446</v>
      </c>
    </row>
    <row r="30" spans="1:20" ht="15" customHeight="1" x14ac:dyDescent="0.25">
      <c r="A30" s="84" t="s">
        <v>15</v>
      </c>
      <c r="B30" s="94">
        <f>D24</f>
        <v>2.3487179487179484</v>
      </c>
    </row>
    <row r="31" spans="1:20" ht="15" customHeight="1" x14ac:dyDescent="0.25">
      <c r="A31" s="84" t="s">
        <v>16</v>
      </c>
      <c r="B31" s="94">
        <f>E24</f>
        <v>2.3555555555555556</v>
      </c>
    </row>
    <row r="32" spans="1:20" ht="15" customHeight="1" x14ac:dyDescent="0.25">
      <c r="A32" s="84" t="s">
        <v>17</v>
      </c>
      <c r="B32" s="94">
        <f>F24</f>
        <v>2.3333333333333335</v>
      </c>
    </row>
    <row r="33" spans="1:10" ht="15" customHeight="1" x14ac:dyDescent="0.25">
      <c r="A33" s="84" t="s">
        <v>18</v>
      </c>
      <c r="B33" s="94">
        <f>G24</f>
        <v>2.2666666666666666</v>
      </c>
    </row>
    <row r="34" spans="1:10" ht="15" customHeight="1" x14ac:dyDescent="0.25">
      <c r="A34" s="84" t="s">
        <v>19</v>
      </c>
      <c r="B34" s="94">
        <f>H24</f>
        <v>2.3444444444444446</v>
      </c>
    </row>
    <row r="35" spans="1:10" ht="15" customHeight="1" x14ac:dyDescent="0.25">
      <c r="A35" s="84" t="s">
        <v>20</v>
      </c>
      <c r="B35" s="94">
        <f>I24</f>
        <v>2.3393939393939398</v>
      </c>
    </row>
    <row r="36" spans="1:10" ht="15" customHeight="1" x14ac:dyDescent="0.25">
      <c r="A36" s="84" t="s">
        <v>21</v>
      </c>
      <c r="B36" s="94">
        <f>J24</f>
        <v>2.3333333333333335</v>
      </c>
    </row>
    <row r="39" spans="1:10" ht="15.75" x14ac:dyDescent="0.25">
      <c r="A39" s="214" t="s">
        <v>260</v>
      </c>
      <c r="B39" s="214"/>
      <c r="C39" s="214"/>
      <c r="D39" s="214"/>
      <c r="E39" s="214"/>
      <c r="F39" s="214"/>
      <c r="G39" s="214"/>
      <c r="H39" s="214"/>
      <c r="I39" s="214"/>
      <c r="J39" s="214"/>
    </row>
  </sheetData>
  <mergeCells count="19">
    <mergeCell ref="A1:J1"/>
    <mergeCell ref="A14:J14"/>
    <mergeCell ref="A22:J22"/>
    <mergeCell ref="A3:J3"/>
    <mergeCell ref="A2:J2"/>
    <mergeCell ref="A4:J4"/>
    <mergeCell ref="A5:J5"/>
    <mergeCell ref="C8:D8"/>
    <mergeCell ref="C9:D9"/>
    <mergeCell ref="C10:D10"/>
    <mergeCell ref="C11:D11"/>
    <mergeCell ref="C12:D12"/>
    <mergeCell ref="E8:F8"/>
    <mergeCell ref="E9:F9"/>
    <mergeCell ref="E10:F10"/>
    <mergeCell ref="E11:F11"/>
    <mergeCell ref="A39:J39"/>
    <mergeCell ref="E12:F12"/>
    <mergeCell ref="C7:F7"/>
  </mergeCells>
  <pageMargins left="0.59055118110236227" right="0" top="0.74803149606299213" bottom="0" header="0.31496062992125984" footer="0"/>
  <pageSetup paperSize="9" scale="54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3"/>
  <sheetViews>
    <sheetView topLeftCell="A40" zoomScale="70" zoomScaleNormal="70" workbookViewId="0">
      <selection activeCell="S12" sqref="S12"/>
    </sheetView>
  </sheetViews>
  <sheetFormatPr defaultRowHeight="15" x14ac:dyDescent="0.25"/>
  <cols>
    <col min="1" max="1" width="15.140625" customWidth="1"/>
    <col min="2" max="2" width="10.140625" customWidth="1"/>
    <col min="3" max="3" width="12.85546875" customWidth="1"/>
    <col min="4" max="5" width="7.5703125" customWidth="1"/>
    <col min="6" max="6" width="6.5703125" customWidth="1"/>
    <col min="8" max="8" width="14.28515625" customWidth="1"/>
    <col min="9" max="9" width="7.5703125" customWidth="1"/>
    <col min="10" max="11" width="7" customWidth="1"/>
    <col min="12" max="12" width="7.140625" customWidth="1"/>
    <col min="13" max="13" width="7.5703125" customWidth="1"/>
  </cols>
  <sheetData>
    <row r="1" spans="1:13" s="16" customFormat="1" ht="38.25" customHeight="1" x14ac:dyDescent="0.25">
      <c r="A1" s="274"/>
      <c r="B1" s="275"/>
      <c r="C1" s="275"/>
      <c r="D1" s="275"/>
      <c r="E1" s="275"/>
      <c r="F1" s="276"/>
      <c r="H1" s="274"/>
      <c r="I1" s="275"/>
      <c r="J1" s="275"/>
      <c r="K1" s="275"/>
      <c r="L1" s="275"/>
      <c r="M1" s="276"/>
    </row>
    <row r="2" spans="1:13" s="16" customFormat="1" ht="20.25" x14ac:dyDescent="0.3">
      <c r="A2" s="268" t="s">
        <v>5</v>
      </c>
      <c r="B2" s="241"/>
      <c r="C2" s="241"/>
      <c r="D2" s="241"/>
      <c r="E2" s="241"/>
      <c r="F2" s="279"/>
      <c r="H2" s="268" t="s">
        <v>5</v>
      </c>
      <c r="I2" s="241"/>
      <c r="J2" s="241"/>
      <c r="K2" s="241"/>
      <c r="L2" s="241"/>
      <c r="M2" s="279"/>
    </row>
    <row r="3" spans="1:13" s="16" customFormat="1" x14ac:dyDescent="0.25">
      <c r="A3" s="288" t="str">
        <f>+'PO ATTAINMENT '!A3:J3</f>
        <v>PROGRAM: CIVIL ENGINEERING</v>
      </c>
      <c r="B3" s="289"/>
      <c r="C3" s="289"/>
      <c r="D3" s="289"/>
      <c r="E3" s="289"/>
      <c r="F3" s="290"/>
      <c r="H3" s="288" t="str">
        <f>+A3</f>
        <v>PROGRAM: CIVIL ENGINEERING</v>
      </c>
      <c r="I3" s="289"/>
      <c r="J3" s="289"/>
      <c r="K3" s="289"/>
      <c r="L3" s="289"/>
      <c r="M3" s="290"/>
    </row>
    <row r="4" spans="1:13" s="16" customFormat="1" ht="33.75" customHeight="1" x14ac:dyDescent="0.25">
      <c r="A4" s="284" t="s">
        <v>261</v>
      </c>
      <c r="B4" s="285"/>
      <c r="C4" s="285"/>
      <c r="D4" s="285"/>
      <c r="E4" s="285"/>
      <c r="F4" s="286"/>
      <c r="H4" s="284" t="s">
        <v>261</v>
      </c>
      <c r="I4" s="285"/>
      <c r="J4" s="285"/>
      <c r="K4" s="285"/>
      <c r="L4" s="285"/>
      <c r="M4" s="286"/>
    </row>
    <row r="5" spans="1:13" ht="19.5" thickBot="1" x14ac:dyDescent="0.35">
      <c r="A5" s="264" t="s">
        <v>262</v>
      </c>
      <c r="B5" s="265"/>
      <c r="C5" s="265"/>
      <c r="D5" s="265"/>
      <c r="E5" s="265"/>
      <c r="F5" s="287"/>
      <c r="H5" s="264" t="s">
        <v>263</v>
      </c>
      <c r="I5" s="265"/>
      <c r="J5" s="265"/>
      <c r="K5" s="265"/>
      <c r="L5" s="265"/>
      <c r="M5" s="287"/>
    </row>
    <row r="6" spans="1:13" ht="15.75" x14ac:dyDescent="0.25">
      <c r="A6" s="116" t="s">
        <v>181</v>
      </c>
      <c r="B6" s="116" t="s">
        <v>6</v>
      </c>
      <c r="C6" s="116" t="s">
        <v>182</v>
      </c>
      <c r="D6" s="116" t="s">
        <v>183</v>
      </c>
      <c r="E6" s="117" t="s">
        <v>188</v>
      </c>
      <c r="F6" s="118" t="s">
        <v>189</v>
      </c>
      <c r="H6" s="116" t="s">
        <v>181</v>
      </c>
      <c r="I6" s="116" t="s">
        <v>6</v>
      </c>
      <c r="J6" s="116" t="s">
        <v>182</v>
      </c>
      <c r="K6" s="116" t="s">
        <v>183</v>
      </c>
      <c r="L6" s="117" t="s">
        <v>188</v>
      </c>
      <c r="M6" s="118" t="s">
        <v>189</v>
      </c>
    </row>
    <row r="7" spans="1:13" ht="15.75" x14ac:dyDescent="0.25">
      <c r="A7" s="110">
        <v>31101</v>
      </c>
      <c r="B7" s="107">
        <v>94</v>
      </c>
      <c r="C7" s="107">
        <v>19</v>
      </c>
      <c r="D7" s="107">
        <v>24</v>
      </c>
      <c r="E7" s="120">
        <v>10</v>
      </c>
      <c r="F7" s="120">
        <v>21</v>
      </c>
      <c r="H7" s="121">
        <v>31101</v>
      </c>
      <c r="I7" s="121">
        <v>58</v>
      </c>
      <c r="J7" s="78">
        <v>4</v>
      </c>
      <c r="K7" s="78">
        <v>15</v>
      </c>
      <c r="L7" s="78">
        <v>7</v>
      </c>
      <c r="M7" s="121">
        <v>5</v>
      </c>
    </row>
    <row r="8" spans="1:13" ht="15.75" x14ac:dyDescent="0.25">
      <c r="A8" s="110">
        <v>31102</v>
      </c>
      <c r="B8" s="107">
        <v>53</v>
      </c>
      <c r="C8" s="107">
        <v>16</v>
      </c>
      <c r="D8" s="107">
        <v>20</v>
      </c>
      <c r="E8" s="120">
        <v>13</v>
      </c>
      <c r="F8" s="120">
        <v>6</v>
      </c>
      <c r="H8" s="121">
        <v>31102</v>
      </c>
      <c r="I8" s="121">
        <v>72</v>
      </c>
      <c r="J8" s="78">
        <v>15</v>
      </c>
      <c r="K8" s="78">
        <v>19</v>
      </c>
      <c r="L8" s="78">
        <v>19</v>
      </c>
      <c r="M8" s="121">
        <v>10</v>
      </c>
    </row>
    <row r="9" spans="1:13" ht="15.75" x14ac:dyDescent="0.25">
      <c r="A9" s="110">
        <v>31103</v>
      </c>
      <c r="B9" s="107">
        <v>55</v>
      </c>
      <c r="C9" s="107">
        <v>15</v>
      </c>
      <c r="D9" s="107">
        <v>21</v>
      </c>
      <c r="E9" s="120">
        <v>5</v>
      </c>
      <c r="F9" s="120">
        <v>2</v>
      </c>
      <c r="H9" s="121">
        <v>31103</v>
      </c>
      <c r="I9" s="121">
        <v>44</v>
      </c>
      <c r="J9" s="78">
        <v>10</v>
      </c>
      <c r="K9" s="78">
        <v>15</v>
      </c>
      <c r="L9" s="78">
        <v>11</v>
      </c>
      <c r="M9" s="121">
        <v>2</v>
      </c>
    </row>
    <row r="10" spans="1:13" ht="15.75" x14ac:dyDescent="0.25">
      <c r="A10" s="110">
        <v>31141</v>
      </c>
      <c r="B10" s="107">
        <v>12</v>
      </c>
      <c r="C10" s="107">
        <v>15</v>
      </c>
      <c r="D10" s="107">
        <v>22</v>
      </c>
      <c r="E10" s="120">
        <v>14</v>
      </c>
      <c r="F10" s="120">
        <v>16</v>
      </c>
      <c r="H10" s="121">
        <v>31104</v>
      </c>
      <c r="I10" s="121">
        <v>40</v>
      </c>
      <c r="J10" s="78">
        <v>11</v>
      </c>
      <c r="K10" s="78">
        <v>12</v>
      </c>
      <c r="L10" s="78">
        <v>3</v>
      </c>
      <c r="M10" s="121">
        <v>1</v>
      </c>
    </row>
    <row r="11" spans="1:13" ht="15.75" x14ac:dyDescent="0.25">
      <c r="A11" s="110">
        <v>31104</v>
      </c>
      <c r="B11" s="107">
        <v>33</v>
      </c>
      <c r="C11" s="107">
        <v>16</v>
      </c>
      <c r="D11" s="107">
        <v>24</v>
      </c>
      <c r="E11" s="120">
        <v>13</v>
      </c>
      <c r="F11" s="120">
        <v>8</v>
      </c>
      <c r="H11" s="121">
        <v>31105</v>
      </c>
      <c r="I11" s="121">
        <v>54</v>
      </c>
      <c r="J11" s="78">
        <v>15</v>
      </c>
      <c r="K11" s="78">
        <v>19</v>
      </c>
      <c r="L11" s="78">
        <v>11</v>
      </c>
      <c r="M11" s="121">
        <v>2</v>
      </c>
    </row>
    <row r="12" spans="1:13" ht="15.75" x14ac:dyDescent="0.25">
      <c r="A12" s="110">
        <v>31105</v>
      </c>
      <c r="B12" s="107">
        <v>43</v>
      </c>
      <c r="C12" s="107">
        <v>10</v>
      </c>
      <c r="D12" s="107">
        <v>20</v>
      </c>
      <c r="E12" s="120"/>
      <c r="F12" s="120">
        <v>9</v>
      </c>
      <c r="H12" s="121">
        <v>31106</v>
      </c>
      <c r="I12" s="121">
        <v>30</v>
      </c>
      <c r="J12" s="78">
        <v>4</v>
      </c>
      <c r="K12" s="78">
        <v>12</v>
      </c>
      <c r="L12" s="78">
        <v>1</v>
      </c>
      <c r="M12" s="121">
        <v>0</v>
      </c>
    </row>
    <row r="13" spans="1:13" ht="15.75" x14ac:dyDescent="0.25">
      <c r="A13" s="110">
        <v>31106</v>
      </c>
      <c r="B13" s="107">
        <v>55</v>
      </c>
      <c r="C13" s="107">
        <v>10</v>
      </c>
      <c r="D13" s="107">
        <v>17</v>
      </c>
      <c r="E13" s="129">
        <v>14</v>
      </c>
      <c r="F13" s="129">
        <v>10</v>
      </c>
      <c r="H13" s="121">
        <v>31107</v>
      </c>
      <c r="I13" s="121">
        <v>40</v>
      </c>
      <c r="J13" s="78">
        <v>4</v>
      </c>
      <c r="K13" s="78">
        <v>17</v>
      </c>
      <c r="L13" s="78">
        <v>13</v>
      </c>
      <c r="M13" s="121">
        <v>12</v>
      </c>
    </row>
    <row r="14" spans="1:13" ht="15.75" x14ac:dyDescent="0.25">
      <c r="A14" s="110">
        <v>31107</v>
      </c>
      <c r="B14" s="107">
        <v>73</v>
      </c>
      <c r="C14" s="107">
        <v>15</v>
      </c>
      <c r="D14" s="107">
        <v>23</v>
      </c>
      <c r="E14" s="120">
        <v>14</v>
      </c>
      <c r="F14" s="120">
        <v>4</v>
      </c>
      <c r="H14" s="121">
        <v>31108</v>
      </c>
      <c r="I14" s="121">
        <v>54</v>
      </c>
      <c r="J14" s="78">
        <v>18</v>
      </c>
      <c r="K14" s="78">
        <v>18</v>
      </c>
      <c r="L14" s="78">
        <v>10</v>
      </c>
      <c r="M14" s="121">
        <v>6</v>
      </c>
    </row>
    <row r="15" spans="1:13" ht="15.75" x14ac:dyDescent="0.25">
      <c r="A15" s="110">
        <v>31108</v>
      </c>
      <c r="B15" s="107">
        <v>66</v>
      </c>
      <c r="C15" s="107">
        <v>16</v>
      </c>
      <c r="D15" s="107">
        <v>19</v>
      </c>
      <c r="E15" s="120">
        <v>14</v>
      </c>
      <c r="F15" s="120">
        <v>9</v>
      </c>
      <c r="H15" s="121">
        <v>31109</v>
      </c>
      <c r="I15" s="121">
        <v>57</v>
      </c>
      <c r="J15" s="78">
        <v>14</v>
      </c>
      <c r="K15" s="78">
        <v>17</v>
      </c>
      <c r="L15" s="78">
        <v>13</v>
      </c>
      <c r="M15" s="121">
        <v>1</v>
      </c>
    </row>
    <row r="16" spans="1:13" ht="15.75" x14ac:dyDescent="0.25">
      <c r="A16" s="110">
        <v>31109</v>
      </c>
      <c r="B16" s="107">
        <v>46</v>
      </c>
      <c r="C16" s="107">
        <v>17</v>
      </c>
      <c r="D16" s="107">
        <v>21</v>
      </c>
      <c r="E16" s="120">
        <v>17</v>
      </c>
      <c r="F16" s="120">
        <v>13</v>
      </c>
      <c r="H16" s="121">
        <v>31110</v>
      </c>
      <c r="I16" s="121">
        <v>51</v>
      </c>
      <c r="J16" s="78">
        <v>16</v>
      </c>
      <c r="K16" s="78">
        <v>17</v>
      </c>
      <c r="L16" s="78">
        <v>17</v>
      </c>
      <c r="M16" s="121">
        <v>2</v>
      </c>
    </row>
    <row r="17" spans="1:13" ht="15.75" x14ac:dyDescent="0.25">
      <c r="A17" s="110">
        <v>31110</v>
      </c>
      <c r="B17" s="107">
        <v>73</v>
      </c>
      <c r="C17" s="107">
        <v>20</v>
      </c>
      <c r="D17" s="107">
        <v>23</v>
      </c>
      <c r="E17" s="120">
        <v>16</v>
      </c>
      <c r="F17" s="120">
        <v>25</v>
      </c>
      <c r="H17" s="121">
        <v>31111</v>
      </c>
      <c r="I17" s="121">
        <v>45</v>
      </c>
      <c r="J17" s="78">
        <v>17</v>
      </c>
      <c r="K17" s="78">
        <v>17</v>
      </c>
      <c r="L17" s="78">
        <v>15</v>
      </c>
      <c r="M17" s="121">
        <v>7</v>
      </c>
    </row>
    <row r="18" spans="1:13" ht="15.75" x14ac:dyDescent="0.25">
      <c r="A18" s="110">
        <v>31111</v>
      </c>
      <c r="B18" s="107">
        <v>76</v>
      </c>
      <c r="C18" s="107">
        <v>22</v>
      </c>
      <c r="D18" s="107">
        <v>23</v>
      </c>
      <c r="E18" s="120">
        <v>25</v>
      </c>
      <c r="F18" s="120">
        <v>22</v>
      </c>
      <c r="H18" s="121">
        <v>31112</v>
      </c>
      <c r="I18" s="121">
        <v>40</v>
      </c>
      <c r="J18" s="78">
        <v>10</v>
      </c>
      <c r="K18" s="78">
        <v>17</v>
      </c>
      <c r="L18" s="78">
        <v>11</v>
      </c>
      <c r="M18" s="121">
        <v>16</v>
      </c>
    </row>
    <row r="19" spans="1:13" ht="15.75" x14ac:dyDescent="0.25">
      <c r="A19" s="110">
        <v>31112</v>
      </c>
      <c r="B19" s="107">
        <v>90</v>
      </c>
      <c r="C19" s="107">
        <v>24</v>
      </c>
      <c r="D19" s="107">
        <v>25</v>
      </c>
      <c r="E19" s="120">
        <v>15</v>
      </c>
      <c r="F19" s="120">
        <v>9</v>
      </c>
      <c r="H19" s="121">
        <v>31113</v>
      </c>
      <c r="I19" s="121">
        <v>68</v>
      </c>
      <c r="J19" s="78">
        <v>18</v>
      </c>
      <c r="K19" s="78">
        <v>18</v>
      </c>
      <c r="L19" s="78">
        <v>11</v>
      </c>
      <c r="M19" s="121">
        <v>9</v>
      </c>
    </row>
    <row r="20" spans="1:13" ht="15.75" x14ac:dyDescent="0.25">
      <c r="A20" s="110">
        <v>31113</v>
      </c>
      <c r="B20" s="107">
        <v>61</v>
      </c>
      <c r="C20" s="107">
        <v>14</v>
      </c>
      <c r="D20" s="107">
        <v>20</v>
      </c>
      <c r="E20" s="120">
        <v>15</v>
      </c>
      <c r="F20" s="120">
        <v>17</v>
      </c>
      <c r="H20" s="121">
        <v>31114</v>
      </c>
      <c r="I20" s="121">
        <v>67</v>
      </c>
      <c r="J20" s="78">
        <v>18</v>
      </c>
      <c r="K20" s="78">
        <v>20</v>
      </c>
      <c r="L20" s="78">
        <v>16</v>
      </c>
      <c r="M20" s="121">
        <v>11</v>
      </c>
    </row>
    <row r="21" spans="1:13" ht="15.75" x14ac:dyDescent="0.25">
      <c r="A21" s="110">
        <v>31114</v>
      </c>
      <c r="B21" s="107">
        <v>70</v>
      </c>
      <c r="C21" s="107">
        <v>18</v>
      </c>
      <c r="D21" s="107">
        <v>23</v>
      </c>
      <c r="E21" s="120">
        <v>15</v>
      </c>
      <c r="F21" s="120">
        <v>9</v>
      </c>
      <c r="H21" s="121">
        <v>31115</v>
      </c>
      <c r="I21" s="121">
        <v>32</v>
      </c>
      <c r="J21" s="78">
        <v>4</v>
      </c>
      <c r="K21" s="78">
        <v>17</v>
      </c>
      <c r="L21" s="78">
        <v>11</v>
      </c>
      <c r="M21" s="121">
        <v>10</v>
      </c>
    </row>
    <row r="22" spans="1:13" ht="15.75" x14ac:dyDescent="0.25">
      <c r="A22" s="110">
        <v>31115</v>
      </c>
      <c r="B22" s="107">
        <v>69</v>
      </c>
      <c r="C22" s="107">
        <v>15</v>
      </c>
      <c r="D22" s="107">
        <v>22</v>
      </c>
      <c r="E22" s="120">
        <v>4</v>
      </c>
      <c r="F22" s="120">
        <v>20</v>
      </c>
      <c r="H22" s="121">
        <v>31116</v>
      </c>
      <c r="I22" s="121">
        <v>59</v>
      </c>
      <c r="J22" s="78">
        <v>5</v>
      </c>
      <c r="K22" s="78">
        <v>17</v>
      </c>
      <c r="L22" s="78">
        <v>12</v>
      </c>
      <c r="M22" s="121">
        <v>4</v>
      </c>
    </row>
    <row r="23" spans="1:13" ht="15.75" x14ac:dyDescent="0.25">
      <c r="A23" s="110">
        <v>31116</v>
      </c>
      <c r="B23" s="107">
        <v>53</v>
      </c>
      <c r="C23" s="107">
        <v>16</v>
      </c>
      <c r="D23" s="107">
        <v>24</v>
      </c>
      <c r="E23" s="120">
        <v>8</v>
      </c>
      <c r="F23" s="120">
        <v>10</v>
      </c>
      <c r="H23" s="121">
        <v>31117</v>
      </c>
      <c r="I23" s="121">
        <v>43</v>
      </c>
      <c r="J23" s="78">
        <v>12</v>
      </c>
      <c r="K23" s="78">
        <v>12</v>
      </c>
      <c r="L23" s="78">
        <v>11</v>
      </c>
      <c r="M23" s="121">
        <v>12</v>
      </c>
    </row>
    <row r="24" spans="1:13" ht="15.75" x14ac:dyDescent="0.25">
      <c r="A24" s="110">
        <v>31117</v>
      </c>
      <c r="B24" s="107">
        <v>30</v>
      </c>
      <c r="C24" s="107">
        <v>16</v>
      </c>
      <c r="D24" s="107">
        <v>23</v>
      </c>
      <c r="E24" s="120">
        <v>16</v>
      </c>
      <c r="F24" s="120">
        <v>25</v>
      </c>
      <c r="H24" s="121">
        <v>31118</v>
      </c>
      <c r="I24" s="121">
        <v>67</v>
      </c>
      <c r="J24" s="78">
        <v>22</v>
      </c>
      <c r="K24" s="78">
        <v>20</v>
      </c>
      <c r="L24" s="78">
        <v>14</v>
      </c>
      <c r="M24" s="121">
        <v>4</v>
      </c>
    </row>
    <row r="25" spans="1:13" ht="15.75" x14ac:dyDescent="0.25">
      <c r="A25" s="110">
        <v>31118</v>
      </c>
      <c r="B25" s="107">
        <v>86</v>
      </c>
      <c r="C25" s="107">
        <v>22</v>
      </c>
      <c r="D25" s="107">
        <v>23</v>
      </c>
      <c r="E25" s="129">
        <v>25</v>
      </c>
      <c r="F25" s="129">
        <v>25</v>
      </c>
      <c r="H25" s="121">
        <v>31119</v>
      </c>
      <c r="I25" s="121">
        <v>53</v>
      </c>
      <c r="J25" s="78">
        <v>20</v>
      </c>
      <c r="K25" s="78">
        <v>20</v>
      </c>
      <c r="L25" s="78">
        <v>9</v>
      </c>
      <c r="M25" s="121">
        <v>0</v>
      </c>
    </row>
    <row r="26" spans="1:13" ht="15.75" x14ac:dyDescent="0.25">
      <c r="A26" s="110">
        <v>31119</v>
      </c>
      <c r="B26" s="107">
        <v>89</v>
      </c>
      <c r="C26" s="107">
        <v>22</v>
      </c>
      <c r="D26" s="107">
        <v>24</v>
      </c>
      <c r="E26" s="120">
        <v>24</v>
      </c>
      <c r="F26" s="120">
        <v>25</v>
      </c>
      <c r="H26" s="121">
        <v>31120</v>
      </c>
      <c r="I26" s="121"/>
      <c r="J26" s="78"/>
      <c r="K26" s="78">
        <v>10</v>
      </c>
      <c r="L26" s="78">
        <v>14</v>
      </c>
      <c r="M26" s="121">
        <v>11</v>
      </c>
    </row>
    <row r="27" spans="1:13" ht="15.75" x14ac:dyDescent="0.25">
      <c r="A27" s="110">
        <v>31120</v>
      </c>
      <c r="B27" s="107">
        <v>96</v>
      </c>
      <c r="C27" s="107">
        <v>21</v>
      </c>
      <c r="D27" s="107">
        <v>24</v>
      </c>
      <c r="E27" s="120">
        <v>13</v>
      </c>
      <c r="F27" s="120">
        <v>9</v>
      </c>
      <c r="H27" s="121">
        <v>31121</v>
      </c>
      <c r="I27" s="121">
        <v>63</v>
      </c>
      <c r="J27" s="78">
        <v>18</v>
      </c>
      <c r="K27" s="78">
        <v>20</v>
      </c>
      <c r="L27" s="78">
        <v>10</v>
      </c>
      <c r="M27" s="121">
        <v>13</v>
      </c>
    </row>
    <row r="28" spans="1:13" ht="15.75" x14ac:dyDescent="0.25">
      <c r="A28" s="110">
        <v>31121</v>
      </c>
      <c r="B28" s="107">
        <v>61</v>
      </c>
      <c r="C28" s="107">
        <v>18</v>
      </c>
      <c r="D28" s="107">
        <v>23</v>
      </c>
      <c r="E28" s="120">
        <v>25</v>
      </c>
      <c r="F28" s="120">
        <v>25</v>
      </c>
      <c r="H28" s="121">
        <v>31122</v>
      </c>
      <c r="I28" s="121">
        <v>60</v>
      </c>
      <c r="J28" s="78">
        <v>16</v>
      </c>
      <c r="K28" s="78">
        <v>21</v>
      </c>
      <c r="L28" s="78">
        <v>14</v>
      </c>
      <c r="M28" s="121">
        <v>13</v>
      </c>
    </row>
    <row r="29" spans="1:13" ht="15.75" x14ac:dyDescent="0.25">
      <c r="A29" s="110">
        <v>31122</v>
      </c>
      <c r="B29" s="107">
        <v>93</v>
      </c>
      <c r="C29" s="107">
        <v>24</v>
      </c>
      <c r="D29" s="107">
        <v>25</v>
      </c>
      <c r="E29" s="120">
        <v>16</v>
      </c>
      <c r="F29" s="120">
        <v>10</v>
      </c>
      <c r="H29" s="121">
        <v>31123</v>
      </c>
      <c r="I29" s="121">
        <v>67</v>
      </c>
      <c r="J29" s="78">
        <v>22</v>
      </c>
      <c r="K29" s="78">
        <v>17</v>
      </c>
      <c r="L29" s="78"/>
      <c r="M29" s="121"/>
    </row>
    <row r="30" spans="1:13" ht="15.75" x14ac:dyDescent="0.25">
      <c r="A30" s="110">
        <v>31123</v>
      </c>
      <c r="B30" s="107">
        <v>78</v>
      </c>
      <c r="C30" s="107">
        <v>18</v>
      </c>
      <c r="D30" s="107">
        <v>21</v>
      </c>
      <c r="E30" s="120">
        <v>25</v>
      </c>
      <c r="F30" s="120">
        <v>25</v>
      </c>
      <c r="H30" s="121">
        <v>31124</v>
      </c>
      <c r="I30" s="121">
        <v>49</v>
      </c>
      <c r="J30" s="78">
        <v>5</v>
      </c>
      <c r="K30" s="78">
        <v>10</v>
      </c>
      <c r="L30" s="78">
        <v>15</v>
      </c>
      <c r="M30" s="121">
        <v>8</v>
      </c>
    </row>
    <row r="31" spans="1:13" ht="15.75" x14ac:dyDescent="0.25">
      <c r="A31" s="110">
        <v>31124</v>
      </c>
      <c r="B31" s="107">
        <v>84</v>
      </c>
      <c r="C31" s="107">
        <v>22</v>
      </c>
      <c r="D31" s="107">
        <v>25</v>
      </c>
      <c r="E31" s="120">
        <v>23</v>
      </c>
      <c r="F31" s="120">
        <v>19</v>
      </c>
      <c r="H31" s="121">
        <v>31125</v>
      </c>
      <c r="I31" s="121">
        <v>68</v>
      </c>
      <c r="J31" s="78">
        <v>20</v>
      </c>
      <c r="K31" s="78">
        <v>21</v>
      </c>
      <c r="L31" s="78">
        <v>7</v>
      </c>
      <c r="M31" s="121">
        <v>7</v>
      </c>
    </row>
    <row r="32" spans="1:13" ht="15.75" x14ac:dyDescent="0.25">
      <c r="A32" s="110">
        <v>31125</v>
      </c>
      <c r="B32" s="107">
        <v>64</v>
      </c>
      <c r="C32" s="107">
        <v>16</v>
      </c>
      <c r="D32" s="107">
        <v>23</v>
      </c>
      <c r="E32" s="120">
        <v>19</v>
      </c>
      <c r="F32" s="120">
        <v>18</v>
      </c>
      <c r="H32" s="121">
        <v>31126</v>
      </c>
      <c r="I32" s="121">
        <v>47</v>
      </c>
      <c r="J32" s="78">
        <v>20</v>
      </c>
      <c r="K32" s="78">
        <v>15</v>
      </c>
      <c r="L32" s="78">
        <v>3</v>
      </c>
      <c r="M32" s="121">
        <v>1</v>
      </c>
    </row>
    <row r="33" spans="1:13" ht="15.75" x14ac:dyDescent="0.25">
      <c r="A33" s="110">
        <v>31126</v>
      </c>
      <c r="B33" s="107">
        <v>81</v>
      </c>
      <c r="C33" s="107">
        <v>12</v>
      </c>
      <c r="D33" s="107">
        <v>23</v>
      </c>
      <c r="E33" s="120">
        <v>19</v>
      </c>
      <c r="F33" s="120">
        <v>25</v>
      </c>
      <c r="H33" s="121">
        <v>31127</v>
      </c>
      <c r="I33" s="121">
        <v>40</v>
      </c>
      <c r="J33" s="78">
        <v>4</v>
      </c>
      <c r="K33" s="78">
        <v>10</v>
      </c>
      <c r="L33" s="78">
        <v>10</v>
      </c>
      <c r="M33" s="121">
        <v>0</v>
      </c>
    </row>
    <row r="34" spans="1:13" ht="15.75" x14ac:dyDescent="0.25">
      <c r="A34" s="110">
        <v>31127</v>
      </c>
      <c r="B34" s="107">
        <v>85</v>
      </c>
      <c r="C34" s="107">
        <v>16</v>
      </c>
      <c r="D34" s="107">
        <v>21</v>
      </c>
      <c r="E34" s="120">
        <v>14</v>
      </c>
      <c r="F34" s="120">
        <v>25</v>
      </c>
      <c r="H34" s="121">
        <v>31128</v>
      </c>
      <c r="I34" s="121">
        <v>40</v>
      </c>
      <c r="J34" s="78">
        <v>16</v>
      </c>
      <c r="K34" s="78">
        <v>15</v>
      </c>
      <c r="L34" s="78">
        <v>1</v>
      </c>
      <c r="M34" s="121">
        <v>0</v>
      </c>
    </row>
    <row r="35" spans="1:13" ht="15.75" x14ac:dyDescent="0.25">
      <c r="A35" s="110">
        <v>31128</v>
      </c>
      <c r="B35" s="107">
        <v>86</v>
      </c>
      <c r="C35" s="107">
        <v>18</v>
      </c>
      <c r="D35" s="107">
        <v>22</v>
      </c>
      <c r="E35" s="120">
        <v>17</v>
      </c>
      <c r="F35" s="120">
        <v>25</v>
      </c>
      <c r="H35" s="121">
        <v>31129</v>
      </c>
      <c r="I35" s="121">
        <v>45</v>
      </c>
      <c r="J35" s="78">
        <v>4</v>
      </c>
      <c r="K35" s="78">
        <v>10</v>
      </c>
      <c r="L35" s="78">
        <v>1</v>
      </c>
      <c r="M35" s="121">
        <v>0</v>
      </c>
    </row>
    <row r="36" spans="1:13" ht="15.75" x14ac:dyDescent="0.25">
      <c r="A36" s="110">
        <v>31129</v>
      </c>
      <c r="B36" s="107">
        <v>97</v>
      </c>
      <c r="C36" s="107">
        <v>20</v>
      </c>
      <c r="D36" s="107">
        <v>24</v>
      </c>
      <c r="E36" s="120">
        <v>8</v>
      </c>
      <c r="F36" s="120">
        <v>9</v>
      </c>
      <c r="H36" s="121">
        <v>31130</v>
      </c>
      <c r="I36" s="121">
        <v>45</v>
      </c>
      <c r="J36" s="78">
        <v>16</v>
      </c>
      <c r="K36" s="78">
        <v>10</v>
      </c>
      <c r="L36" s="78">
        <v>10</v>
      </c>
      <c r="M36" s="121">
        <v>0</v>
      </c>
    </row>
    <row r="37" spans="1:13" ht="15.75" x14ac:dyDescent="0.25">
      <c r="A37" s="110">
        <v>31130</v>
      </c>
      <c r="B37" s="107">
        <v>24</v>
      </c>
      <c r="C37" s="107">
        <v>15</v>
      </c>
      <c r="D37" s="107">
        <v>17</v>
      </c>
      <c r="E37" s="120">
        <v>10</v>
      </c>
      <c r="F37" s="120">
        <v>25</v>
      </c>
      <c r="H37" s="121">
        <v>31131</v>
      </c>
      <c r="I37" s="121">
        <v>70</v>
      </c>
      <c r="J37" s="78">
        <v>20</v>
      </c>
      <c r="K37" s="78">
        <v>22</v>
      </c>
      <c r="L37" s="78">
        <v>18</v>
      </c>
      <c r="M37" s="121">
        <v>15</v>
      </c>
    </row>
    <row r="38" spans="1:13" ht="15.75" x14ac:dyDescent="0.25">
      <c r="A38" s="110">
        <v>31131</v>
      </c>
      <c r="B38" s="107">
        <v>75</v>
      </c>
      <c r="C38" s="107">
        <v>17</v>
      </c>
      <c r="D38" s="107">
        <v>21</v>
      </c>
      <c r="E38" s="120">
        <v>25</v>
      </c>
      <c r="F38" s="120">
        <v>25</v>
      </c>
      <c r="H38" s="121">
        <v>31132</v>
      </c>
      <c r="I38" s="121">
        <v>54</v>
      </c>
      <c r="J38" s="78">
        <v>20</v>
      </c>
      <c r="K38" s="78">
        <v>19</v>
      </c>
      <c r="L38" s="78">
        <v>12</v>
      </c>
      <c r="M38" s="121">
        <v>7</v>
      </c>
    </row>
    <row r="39" spans="1:13" ht="15.75" x14ac:dyDescent="0.25">
      <c r="A39" s="110">
        <v>31132</v>
      </c>
      <c r="B39" s="107">
        <v>90</v>
      </c>
      <c r="C39" s="107">
        <v>22</v>
      </c>
      <c r="D39" s="107">
        <v>25</v>
      </c>
      <c r="E39" s="120">
        <v>25</v>
      </c>
      <c r="F39" s="120">
        <v>25</v>
      </c>
      <c r="H39" s="121">
        <v>31133</v>
      </c>
      <c r="I39" s="121">
        <v>72</v>
      </c>
      <c r="J39" s="78">
        <v>23</v>
      </c>
      <c r="K39" s="78">
        <v>23</v>
      </c>
      <c r="L39" s="78">
        <v>17</v>
      </c>
      <c r="M39" s="121">
        <v>13</v>
      </c>
    </row>
    <row r="40" spans="1:13" ht="15.75" x14ac:dyDescent="0.25">
      <c r="A40" s="110">
        <v>31133</v>
      </c>
      <c r="B40" s="107">
        <v>78</v>
      </c>
      <c r="C40" s="107">
        <v>17</v>
      </c>
      <c r="D40" s="107">
        <v>24</v>
      </c>
      <c r="E40" s="120">
        <v>25</v>
      </c>
      <c r="F40" s="120">
        <v>13</v>
      </c>
      <c r="H40" s="121">
        <v>31134</v>
      </c>
      <c r="I40" s="121">
        <v>55</v>
      </c>
      <c r="J40" s="78">
        <v>19</v>
      </c>
      <c r="K40" s="78">
        <v>16</v>
      </c>
      <c r="L40" s="78">
        <v>12</v>
      </c>
      <c r="M40" s="121">
        <v>5</v>
      </c>
    </row>
    <row r="41" spans="1:13" ht="15.75" x14ac:dyDescent="0.25">
      <c r="A41" s="110">
        <v>31134</v>
      </c>
      <c r="B41" s="107">
        <v>74</v>
      </c>
      <c r="C41" s="107">
        <v>18</v>
      </c>
      <c r="D41" s="107">
        <v>21</v>
      </c>
      <c r="E41" s="120">
        <v>25</v>
      </c>
      <c r="F41" s="120">
        <v>14</v>
      </c>
      <c r="H41" s="121">
        <v>31135</v>
      </c>
      <c r="I41" s="121">
        <v>80</v>
      </c>
      <c r="J41" s="78">
        <v>23</v>
      </c>
      <c r="K41" s="78">
        <v>22</v>
      </c>
      <c r="L41" s="78">
        <v>21</v>
      </c>
      <c r="M41" s="121">
        <v>10</v>
      </c>
    </row>
    <row r="42" spans="1:13" ht="15.75" x14ac:dyDescent="0.25">
      <c r="A42" s="110">
        <v>31135</v>
      </c>
      <c r="B42" s="107">
        <v>86</v>
      </c>
      <c r="C42" s="107">
        <v>20</v>
      </c>
      <c r="D42" s="107">
        <v>23</v>
      </c>
      <c r="E42" s="120">
        <v>22</v>
      </c>
      <c r="F42" s="120">
        <v>19</v>
      </c>
      <c r="H42" s="121">
        <v>31136</v>
      </c>
      <c r="I42" s="121">
        <v>59</v>
      </c>
      <c r="J42" s="78">
        <v>23</v>
      </c>
      <c r="K42" s="78">
        <v>19</v>
      </c>
      <c r="L42" s="78">
        <v>18</v>
      </c>
      <c r="M42" s="78">
        <v>2</v>
      </c>
    </row>
    <row r="43" spans="1:13" ht="15.75" x14ac:dyDescent="0.25">
      <c r="A43" s="110">
        <v>31136</v>
      </c>
      <c r="B43" s="107">
        <v>84</v>
      </c>
      <c r="C43" s="107">
        <v>20</v>
      </c>
      <c r="D43" s="107">
        <v>24</v>
      </c>
      <c r="E43" s="120">
        <v>25</v>
      </c>
      <c r="F43" s="120">
        <v>22</v>
      </c>
      <c r="H43" s="121">
        <v>31137</v>
      </c>
      <c r="I43" s="121">
        <v>50</v>
      </c>
      <c r="J43" s="78">
        <v>20</v>
      </c>
      <c r="K43" s="78">
        <v>21</v>
      </c>
      <c r="L43" s="78">
        <v>14</v>
      </c>
      <c r="M43" s="78">
        <v>4</v>
      </c>
    </row>
    <row r="44" spans="1:13" ht="15.75" x14ac:dyDescent="0.25">
      <c r="A44" s="110">
        <v>31137</v>
      </c>
      <c r="B44" s="107">
        <v>78</v>
      </c>
      <c r="C44" s="107">
        <v>18</v>
      </c>
      <c r="D44" s="107">
        <v>23</v>
      </c>
      <c r="E44" s="120">
        <v>25</v>
      </c>
      <c r="F44" s="120">
        <v>25</v>
      </c>
      <c r="H44" s="121">
        <v>31138</v>
      </c>
      <c r="I44" s="121">
        <v>74</v>
      </c>
      <c r="J44" s="78">
        <v>23</v>
      </c>
      <c r="K44" s="78">
        <v>23</v>
      </c>
      <c r="L44" s="78">
        <v>21</v>
      </c>
      <c r="M44" s="78">
        <v>10</v>
      </c>
    </row>
    <row r="45" spans="1:13" ht="15.75" x14ac:dyDescent="0.25">
      <c r="A45" s="110">
        <v>31138</v>
      </c>
      <c r="B45" s="107">
        <v>89</v>
      </c>
      <c r="C45" s="107">
        <v>21</v>
      </c>
      <c r="D45" s="107">
        <v>25</v>
      </c>
      <c r="E45" s="120">
        <v>21</v>
      </c>
      <c r="F45" s="120">
        <v>17</v>
      </c>
      <c r="H45" s="121">
        <v>31139</v>
      </c>
      <c r="I45" s="121">
        <v>72</v>
      </c>
      <c r="J45" s="78">
        <v>21</v>
      </c>
      <c r="K45" s="78">
        <v>20</v>
      </c>
      <c r="L45" s="78">
        <v>18</v>
      </c>
      <c r="M45" s="78">
        <v>4</v>
      </c>
    </row>
    <row r="46" spans="1:13" ht="15.75" x14ac:dyDescent="0.25">
      <c r="A46" s="110">
        <v>31139</v>
      </c>
      <c r="B46" s="107">
        <v>87</v>
      </c>
      <c r="C46" s="107">
        <v>18</v>
      </c>
      <c r="D46" s="107">
        <v>23</v>
      </c>
      <c r="E46" s="120"/>
      <c r="F46" s="120">
        <v>15</v>
      </c>
      <c r="H46" s="121">
        <v>31140</v>
      </c>
      <c r="I46" s="121">
        <v>69</v>
      </c>
      <c r="J46" s="78">
        <v>18</v>
      </c>
      <c r="K46" s="78">
        <v>16</v>
      </c>
      <c r="L46" s="78">
        <v>11</v>
      </c>
      <c r="M46" s="78">
        <v>8</v>
      </c>
    </row>
    <row r="47" spans="1:13" ht="15.75" x14ac:dyDescent="0.25">
      <c r="A47" s="110">
        <v>31140</v>
      </c>
      <c r="B47" s="107">
        <v>82</v>
      </c>
      <c r="C47" s="107">
        <v>14</v>
      </c>
      <c r="D47" s="107">
        <v>21</v>
      </c>
      <c r="E47" s="129">
        <v>12</v>
      </c>
      <c r="F47" s="129">
        <v>4</v>
      </c>
      <c r="H47" s="121">
        <v>31141</v>
      </c>
      <c r="I47" s="121">
        <v>76</v>
      </c>
      <c r="J47" s="78">
        <v>22</v>
      </c>
      <c r="K47" s="78">
        <v>24</v>
      </c>
      <c r="L47" s="78">
        <v>15</v>
      </c>
      <c r="M47" s="78">
        <v>22</v>
      </c>
    </row>
    <row r="48" spans="1:13" ht="15.75" x14ac:dyDescent="0.25">
      <c r="A48" s="111">
        <v>31201</v>
      </c>
      <c r="B48" s="107">
        <v>99</v>
      </c>
      <c r="C48" s="107">
        <v>24</v>
      </c>
      <c r="D48" s="107">
        <v>25</v>
      </c>
      <c r="E48" s="120">
        <v>25</v>
      </c>
      <c r="F48" s="120">
        <v>25</v>
      </c>
      <c r="G48" s="119"/>
      <c r="H48" s="121">
        <v>31142</v>
      </c>
      <c r="I48" s="121">
        <v>83</v>
      </c>
      <c r="J48" s="78">
        <v>20</v>
      </c>
      <c r="K48" s="78">
        <v>23</v>
      </c>
      <c r="L48" s="78">
        <v>18</v>
      </c>
      <c r="M48" s="78">
        <v>23</v>
      </c>
    </row>
    <row r="49" spans="1:13" ht="15.75" x14ac:dyDescent="0.25">
      <c r="A49" s="111">
        <v>31202</v>
      </c>
      <c r="B49" s="107">
        <v>92</v>
      </c>
      <c r="C49" s="107">
        <v>17</v>
      </c>
      <c r="D49" s="107">
        <v>20</v>
      </c>
      <c r="E49" s="120">
        <v>14</v>
      </c>
      <c r="F49" s="120">
        <v>25</v>
      </c>
      <c r="H49" s="121">
        <v>31143</v>
      </c>
      <c r="I49" s="121">
        <v>68</v>
      </c>
      <c r="J49" s="78">
        <v>17</v>
      </c>
      <c r="K49" s="78">
        <v>14</v>
      </c>
      <c r="L49" s="78">
        <v>9</v>
      </c>
      <c r="M49" s="78">
        <v>3</v>
      </c>
    </row>
    <row r="50" spans="1:13" ht="15.75" x14ac:dyDescent="0.25">
      <c r="A50" s="111">
        <v>31203</v>
      </c>
      <c r="B50" s="107">
        <v>83</v>
      </c>
      <c r="C50" s="107">
        <v>18</v>
      </c>
      <c r="D50" s="107">
        <v>23</v>
      </c>
      <c r="E50" s="120">
        <v>21</v>
      </c>
      <c r="F50" s="120">
        <v>24</v>
      </c>
      <c r="H50" s="121">
        <v>31144</v>
      </c>
      <c r="I50" s="121">
        <v>61</v>
      </c>
      <c r="J50" s="78">
        <v>17</v>
      </c>
      <c r="K50" s="78">
        <v>18</v>
      </c>
      <c r="L50" s="78">
        <v>16</v>
      </c>
      <c r="M50" s="78">
        <v>13</v>
      </c>
    </row>
    <row r="51" spans="1:13" ht="15.75" x14ac:dyDescent="0.25">
      <c r="A51" s="111">
        <v>31204</v>
      </c>
      <c r="B51" s="107">
        <v>76</v>
      </c>
      <c r="C51" s="107">
        <v>20</v>
      </c>
      <c r="D51" s="107">
        <v>24</v>
      </c>
      <c r="E51" s="120">
        <v>25</v>
      </c>
      <c r="F51" s="120">
        <v>21</v>
      </c>
      <c r="H51" s="121">
        <v>31145</v>
      </c>
      <c r="I51" s="121">
        <v>50</v>
      </c>
      <c r="J51" s="78">
        <v>6</v>
      </c>
      <c r="K51" s="78">
        <v>14</v>
      </c>
      <c r="L51" s="78">
        <v>14</v>
      </c>
      <c r="M51" s="78">
        <v>1</v>
      </c>
    </row>
    <row r="52" spans="1:13" ht="15.75" x14ac:dyDescent="0.25">
      <c r="A52" s="111">
        <v>31205</v>
      </c>
      <c r="B52" s="106">
        <v>61</v>
      </c>
      <c r="C52" s="106">
        <v>17</v>
      </c>
      <c r="D52" s="106">
        <v>22</v>
      </c>
      <c r="E52" s="120">
        <v>10</v>
      </c>
      <c r="F52" s="120">
        <v>8</v>
      </c>
      <c r="H52" s="121">
        <v>31146</v>
      </c>
      <c r="I52" s="121">
        <v>56</v>
      </c>
      <c r="J52" s="78">
        <v>14</v>
      </c>
      <c r="K52" s="78">
        <v>19</v>
      </c>
      <c r="L52" s="78">
        <v>10</v>
      </c>
      <c r="M52" s="78">
        <v>3</v>
      </c>
    </row>
    <row r="53" spans="1:13" ht="15.75" x14ac:dyDescent="0.25">
      <c r="A53" s="111">
        <v>31206</v>
      </c>
      <c r="B53" s="107">
        <v>87</v>
      </c>
      <c r="C53" s="107">
        <v>18</v>
      </c>
      <c r="D53" s="107">
        <v>23</v>
      </c>
      <c r="E53" s="120">
        <v>21</v>
      </c>
      <c r="F53" s="120">
        <v>22</v>
      </c>
      <c r="H53" s="121">
        <v>31147</v>
      </c>
      <c r="I53" s="121">
        <v>69</v>
      </c>
      <c r="J53" s="78">
        <v>22</v>
      </c>
      <c r="K53" s="78">
        <v>21</v>
      </c>
      <c r="L53" s="78">
        <v>23</v>
      </c>
      <c r="M53" s="78">
        <v>9</v>
      </c>
    </row>
    <row r="54" spans="1:13" ht="15.75" x14ac:dyDescent="0.25">
      <c r="A54" s="111">
        <v>31207</v>
      </c>
      <c r="B54" s="107">
        <v>87</v>
      </c>
      <c r="C54" s="107">
        <v>24</v>
      </c>
      <c r="D54" s="107">
        <v>24</v>
      </c>
      <c r="E54" s="120">
        <v>25</v>
      </c>
      <c r="F54" s="120">
        <v>22</v>
      </c>
      <c r="H54" s="121">
        <v>31148</v>
      </c>
      <c r="I54" s="121">
        <v>70</v>
      </c>
      <c r="J54" s="78">
        <v>16</v>
      </c>
      <c r="K54" s="78">
        <v>18</v>
      </c>
      <c r="L54" s="78">
        <v>9</v>
      </c>
      <c r="M54" s="78">
        <v>7</v>
      </c>
    </row>
    <row r="55" spans="1:13" ht="15.75" x14ac:dyDescent="0.25">
      <c r="A55" s="111">
        <v>31208</v>
      </c>
      <c r="B55" s="107">
        <v>92</v>
      </c>
      <c r="C55" s="107">
        <v>24</v>
      </c>
      <c r="D55" s="107">
        <v>24</v>
      </c>
      <c r="E55" s="120">
        <v>21</v>
      </c>
      <c r="F55" s="120">
        <v>25</v>
      </c>
      <c r="H55" s="121">
        <v>31149</v>
      </c>
      <c r="I55" s="121">
        <v>74</v>
      </c>
      <c r="J55" s="78">
        <v>23</v>
      </c>
      <c r="K55" s="78">
        <v>23</v>
      </c>
      <c r="L55" s="78">
        <v>13</v>
      </c>
      <c r="M55" s="78">
        <v>9</v>
      </c>
    </row>
    <row r="56" spans="1:13" ht="15.75" x14ac:dyDescent="0.25">
      <c r="A56" s="111">
        <v>31209</v>
      </c>
      <c r="B56" s="107">
        <v>94</v>
      </c>
      <c r="C56" s="107">
        <v>18</v>
      </c>
      <c r="D56" s="107">
        <v>23</v>
      </c>
      <c r="E56" s="120">
        <v>21</v>
      </c>
      <c r="F56" s="120">
        <v>21</v>
      </c>
      <c r="H56" s="121">
        <v>31150</v>
      </c>
      <c r="I56" s="121">
        <v>66</v>
      </c>
      <c r="J56" s="78">
        <v>20</v>
      </c>
      <c r="K56" s="78">
        <v>22</v>
      </c>
      <c r="L56" s="78">
        <v>15</v>
      </c>
      <c r="M56" s="78">
        <v>4</v>
      </c>
    </row>
    <row r="57" spans="1:13" ht="15.75" x14ac:dyDescent="0.25">
      <c r="A57" s="111">
        <v>31210</v>
      </c>
      <c r="B57" s="107">
        <v>94</v>
      </c>
      <c r="C57" s="107">
        <v>20</v>
      </c>
      <c r="D57" s="107">
        <v>23</v>
      </c>
      <c r="E57" s="120">
        <v>14</v>
      </c>
      <c r="F57" s="120">
        <v>19</v>
      </c>
      <c r="H57" s="121">
        <v>31151</v>
      </c>
      <c r="I57" s="121">
        <v>62</v>
      </c>
      <c r="J57" s="78">
        <v>22</v>
      </c>
      <c r="K57" s="78">
        <v>21</v>
      </c>
      <c r="L57" s="78">
        <v>21</v>
      </c>
      <c r="M57" s="78">
        <v>16</v>
      </c>
    </row>
    <row r="58" spans="1:13" ht="15.75" x14ac:dyDescent="0.25">
      <c r="A58" s="111">
        <v>31211</v>
      </c>
      <c r="B58" s="107">
        <v>75</v>
      </c>
      <c r="C58" s="107">
        <v>18</v>
      </c>
      <c r="D58" s="107">
        <v>23</v>
      </c>
      <c r="E58" s="120">
        <v>15</v>
      </c>
      <c r="F58" s="120">
        <v>10</v>
      </c>
      <c r="H58" s="121">
        <v>31152</v>
      </c>
      <c r="I58" s="121">
        <v>83</v>
      </c>
      <c r="J58" s="78">
        <v>22</v>
      </c>
      <c r="K58" s="78">
        <v>22</v>
      </c>
      <c r="L58" s="78">
        <v>17</v>
      </c>
      <c r="M58" s="78">
        <v>22</v>
      </c>
    </row>
    <row r="59" spans="1:13" ht="15.75" x14ac:dyDescent="0.25">
      <c r="A59" s="111">
        <v>31212</v>
      </c>
      <c r="B59" s="106">
        <v>49</v>
      </c>
      <c r="C59" s="106">
        <v>20</v>
      </c>
      <c r="D59" s="106">
        <v>23</v>
      </c>
      <c r="E59" s="120">
        <v>23</v>
      </c>
      <c r="F59" s="120">
        <v>10</v>
      </c>
      <c r="H59" s="121">
        <v>31153</v>
      </c>
      <c r="I59" s="121">
        <v>82</v>
      </c>
      <c r="J59" s="78">
        <v>22</v>
      </c>
      <c r="K59" s="78">
        <v>22</v>
      </c>
      <c r="L59" s="78">
        <v>20</v>
      </c>
      <c r="M59" s="78">
        <v>21</v>
      </c>
    </row>
    <row r="60" spans="1:13" ht="15.75" x14ac:dyDescent="0.25">
      <c r="A60" s="111">
        <v>31213</v>
      </c>
      <c r="B60" s="107">
        <v>75</v>
      </c>
      <c r="C60" s="107">
        <v>20</v>
      </c>
      <c r="D60" s="107">
        <v>23</v>
      </c>
      <c r="E60" s="120">
        <v>14</v>
      </c>
      <c r="F60" s="120">
        <v>21</v>
      </c>
      <c r="H60" s="121">
        <v>31154</v>
      </c>
      <c r="I60" s="121">
        <v>69</v>
      </c>
      <c r="J60" s="78">
        <v>22</v>
      </c>
      <c r="K60" s="78">
        <v>22</v>
      </c>
      <c r="L60" s="78">
        <v>7</v>
      </c>
      <c r="M60" s="78">
        <v>17</v>
      </c>
    </row>
    <row r="61" spans="1:13" ht="15.75" x14ac:dyDescent="0.25">
      <c r="A61" s="111">
        <v>31214</v>
      </c>
      <c r="B61" s="106">
        <v>92</v>
      </c>
      <c r="C61" s="106">
        <v>21</v>
      </c>
      <c r="D61" s="106">
        <v>23</v>
      </c>
      <c r="E61" s="120">
        <v>24</v>
      </c>
      <c r="F61" s="120">
        <v>25</v>
      </c>
      <c r="H61" s="121">
        <v>31155</v>
      </c>
      <c r="I61" s="121">
        <v>82</v>
      </c>
      <c r="J61" s="78">
        <v>24</v>
      </c>
      <c r="K61" s="78">
        <v>22</v>
      </c>
      <c r="L61" s="78">
        <v>14</v>
      </c>
      <c r="M61" s="78">
        <v>18</v>
      </c>
    </row>
    <row r="62" spans="1:13" ht="15.75" x14ac:dyDescent="0.25">
      <c r="A62" s="111">
        <v>31215</v>
      </c>
      <c r="B62" s="107">
        <v>83</v>
      </c>
      <c r="C62" s="107">
        <v>23</v>
      </c>
      <c r="D62" s="107">
        <v>24</v>
      </c>
      <c r="E62" s="120">
        <v>22</v>
      </c>
      <c r="F62" s="120">
        <v>25</v>
      </c>
      <c r="H62" s="121">
        <v>31156</v>
      </c>
      <c r="I62" s="121">
        <v>83</v>
      </c>
      <c r="J62" s="78">
        <v>24</v>
      </c>
      <c r="K62" s="78">
        <v>22</v>
      </c>
      <c r="L62" s="78">
        <v>17</v>
      </c>
      <c r="M62" s="78">
        <v>22</v>
      </c>
    </row>
    <row r="63" spans="1:13" ht="15.75" x14ac:dyDescent="0.25">
      <c r="A63" s="111">
        <v>31216</v>
      </c>
      <c r="B63" s="107">
        <v>79</v>
      </c>
      <c r="C63" s="107">
        <v>19</v>
      </c>
      <c r="D63" s="107">
        <v>23</v>
      </c>
      <c r="E63" s="120">
        <v>19</v>
      </c>
      <c r="F63" s="120">
        <v>19</v>
      </c>
      <c r="H63" s="121">
        <v>31157</v>
      </c>
      <c r="I63" s="121">
        <v>74</v>
      </c>
      <c r="J63" s="78">
        <v>24</v>
      </c>
      <c r="K63" s="78">
        <v>23</v>
      </c>
      <c r="L63" s="78">
        <v>16</v>
      </c>
      <c r="M63" s="78">
        <v>10</v>
      </c>
    </row>
    <row r="64" spans="1:13" ht="15.75" x14ac:dyDescent="0.25">
      <c r="A64" s="111">
        <v>31217</v>
      </c>
      <c r="B64" s="106">
        <v>72</v>
      </c>
      <c r="C64" s="106">
        <v>18</v>
      </c>
      <c r="D64" s="106">
        <v>21</v>
      </c>
      <c r="E64" s="120">
        <v>10</v>
      </c>
      <c r="F64" s="120">
        <v>9</v>
      </c>
      <c r="H64" s="121">
        <v>31158</v>
      </c>
      <c r="I64" s="121">
        <v>50</v>
      </c>
      <c r="J64" s="78">
        <v>20</v>
      </c>
      <c r="K64" s="78">
        <v>19</v>
      </c>
      <c r="L64" s="78">
        <v>14</v>
      </c>
      <c r="M64" s="78">
        <v>10</v>
      </c>
    </row>
    <row r="65" spans="1:13" ht="15.75" x14ac:dyDescent="0.25">
      <c r="A65" s="111">
        <v>31218</v>
      </c>
      <c r="B65" s="106"/>
      <c r="C65" s="106">
        <v>18</v>
      </c>
      <c r="D65" s="106">
        <v>20</v>
      </c>
      <c r="E65" s="120"/>
      <c r="F65" s="120">
        <v>0</v>
      </c>
      <c r="H65" s="121">
        <v>31159</v>
      </c>
      <c r="I65" s="121">
        <v>56</v>
      </c>
      <c r="J65" s="78">
        <v>14</v>
      </c>
      <c r="K65" s="78">
        <v>16</v>
      </c>
      <c r="L65" s="78">
        <v>17</v>
      </c>
      <c r="M65" s="78">
        <v>0</v>
      </c>
    </row>
    <row r="66" spans="1:13" ht="15.75" x14ac:dyDescent="0.25">
      <c r="A66" s="111">
        <v>31219</v>
      </c>
      <c r="B66" s="106">
        <v>41</v>
      </c>
      <c r="C66" s="106"/>
      <c r="D66" s="106">
        <v>10</v>
      </c>
      <c r="E66" s="120">
        <v>11</v>
      </c>
      <c r="F66" s="120"/>
      <c r="H66" s="121">
        <v>31160</v>
      </c>
      <c r="I66" s="121">
        <v>76</v>
      </c>
      <c r="J66" s="78">
        <v>19</v>
      </c>
      <c r="K66" s="78">
        <v>21</v>
      </c>
      <c r="L66" s="78">
        <v>11</v>
      </c>
      <c r="M66" s="78">
        <v>12</v>
      </c>
    </row>
    <row r="67" spans="1:13" ht="15.75" x14ac:dyDescent="0.25">
      <c r="A67" s="111">
        <v>31220</v>
      </c>
      <c r="B67" s="106">
        <v>57</v>
      </c>
      <c r="C67" s="106">
        <v>14</v>
      </c>
      <c r="D67" s="106">
        <v>21</v>
      </c>
      <c r="E67" s="120">
        <v>22</v>
      </c>
      <c r="F67" s="120">
        <v>9</v>
      </c>
      <c r="H67" s="124">
        <v>31201</v>
      </c>
      <c r="I67" s="107">
        <v>70</v>
      </c>
      <c r="J67" s="107">
        <v>21</v>
      </c>
      <c r="K67" s="107">
        <v>20</v>
      </c>
      <c r="L67" s="78">
        <v>12</v>
      </c>
      <c r="M67" s="78">
        <v>14</v>
      </c>
    </row>
    <row r="68" spans="1:13" ht="15.75" x14ac:dyDescent="0.25">
      <c r="A68" s="111">
        <v>31221</v>
      </c>
      <c r="B68" s="107">
        <v>72</v>
      </c>
      <c r="C68" s="107">
        <v>23</v>
      </c>
      <c r="D68" s="107">
        <v>24</v>
      </c>
      <c r="E68" s="120">
        <v>23</v>
      </c>
      <c r="F68" s="120">
        <v>20</v>
      </c>
      <c r="H68" s="124">
        <v>31202</v>
      </c>
      <c r="I68" s="106">
        <v>47</v>
      </c>
      <c r="J68" s="106">
        <v>7</v>
      </c>
      <c r="K68" s="106">
        <v>18</v>
      </c>
      <c r="L68" s="78">
        <v>13</v>
      </c>
      <c r="M68" s="78"/>
    </row>
    <row r="69" spans="1:13" ht="15.75" x14ac:dyDescent="0.25">
      <c r="A69" s="111">
        <v>31222</v>
      </c>
      <c r="B69" s="107">
        <v>80</v>
      </c>
      <c r="C69" s="107">
        <v>19</v>
      </c>
      <c r="D69" s="107">
        <v>23</v>
      </c>
      <c r="E69" s="120">
        <v>25</v>
      </c>
      <c r="F69" s="120">
        <v>25</v>
      </c>
      <c r="H69" s="124">
        <v>31203</v>
      </c>
      <c r="I69" s="107">
        <v>78</v>
      </c>
      <c r="J69" s="107">
        <v>18</v>
      </c>
      <c r="K69" s="107">
        <v>20</v>
      </c>
      <c r="L69" s="78">
        <v>13</v>
      </c>
      <c r="M69" s="78">
        <v>22</v>
      </c>
    </row>
    <row r="70" spans="1:13" ht="15.75" x14ac:dyDescent="0.25">
      <c r="A70" s="111">
        <v>31223</v>
      </c>
      <c r="B70" s="107">
        <v>82</v>
      </c>
      <c r="C70" s="107">
        <v>18</v>
      </c>
      <c r="D70" s="107">
        <v>22</v>
      </c>
      <c r="E70" s="120">
        <v>25</v>
      </c>
      <c r="F70" s="120">
        <v>17</v>
      </c>
      <c r="H70" s="124">
        <v>31204</v>
      </c>
      <c r="I70" s="107">
        <v>67</v>
      </c>
      <c r="J70" s="107">
        <v>22</v>
      </c>
      <c r="K70" s="107">
        <v>20</v>
      </c>
      <c r="L70" s="78">
        <v>16</v>
      </c>
      <c r="M70" s="78">
        <v>18</v>
      </c>
    </row>
    <row r="71" spans="1:13" ht="15.75" x14ac:dyDescent="0.25">
      <c r="A71" s="111">
        <v>31224</v>
      </c>
      <c r="B71" s="107">
        <v>83</v>
      </c>
      <c r="C71" s="107">
        <v>22</v>
      </c>
      <c r="D71" s="107">
        <v>20</v>
      </c>
      <c r="E71" s="120">
        <v>14</v>
      </c>
      <c r="F71" s="120">
        <v>10</v>
      </c>
      <c r="H71" s="124">
        <v>31205</v>
      </c>
      <c r="I71" s="107">
        <v>68</v>
      </c>
      <c r="J71" s="107">
        <v>19</v>
      </c>
      <c r="K71" s="107">
        <v>22</v>
      </c>
      <c r="L71" s="78">
        <v>17</v>
      </c>
      <c r="M71" s="78">
        <v>21</v>
      </c>
    </row>
    <row r="72" spans="1:13" ht="15.75" x14ac:dyDescent="0.25">
      <c r="A72" s="111">
        <v>31225</v>
      </c>
      <c r="B72" s="107">
        <v>85</v>
      </c>
      <c r="C72" s="107">
        <v>23</v>
      </c>
      <c r="D72" s="107">
        <v>22</v>
      </c>
      <c r="E72" s="120">
        <v>25</v>
      </c>
      <c r="F72" s="120">
        <v>22</v>
      </c>
      <c r="H72" s="124">
        <v>31206</v>
      </c>
      <c r="I72" s="107">
        <v>80</v>
      </c>
      <c r="J72" s="107">
        <v>22</v>
      </c>
      <c r="K72" s="107">
        <v>21</v>
      </c>
      <c r="L72" s="78">
        <v>21</v>
      </c>
      <c r="M72" s="78">
        <v>23</v>
      </c>
    </row>
    <row r="73" spans="1:13" ht="15.75" x14ac:dyDescent="0.25">
      <c r="A73" s="111">
        <v>31226</v>
      </c>
      <c r="B73" s="107">
        <v>91</v>
      </c>
      <c r="C73" s="107">
        <v>21</v>
      </c>
      <c r="D73" s="107">
        <v>23</v>
      </c>
      <c r="E73" s="120">
        <v>23</v>
      </c>
      <c r="F73" s="120">
        <v>22</v>
      </c>
      <c r="H73" s="124">
        <v>31207</v>
      </c>
      <c r="I73" s="106">
        <v>58</v>
      </c>
      <c r="J73" s="106">
        <v>19</v>
      </c>
      <c r="K73" s="106">
        <v>19</v>
      </c>
      <c r="L73" s="78">
        <v>10</v>
      </c>
      <c r="M73" s="78">
        <v>14</v>
      </c>
    </row>
    <row r="74" spans="1:13" ht="15.75" x14ac:dyDescent="0.25">
      <c r="A74" s="111">
        <v>31227</v>
      </c>
      <c r="B74" s="107">
        <v>69</v>
      </c>
      <c r="C74" s="107">
        <v>19</v>
      </c>
      <c r="D74" s="107">
        <v>22</v>
      </c>
      <c r="E74" s="120">
        <v>21</v>
      </c>
      <c r="F74" s="120">
        <v>25</v>
      </c>
      <c r="H74" s="124">
        <v>31208</v>
      </c>
      <c r="I74" s="107">
        <v>54</v>
      </c>
      <c r="J74" s="107">
        <v>19</v>
      </c>
      <c r="K74" s="107">
        <v>20</v>
      </c>
      <c r="L74" s="78">
        <v>10</v>
      </c>
      <c r="M74" s="78">
        <v>11</v>
      </c>
    </row>
    <row r="75" spans="1:13" ht="15.75" x14ac:dyDescent="0.25">
      <c r="A75" s="111">
        <v>31228</v>
      </c>
      <c r="B75" s="106">
        <v>78</v>
      </c>
      <c r="C75" s="106">
        <v>16</v>
      </c>
      <c r="D75" s="106">
        <v>21</v>
      </c>
      <c r="E75" s="120">
        <v>17</v>
      </c>
      <c r="F75" s="120">
        <v>13</v>
      </c>
      <c r="H75" s="124">
        <v>31209</v>
      </c>
      <c r="I75" s="107">
        <v>54</v>
      </c>
      <c r="J75" s="107">
        <v>17</v>
      </c>
      <c r="K75" s="107">
        <v>19</v>
      </c>
      <c r="L75" s="78">
        <v>12</v>
      </c>
      <c r="M75" s="78">
        <v>7</v>
      </c>
    </row>
    <row r="76" spans="1:13" ht="15.75" x14ac:dyDescent="0.25">
      <c r="A76" s="111">
        <v>31229</v>
      </c>
      <c r="B76" s="107">
        <v>81</v>
      </c>
      <c r="C76" s="107">
        <v>15</v>
      </c>
      <c r="D76" s="107">
        <v>20</v>
      </c>
      <c r="E76" s="120">
        <v>13</v>
      </c>
      <c r="F76" s="120">
        <v>10</v>
      </c>
      <c r="H76" s="124">
        <v>31210</v>
      </c>
      <c r="I76" s="107">
        <v>57</v>
      </c>
      <c r="J76" s="107">
        <v>14</v>
      </c>
      <c r="K76" s="107">
        <v>19</v>
      </c>
      <c r="L76" s="78">
        <v>3</v>
      </c>
      <c r="M76" s="78">
        <v>2</v>
      </c>
    </row>
    <row r="77" spans="1:13" ht="15.75" x14ac:dyDescent="0.25">
      <c r="A77" s="111">
        <v>31230</v>
      </c>
      <c r="B77" s="107">
        <v>48</v>
      </c>
      <c r="C77" s="107">
        <v>14</v>
      </c>
      <c r="D77" s="107">
        <v>20</v>
      </c>
      <c r="E77" s="120"/>
      <c r="F77" s="120">
        <v>9</v>
      </c>
      <c r="H77" s="124">
        <v>31211</v>
      </c>
      <c r="I77" s="107">
        <v>77</v>
      </c>
      <c r="J77" s="107">
        <v>20</v>
      </c>
      <c r="K77" s="107">
        <v>19</v>
      </c>
      <c r="L77" s="78">
        <v>10</v>
      </c>
      <c r="M77" s="78">
        <v>15</v>
      </c>
    </row>
    <row r="78" spans="1:13" ht="15.75" x14ac:dyDescent="0.25">
      <c r="A78" s="111">
        <v>31231</v>
      </c>
      <c r="B78" s="107">
        <v>79</v>
      </c>
      <c r="C78" s="107">
        <v>18</v>
      </c>
      <c r="D78" s="107">
        <v>18</v>
      </c>
      <c r="E78" s="120">
        <v>19</v>
      </c>
      <c r="F78" s="120">
        <v>10</v>
      </c>
      <c r="H78" s="124">
        <v>31212</v>
      </c>
      <c r="I78" s="106">
        <v>75</v>
      </c>
      <c r="J78" s="106">
        <v>21</v>
      </c>
      <c r="K78" s="106">
        <v>20</v>
      </c>
      <c r="L78" s="121">
        <v>14</v>
      </c>
      <c r="M78" s="121">
        <v>15</v>
      </c>
    </row>
    <row r="79" spans="1:13" ht="15.75" x14ac:dyDescent="0.25">
      <c r="A79" s="111">
        <v>31232</v>
      </c>
      <c r="B79" s="106">
        <v>61</v>
      </c>
      <c r="C79" s="106">
        <v>18</v>
      </c>
      <c r="D79" s="106">
        <v>21</v>
      </c>
      <c r="E79" s="114">
        <v>15</v>
      </c>
      <c r="F79" s="113">
        <v>21</v>
      </c>
      <c r="H79" s="124">
        <v>31213</v>
      </c>
      <c r="I79" s="107">
        <v>59</v>
      </c>
      <c r="J79" s="107">
        <v>21</v>
      </c>
      <c r="K79" s="107">
        <v>19</v>
      </c>
      <c r="L79" s="78">
        <v>10</v>
      </c>
      <c r="M79" s="78">
        <v>3</v>
      </c>
    </row>
    <row r="80" spans="1:13" ht="15.75" x14ac:dyDescent="0.25">
      <c r="A80" s="111">
        <v>31233</v>
      </c>
      <c r="B80" s="107">
        <v>67</v>
      </c>
      <c r="C80" s="107">
        <v>22</v>
      </c>
      <c r="D80" s="107">
        <v>22</v>
      </c>
      <c r="E80" s="120">
        <v>23</v>
      </c>
      <c r="F80" s="120">
        <v>12</v>
      </c>
      <c r="H80" s="124">
        <v>31214</v>
      </c>
      <c r="I80" s="107">
        <v>71</v>
      </c>
      <c r="J80" s="107">
        <v>18</v>
      </c>
      <c r="K80" s="107">
        <v>17</v>
      </c>
      <c r="L80" s="121">
        <v>4</v>
      </c>
      <c r="M80" s="121">
        <v>6</v>
      </c>
    </row>
    <row r="81" spans="1:13" ht="15.75" x14ac:dyDescent="0.25">
      <c r="A81" s="111">
        <v>31234</v>
      </c>
      <c r="B81" s="107">
        <v>75</v>
      </c>
      <c r="C81" s="107">
        <v>18</v>
      </c>
      <c r="D81" s="107">
        <v>21</v>
      </c>
      <c r="E81" s="129">
        <v>12</v>
      </c>
      <c r="F81" s="129">
        <v>21</v>
      </c>
      <c r="H81" s="124">
        <v>31215</v>
      </c>
      <c r="I81" s="107">
        <v>41</v>
      </c>
      <c r="J81" s="107">
        <v>18</v>
      </c>
      <c r="K81" s="107">
        <v>18</v>
      </c>
      <c r="L81" s="78">
        <v>8</v>
      </c>
      <c r="M81" s="78">
        <v>0</v>
      </c>
    </row>
    <row r="82" spans="1:13" ht="15.75" x14ac:dyDescent="0.25">
      <c r="A82" s="111">
        <v>31235</v>
      </c>
      <c r="B82" s="107">
        <v>64</v>
      </c>
      <c r="C82" s="107">
        <v>18</v>
      </c>
      <c r="D82" s="107">
        <v>22</v>
      </c>
      <c r="E82" s="120">
        <v>16</v>
      </c>
      <c r="F82" s="120">
        <v>23</v>
      </c>
      <c r="H82" s="124">
        <v>31216</v>
      </c>
      <c r="I82" s="107">
        <v>17</v>
      </c>
      <c r="J82" s="107">
        <v>14</v>
      </c>
      <c r="K82" s="107">
        <v>10</v>
      </c>
      <c r="L82" s="78">
        <v>12</v>
      </c>
      <c r="M82" s="78">
        <v>11</v>
      </c>
    </row>
    <row r="83" spans="1:13" ht="15.75" x14ac:dyDescent="0.25">
      <c r="A83" s="111">
        <v>31236</v>
      </c>
      <c r="B83" s="107">
        <v>79</v>
      </c>
      <c r="C83" s="107">
        <v>19</v>
      </c>
      <c r="D83" s="107">
        <v>22</v>
      </c>
      <c r="E83" s="120">
        <v>21</v>
      </c>
      <c r="F83" s="120">
        <v>23</v>
      </c>
      <c r="H83" s="124">
        <v>31217</v>
      </c>
      <c r="I83" s="106">
        <v>61</v>
      </c>
      <c r="J83" s="106">
        <v>20</v>
      </c>
      <c r="K83" s="106">
        <v>21</v>
      </c>
      <c r="L83" s="78">
        <v>19</v>
      </c>
      <c r="M83" s="78">
        <v>18</v>
      </c>
    </row>
    <row r="84" spans="1:13" ht="15.75" x14ac:dyDescent="0.25">
      <c r="A84" s="111">
        <v>31237</v>
      </c>
      <c r="B84" s="107">
        <v>94</v>
      </c>
      <c r="C84" s="107">
        <v>23</v>
      </c>
      <c r="D84" s="107">
        <v>25</v>
      </c>
      <c r="E84" s="120">
        <v>21</v>
      </c>
      <c r="F84" s="120">
        <v>25</v>
      </c>
      <c r="H84" s="124">
        <v>31218</v>
      </c>
      <c r="I84" s="107">
        <v>78</v>
      </c>
      <c r="J84" s="107">
        <v>22</v>
      </c>
      <c r="K84" s="107">
        <v>21</v>
      </c>
      <c r="L84" s="78">
        <v>22</v>
      </c>
      <c r="M84" s="78">
        <v>23</v>
      </c>
    </row>
    <row r="85" spans="1:13" ht="15.75" x14ac:dyDescent="0.25">
      <c r="A85" s="111">
        <v>31238</v>
      </c>
      <c r="B85" s="107">
        <v>86</v>
      </c>
      <c r="C85" s="107">
        <v>19</v>
      </c>
      <c r="D85" s="107">
        <v>21</v>
      </c>
      <c r="E85" s="120">
        <v>25</v>
      </c>
      <c r="F85" s="120">
        <v>23</v>
      </c>
      <c r="H85" s="124">
        <v>31219</v>
      </c>
      <c r="I85" s="107">
        <v>75</v>
      </c>
      <c r="J85" s="107">
        <v>23</v>
      </c>
      <c r="K85" s="107">
        <v>22</v>
      </c>
      <c r="L85" s="78">
        <v>20</v>
      </c>
      <c r="M85" s="78">
        <v>22</v>
      </c>
    </row>
    <row r="86" spans="1:13" ht="15.75" x14ac:dyDescent="0.25">
      <c r="A86" s="111">
        <v>31239</v>
      </c>
      <c r="B86" s="106">
        <v>74</v>
      </c>
      <c r="C86" s="106">
        <v>16</v>
      </c>
      <c r="D86" s="106">
        <v>21</v>
      </c>
      <c r="E86" s="120">
        <v>23</v>
      </c>
      <c r="F86" s="120">
        <v>10</v>
      </c>
      <c r="H86" s="124">
        <v>31220</v>
      </c>
      <c r="I86" s="107">
        <v>82</v>
      </c>
      <c r="J86" s="107">
        <v>23</v>
      </c>
      <c r="K86" s="107">
        <v>22</v>
      </c>
      <c r="L86" s="78">
        <v>20</v>
      </c>
      <c r="M86" s="78">
        <v>21</v>
      </c>
    </row>
    <row r="87" spans="1:13" ht="15.75" x14ac:dyDescent="0.25">
      <c r="A87" s="130">
        <v>31240</v>
      </c>
      <c r="B87" s="106">
        <v>70</v>
      </c>
      <c r="C87" s="106">
        <v>18</v>
      </c>
      <c r="D87" s="106">
        <v>23</v>
      </c>
      <c r="E87" s="128">
        <v>15</v>
      </c>
      <c r="F87" s="128">
        <v>25</v>
      </c>
      <c r="H87" s="124">
        <v>31221</v>
      </c>
      <c r="I87" s="106">
        <v>82</v>
      </c>
      <c r="J87" s="106">
        <v>21</v>
      </c>
      <c r="K87" s="106">
        <v>22</v>
      </c>
      <c r="L87" s="78">
        <v>14</v>
      </c>
      <c r="M87" s="78">
        <v>14</v>
      </c>
    </row>
    <row r="88" spans="1:13" ht="15.75" x14ac:dyDescent="0.25">
      <c r="H88" s="122">
        <v>31222</v>
      </c>
      <c r="I88" s="123">
        <v>61</v>
      </c>
      <c r="J88" s="123">
        <v>18</v>
      </c>
      <c r="K88" s="123">
        <v>20</v>
      </c>
      <c r="L88" s="22">
        <v>18</v>
      </c>
      <c r="M88" s="22">
        <v>17</v>
      </c>
    </row>
    <row r="89" spans="1:13" ht="15.75" x14ac:dyDescent="0.25">
      <c r="H89" s="122">
        <v>31223</v>
      </c>
      <c r="I89" s="123">
        <v>81</v>
      </c>
      <c r="J89" s="123">
        <v>21</v>
      </c>
      <c r="K89" s="123">
        <v>20</v>
      </c>
      <c r="L89" s="22">
        <v>17</v>
      </c>
      <c r="M89" s="22">
        <v>15</v>
      </c>
    </row>
    <row r="90" spans="1:13" ht="15.75" x14ac:dyDescent="0.25">
      <c r="H90" s="122">
        <v>31224</v>
      </c>
      <c r="I90" s="123">
        <v>82</v>
      </c>
      <c r="J90" s="123">
        <v>21</v>
      </c>
      <c r="K90" s="123">
        <v>22</v>
      </c>
      <c r="L90" s="22">
        <v>9</v>
      </c>
      <c r="M90" s="22">
        <v>12</v>
      </c>
    </row>
    <row r="91" spans="1:13" ht="15.75" x14ac:dyDescent="0.25">
      <c r="H91" s="122">
        <v>31225</v>
      </c>
      <c r="I91" s="123">
        <v>68</v>
      </c>
      <c r="J91" s="123">
        <v>15</v>
      </c>
      <c r="K91" s="123">
        <v>15</v>
      </c>
      <c r="L91" s="22">
        <v>6</v>
      </c>
      <c r="M91" s="22">
        <v>2</v>
      </c>
    </row>
    <row r="92" spans="1:13" ht="15.75" x14ac:dyDescent="0.25">
      <c r="H92" s="124">
        <v>31226</v>
      </c>
      <c r="I92" s="107">
        <v>23</v>
      </c>
      <c r="J92" s="107">
        <v>5</v>
      </c>
      <c r="K92" s="107">
        <v>16</v>
      </c>
      <c r="L92" s="78">
        <v>11</v>
      </c>
      <c r="M92" s="78">
        <v>18</v>
      </c>
    </row>
    <row r="93" spans="1:13" ht="15.75" x14ac:dyDescent="0.25">
      <c r="H93" s="124">
        <v>31227</v>
      </c>
      <c r="I93" s="107">
        <v>40</v>
      </c>
      <c r="J93" s="107">
        <v>5</v>
      </c>
      <c r="K93" s="107">
        <v>15</v>
      </c>
      <c r="L93" s="78">
        <v>10</v>
      </c>
      <c r="M93" s="78">
        <v>14</v>
      </c>
    </row>
    <row r="94" spans="1:13" ht="15.75" x14ac:dyDescent="0.25">
      <c r="H94" s="124">
        <v>31228</v>
      </c>
      <c r="I94" s="107">
        <v>75</v>
      </c>
      <c r="J94" s="107">
        <v>14</v>
      </c>
      <c r="K94" s="107">
        <v>18</v>
      </c>
      <c r="L94" s="78">
        <v>2</v>
      </c>
      <c r="M94" s="78">
        <v>9</v>
      </c>
    </row>
    <row r="95" spans="1:13" ht="15.75" x14ac:dyDescent="0.25">
      <c r="H95" s="124">
        <v>31229</v>
      </c>
      <c r="I95" s="107">
        <v>74</v>
      </c>
      <c r="J95" s="107">
        <v>17</v>
      </c>
      <c r="K95" s="107">
        <v>19</v>
      </c>
      <c r="L95" s="78">
        <v>3</v>
      </c>
      <c r="M95" s="78">
        <v>12</v>
      </c>
    </row>
    <row r="96" spans="1:13" ht="15.75" x14ac:dyDescent="0.25">
      <c r="H96" s="124">
        <v>31230</v>
      </c>
      <c r="I96" s="107">
        <v>59</v>
      </c>
      <c r="J96" s="107">
        <v>15</v>
      </c>
      <c r="K96" s="107">
        <v>18</v>
      </c>
      <c r="L96" s="78">
        <v>15</v>
      </c>
      <c r="M96" s="78">
        <v>15</v>
      </c>
    </row>
    <row r="97" spans="8:13" ht="15.75" x14ac:dyDescent="0.25">
      <c r="H97" s="124">
        <v>31231</v>
      </c>
      <c r="I97" s="107">
        <v>69</v>
      </c>
      <c r="J97" s="107">
        <v>18</v>
      </c>
      <c r="K97" s="107">
        <v>16</v>
      </c>
      <c r="L97" s="78">
        <v>9</v>
      </c>
      <c r="M97" s="78">
        <v>8</v>
      </c>
    </row>
    <row r="98" spans="8:13" ht="15.75" x14ac:dyDescent="0.25">
      <c r="H98" s="124">
        <v>31232</v>
      </c>
      <c r="I98" s="107">
        <v>77</v>
      </c>
      <c r="J98" s="107">
        <v>19</v>
      </c>
      <c r="K98" s="107">
        <v>20</v>
      </c>
      <c r="L98" s="78">
        <v>3</v>
      </c>
      <c r="M98" s="125">
        <v>7</v>
      </c>
    </row>
    <row r="99" spans="8:13" ht="15.75" x14ac:dyDescent="0.25">
      <c r="H99" s="124">
        <v>31233</v>
      </c>
      <c r="I99" s="107">
        <v>59</v>
      </c>
      <c r="J99" s="107">
        <v>10</v>
      </c>
      <c r="K99" s="107">
        <v>16</v>
      </c>
      <c r="L99" s="78">
        <v>7</v>
      </c>
      <c r="M99" s="78">
        <v>2</v>
      </c>
    </row>
    <row r="100" spans="8:13" ht="15.75" x14ac:dyDescent="0.25">
      <c r="H100" s="124">
        <v>31234</v>
      </c>
      <c r="I100" s="107">
        <v>60</v>
      </c>
      <c r="J100" s="107">
        <v>18</v>
      </c>
      <c r="K100" s="107">
        <v>18</v>
      </c>
      <c r="L100" s="78">
        <v>8</v>
      </c>
      <c r="M100" s="78">
        <v>14</v>
      </c>
    </row>
    <row r="101" spans="8:13" ht="15.75" x14ac:dyDescent="0.25">
      <c r="H101" s="124">
        <v>31235</v>
      </c>
      <c r="I101" s="107">
        <v>57</v>
      </c>
      <c r="J101" s="107">
        <v>4</v>
      </c>
      <c r="K101" s="107">
        <v>18</v>
      </c>
      <c r="L101" s="78">
        <v>0</v>
      </c>
      <c r="M101" s="78">
        <v>0</v>
      </c>
    </row>
    <row r="102" spans="8:13" ht="15.75" x14ac:dyDescent="0.25">
      <c r="H102" s="124">
        <v>31236</v>
      </c>
      <c r="I102" s="107">
        <v>75</v>
      </c>
      <c r="J102" s="107">
        <v>16</v>
      </c>
      <c r="K102" s="107">
        <v>14</v>
      </c>
      <c r="L102" s="78">
        <v>11</v>
      </c>
      <c r="M102" s="78">
        <v>7</v>
      </c>
    </row>
    <row r="103" spans="8:13" ht="15.75" x14ac:dyDescent="0.25">
      <c r="H103" s="124">
        <v>31237</v>
      </c>
      <c r="I103" s="107"/>
      <c r="J103" s="107"/>
      <c r="K103" s="107">
        <v>10</v>
      </c>
      <c r="L103" s="78">
        <v>11</v>
      </c>
      <c r="M103" s="78">
        <v>5</v>
      </c>
    </row>
    <row r="104" spans="8:13" ht="15.75" x14ac:dyDescent="0.25">
      <c r="H104" s="124">
        <v>31238</v>
      </c>
      <c r="I104" s="107">
        <v>55</v>
      </c>
      <c r="J104" s="107">
        <v>14</v>
      </c>
      <c r="K104" s="107">
        <v>22</v>
      </c>
      <c r="L104" s="78">
        <v>2</v>
      </c>
      <c r="M104" s="78">
        <v>9</v>
      </c>
    </row>
    <row r="105" spans="8:13" ht="15.75" x14ac:dyDescent="0.25">
      <c r="H105" s="124">
        <v>31239</v>
      </c>
      <c r="I105" s="107">
        <v>54</v>
      </c>
      <c r="J105" s="107"/>
      <c r="K105" s="107">
        <v>10</v>
      </c>
      <c r="L105" s="78">
        <v>14</v>
      </c>
      <c r="M105" s="78">
        <v>11</v>
      </c>
    </row>
    <row r="106" spans="8:13" ht="15.75" x14ac:dyDescent="0.25">
      <c r="H106" s="124">
        <v>31240</v>
      </c>
      <c r="I106" s="107">
        <v>61</v>
      </c>
      <c r="J106" s="107">
        <v>14</v>
      </c>
      <c r="K106" s="107">
        <v>21</v>
      </c>
      <c r="L106" s="78">
        <v>14</v>
      </c>
      <c r="M106" s="78">
        <v>13</v>
      </c>
    </row>
    <row r="107" spans="8:13" ht="15.75" x14ac:dyDescent="0.25">
      <c r="H107" s="124">
        <v>31241</v>
      </c>
      <c r="I107" s="107">
        <v>82</v>
      </c>
      <c r="J107" s="107">
        <v>16</v>
      </c>
      <c r="K107" s="107">
        <v>19</v>
      </c>
      <c r="L107" s="78">
        <v>1</v>
      </c>
      <c r="M107" s="78">
        <v>3</v>
      </c>
    </row>
    <row r="108" spans="8:13" ht="15.75" x14ac:dyDescent="0.25">
      <c r="H108" s="124">
        <v>31242</v>
      </c>
      <c r="I108" s="107">
        <v>69</v>
      </c>
      <c r="J108" s="107">
        <v>4</v>
      </c>
      <c r="K108" s="107">
        <v>20</v>
      </c>
      <c r="L108" s="78">
        <v>5</v>
      </c>
      <c r="M108" s="78">
        <v>10</v>
      </c>
    </row>
    <row r="109" spans="8:13" ht="15.75" x14ac:dyDescent="0.25">
      <c r="H109" s="124">
        <v>31243</v>
      </c>
      <c r="I109" s="107">
        <v>54</v>
      </c>
      <c r="J109" s="107">
        <v>5</v>
      </c>
      <c r="K109" s="107">
        <v>13</v>
      </c>
      <c r="L109" s="78">
        <v>0</v>
      </c>
      <c r="M109" s="78">
        <v>16</v>
      </c>
    </row>
    <row r="110" spans="8:13" ht="15.75" x14ac:dyDescent="0.25">
      <c r="H110" s="124">
        <v>31244</v>
      </c>
      <c r="I110" s="107">
        <v>68</v>
      </c>
      <c r="J110" s="107">
        <v>11</v>
      </c>
      <c r="K110" s="107">
        <v>21</v>
      </c>
      <c r="L110" s="78">
        <v>13</v>
      </c>
      <c r="M110" s="78">
        <v>18</v>
      </c>
    </row>
    <row r="111" spans="8:13" ht="15.75" x14ac:dyDescent="0.25">
      <c r="H111" s="124">
        <v>31245</v>
      </c>
      <c r="I111" s="107">
        <v>80</v>
      </c>
      <c r="J111" s="107">
        <v>3</v>
      </c>
      <c r="K111" s="107">
        <v>17</v>
      </c>
      <c r="L111" s="78">
        <v>10</v>
      </c>
      <c r="M111" s="78">
        <v>6</v>
      </c>
    </row>
    <row r="112" spans="8:13" ht="15.75" x14ac:dyDescent="0.25">
      <c r="H112" s="124">
        <v>31246</v>
      </c>
      <c r="I112" s="107">
        <v>76</v>
      </c>
      <c r="J112" s="107">
        <v>18</v>
      </c>
      <c r="K112" s="107">
        <v>21</v>
      </c>
      <c r="L112" s="78">
        <v>10</v>
      </c>
      <c r="M112" s="78">
        <v>14</v>
      </c>
    </row>
    <row r="113" spans="1:13" ht="15.75" x14ac:dyDescent="0.25">
      <c r="H113" s="124">
        <v>31247</v>
      </c>
      <c r="I113" s="107">
        <v>72</v>
      </c>
      <c r="J113" s="107">
        <v>6</v>
      </c>
      <c r="K113" s="107">
        <v>17</v>
      </c>
      <c r="L113" s="78">
        <v>5</v>
      </c>
      <c r="M113" s="78">
        <v>12</v>
      </c>
    </row>
    <row r="114" spans="1:13" ht="15.75" x14ac:dyDescent="0.25">
      <c r="H114" s="124">
        <v>31248</v>
      </c>
      <c r="I114" s="107">
        <v>69</v>
      </c>
      <c r="J114" s="107">
        <v>14</v>
      </c>
      <c r="K114" s="107">
        <v>21</v>
      </c>
      <c r="L114" s="78">
        <v>10</v>
      </c>
      <c r="M114" s="78">
        <v>7</v>
      </c>
    </row>
    <row r="115" spans="1:13" ht="15.75" x14ac:dyDescent="0.25">
      <c r="H115" s="124">
        <v>31249</v>
      </c>
      <c r="I115" s="106">
        <v>64</v>
      </c>
      <c r="J115" s="106">
        <v>13</v>
      </c>
      <c r="K115" s="106">
        <v>17</v>
      </c>
      <c r="L115" s="78">
        <v>12</v>
      </c>
      <c r="M115" s="78">
        <v>0</v>
      </c>
    </row>
    <row r="116" spans="1:13" ht="15.75" x14ac:dyDescent="0.25">
      <c r="H116" s="124">
        <v>31250</v>
      </c>
      <c r="I116" s="106">
        <v>40</v>
      </c>
      <c r="J116" s="106">
        <v>12</v>
      </c>
      <c r="K116" s="106">
        <v>17</v>
      </c>
      <c r="L116" s="78">
        <v>19</v>
      </c>
      <c r="M116" s="78">
        <v>16</v>
      </c>
    </row>
    <row r="117" spans="1:13" ht="15.75" x14ac:dyDescent="0.25">
      <c r="H117" s="124">
        <v>31251</v>
      </c>
      <c r="I117" s="107">
        <v>58</v>
      </c>
      <c r="J117" s="107">
        <v>5</v>
      </c>
      <c r="K117" s="107">
        <v>15</v>
      </c>
      <c r="L117" s="78">
        <v>4</v>
      </c>
      <c r="M117" s="78">
        <v>1</v>
      </c>
    </row>
    <row r="118" spans="1:13" ht="15.75" x14ac:dyDescent="0.25">
      <c r="H118" s="124">
        <v>31252</v>
      </c>
      <c r="I118" s="107">
        <v>73</v>
      </c>
      <c r="J118" s="107">
        <v>17</v>
      </c>
      <c r="K118" s="107">
        <v>21</v>
      </c>
      <c r="L118" s="78">
        <v>7</v>
      </c>
      <c r="M118" s="78">
        <v>0</v>
      </c>
    </row>
    <row r="119" spans="1:13" ht="15.75" x14ac:dyDescent="0.25">
      <c r="H119" s="124">
        <v>31253</v>
      </c>
      <c r="I119" s="106">
        <v>58</v>
      </c>
      <c r="J119" s="106">
        <v>4</v>
      </c>
      <c r="K119" s="106">
        <v>11</v>
      </c>
      <c r="L119" s="78">
        <v>7</v>
      </c>
      <c r="M119" s="78">
        <v>10</v>
      </c>
    </row>
    <row r="120" spans="1:13" ht="15.75" x14ac:dyDescent="0.25">
      <c r="H120" s="124">
        <v>31254</v>
      </c>
      <c r="I120" s="107">
        <v>59</v>
      </c>
      <c r="J120" s="107">
        <v>5</v>
      </c>
      <c r="K120" s="107">
        <v>18</v>
      </c>
      <c r="L120" s="78">
        <v>3</v>
      </c>
      <c r="M120" s="78">
        <v>8</v>
      </c>
    </row>
    <row r="121" spans="1:13" ht="15.75" x14ac:dyDescent="0.25">
      <c r="H121" s="124">
        <v>31255</v>
      </c>
      <c r="I121" s="106">
        <v>54</v>
      </c>
      <c r="J121" s="106">
        <v>14</v>
      </c>
      <c r="K121" s="106">
        <v>17</v>
      </c>
      <c r="L121" s="78">
        <v>10</v>
      </c>
      <c r="M121" s="78">
        <v>11</v>
      </c>
    </row>
    <row r="122" spans="1:13" ht="15.75" x14ac:dyDescent="0.25">
      <c r="H122" s="124">
        <v>31256</v>
      </c>
      <c r="I122" s="107">
        <v>68</v>
      </c>
      <c r="J122" s="107">
        <v>6</v>
      </c>
      <c r="K122" s="107">
        <v>12</v>
      </c>
      <c r="L122" s="78">
        <v>11</v>
      </c>
      <c r="M122" s="78">
        <v>5</v>
      </c>
    </row>
    <row r="123" spans="1:13" ht="15.75" x14ac:dyDescent="0.25">
      <c r="H123" s="124">
        <v>31257</v>
      </c>
      <c r="I123" s="78">
        <v>57</v>
      </c>
      <c r="J123" s="78">
        <v>20</v>
      </c>
      <c r="K123" s="78">
        <v>22</v>
      </c>
      <c r="L123" s="78">
        <v>0</v>
      </c>
      <c r="M123" s="78">
        <v>5</v>
      </c>
    </row>
    <row r="124" spans="1:13" ht="15.75" x14ac:dyDescent="0.25">
      <c r="H124" s="126">
        <v>31258</v>
      </c>
      <c r="I124" s="127">
        <v>52</v>
      </c>
      <c r="J124" s="127">
        <v>20</v>
      </c>
      <c r="K124" s="127">
        <v>21</v>
      </c>
      <c r="L124" s="127">
        <v>16</v>
      </c>
      <c r="M124" s="127">
        <v>20</v>
      </c>
    </row>
    <row r="125" spans="1:13" ht="31.5" x14ac:dyDescent="0.25">
      <c r="A125" s="139" t="s">
        <v>159</v>
      </c>
      <c r="B125" s="108">
        <f>AVERAGE(B7:B124)</f>
        <v>73.8125</v>
      </c>
      <c r="C125" s="108">
        <f>AVERAGE(C7:C124)</f>
        <v>18.412500000000001</v>
      </c>
      <c r="D125" s="108">
        <f>AVERAGE(D7:D124)</f>
        <v>22.148148148148149</v>
      </c>
      <c r="E125" s="108">
        <f>AVERAGE(E7:E124)</f>
        <v>18.233766233766232</v>
      </c>
      <c r="F125" s="108">
        <f>AVERAGE(F7:F124)</f>
        <v>17.3125</v>
      </c>
      <c r="G125" s="132"/>
      <c r="H125" s="139" t="s">
        <v>159</v>
      </c>
      <c r="I125" s="108">
        <f>AVERAGE(I7:I124)</f>
        <v>61.870689655172413</v>
      </c>
      <c r="J125" s="108">
        <f t="shared" ref="J125:M125" si="0">AVERAGE(J7:J124)</f>
        <v>15.773913043478261</v>
      </c>
      <c r="K125" s="108">
        <f t="shared" si="0"/>
        <v>18.152542372881356</v>
      </c>
      <c r="L125" s="108">
        <f t="shared" si="0"/>
        <v>11.547008547008547</v>
      </c>
      <c r="M125" s="108">
        <f t="shared" si="0"/>
        <v>9.6465517241379306</v>
      </c>
    </row>
    <row r="126" spans="1:13" ht="31.5" x14ac:dyDescent="0.25">
      <c r="A126" s="138" t="s">
        <v>184</v>
      </c>
      <c r="B126" s="140">
        <f>(B125/100)</f>
        <v>0.73812500000000003</v>
      </c>
      <c r="C126" s="140">
        <f>(C125/25)</f>
        <v>0.73650000000000004</v>
      </c>
      <c r="D126" s="140">
        <f t="shared" ref="D126:F126" si="1">(D125/25)</f>
        <v>0.88592592592592601</v>
      </c>
      <c r="E126" s="140">
        <f t="shared" si="1"/>
        <v>0.7293506493506493</v>
      </c>
      <c r="F126" s="140">
        <f t="shared" si="1"/>
        <v>0.6925</v>
      </c>
      <c r="G126" s="132"/>
      <c r="H126" s="138" t="s">
        <v>184</v>
      </c>
      <c r="I126" s="140">
        <f>(I125/100)</f>
        <v>0.61870689655172417</v>
      </c>
      <c r="J126" s="140">
        <f>(J125/25)</f>
        <v>0.63095652173913042</v>
      </c>
      <c r="K126" s="140">
        <f t="shared" ref="K126" si="2">(K125/25)</f>
        <v>0.72610169491525423</v>
      </c>
      <c r="L126" s="140">
        <f>(L125/25)</f>
        <v>0.46188034188034188</v>
      </c>
      <c r="M126" s="140">
        <f t="shared" ref="M126" si="3">(M125/25)</f>
        <v>0.38586206896551722</v>
      </c>
    </row>
    <row r="130" spans="1:12" ht="45.75" customHeight="1" x14ac:dyDescent="0.25">
      <c r="A130" s="112" t="s">
        <v>190</v>
      </c>
      <c r="B130" s="112" t="s">
        <v>186</v>
      </c>
      <c r="C130" s="112" t="s">
        <v>187</v>
      </c>
      <c r="D130" s="131"/>
      <c r="E130" s="132"/>
      <c r="F130" s="131"/>
    </row>
    <row r="131" spans="1:12" ht="20.100000000000001" customHeight="1" x14ac:dyDescent="0.25">
      <c r="A131" s="146" t="s">
        <v>6</v>
      </c>
      <c r="B131" s="135">
        <f>(B125+I125)/2</f>
        <v>67.841594827586206</v>
      </c>
      <c r="C131" s="136">
        <f>(B126+I126)/2</f>
        <v>0.67841594827586205</v>
      </c>
      <c r="D131" s="133"/>
      <c r="E131" s="132"/>
      <c r="F131" s="134"/>
    </row>
    <row r="132" spans="1:12" ht="20.100000000000001" customHeight="1" x14ac:dyDescent="0.25">
      <c r="A132" s="146" t="s">
        <v>200</v>
      </c>
      <c r="B132" s="135">
        <f>(C125+J125)/2</f>
        <v>17.09320652173913</v>
      </c>
      <c r="C132" s="136">
        <f>(C126+J126)/2</f>
        <v>0.68372826086956517</v>
      </c>
      <c r="D132" s="133"/>
      <c r="E132" s="132"/>
      <c r="F132" s="134"/>
    </row>
    <row r="133" spans="1:12" ht="20.100000000000001" customHeight="1" x14ac:dyDescent="0.25">
      <c r="A133" s="146" t="s">
        <v>185</v>
      </c>
      <c r="B133" s="135">
        <f>(E125+F125+L125+M125)/4</f>
        <v>14.184956626228177</v>
      </c>
      <c r="C133" s="136">
        <f>(E126+F126+L126+M126)/4</f>
        <v>0.56739826504912716</v>
      </c>
      <c r="D133" s="133"/>
      <c r="E133" s="132"/>
      <c r="F133" s="134"/>
    </row>
    <row r="134" spans="1:12" ht="20.100000000000001" customHeight="1" x14ac:dyDescent="0.25">
      <c r="A134" s="146" t="s">
        <v>201</v>
      </c>
      <c r="B134" s="135" t="s">
        <v>171</v>
      </c>
      <c r="C134" s="136" t="s">
        <v>171</v>
      </c>
      <c r="D134" s="133"/>
      <c r="E134" s="132"/>
      <c r="F134" s="134"/>
    </row>
    <row r="135" spans="1:12" ht="20.100000000000001" customHeight="1" x14ac:dyDescent="0.25">
      <c r="A135" s="146" t="s">
        <v>154</v>
      </c>
      <c r="B135" s="135">
        <f>(D125+K125)/2</f>
        <v>20.150345260514754</v>
      </c>
      <c r="C135" s="136">
        <f>(D126+K126)/2</f>
        <v>0.80601381042059006</v>
      </c>
      <c r="D135" s="133"/>
      <c r="E135" s="132"/>
      <c r="F135" s="134"/>
      <c r="I135" s="132"/>
      <c r="J135" s="132"/>
      <c r="K135" s="132"/>
      <c r="L135" s="132"/>
    </row>
    <row r="136" spans="1:12" x14ac:dyDescent="0.25">
      <c r="I136" s="132"/>
      <c r="J136" s="132"/>
      <c r="K136" s="132"/>
      <c r="L136" s="132"/>
    </row>
    <row r="137" spans="1:12" ht="15.75" x14ac:dyDescent="0.25">
      <c r="I137" s="132"/>
      <c r="J137" s="132"/>
      <c r="K137" s="115"/>
      <c r="L137" s="132"/>
    </row>
    <row r="138" spans="1:12" x14ac:dyDescent="0.25">
      <c r="I138" s="132"/>
      <c r="J138" s="132"/>
      <c r="K138" s="132"/>
      <c r="L138" s="132"/>
    </row>
    <row r="139" spans="1:12" x14ac:dyDescent="0.25">
      <c r="I139" s="132"/>
      <c r="J139" s="132"/>
      <c r="K139" s="132"/>
      <c r="L139" s="132"/>
    </row>
    <row r="140" spans="1:12" x14ac:dyDescent="0.25">
      <c r="I140" s="132"/>
      <c r="J140" s="132"/>
      <c r="K140" s="132"/>
      <c r="L140" s="132"/>
    </row>
    <row r="141" spans="1:12" x14ac:dyDescent="0.25">
      <c r="I141" s="132"/>
      <c r="J141" s="132"/>
      <c r="K141" s="132"/>
      <c r="L141" s="132"/>
    </row>
    <row r="142" spans="1:12" x14ac:dyDescent="0.25">
      <c r="I142" s="132"/>
      <c r="J142" s="132"/>
      <c r="K142" s="132"/>
      <c r="L142" s="132"/>
    </row>
    <row r="143" spans="1:12" x14ac:dyDescent="0.25">
      <c r="I143" s="132"/>
      <c r="J143" s="132"/>
      <c r="K143" s="132"/>
      <c r="L143" s="132"/>
    </row>
  </sheetData>
  <mergeCells count="10">
    <mergeCell ref="H4:M4"/>
    <mergeCell ref="H5:M5"/>
    <mergeCell ref="A1:F1"/>
    <mergeCell ref="A2:F2"/>
    <mergeCell ref="H1:M1"/>
    <mergeCell ref="H2:M2"/>
    <mergeCell ref="H3:M3"/>
    <mergeCell ref="A3:F3"/>
    <mergeCell ref="A4:F4"/>
    <mergeCell ref="A5:F5"/>
  </mergeCells>
  <pageMargins left="0.7" right="0.7" top="0.75" bottom="0.75" header="0.3" footer="0.3"/>
  <pageSetup paperSize="9"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view="pageBreakPreview" zoomScale="60" zoomScaleNormal="70" workbookViewId="0">
      <selection activeCell="D12" sqref="D12"/>
    </sheetView>
  </sheetViews>
  <sheetFormatPr defaultRowHeight="15" x14ac:dyDescent="0.25"/>
  <cols>
    <col min="1" max="1" width="10.140625" style="17" customWidth="1"/>
    <col min="2" max="2" width="14.5703125" style="17" customWidth="1"/>
    <col min="3" max="3" width="22.5703125" style="17" customWidth="1"/>
    <col min="4" max="4" width="59.42578125" style="17" customWidth="1"/>
    <col min="5" max="16384" width="9.140625" style="17"/>
  </cols>
  <sheetData>
    <row r="1" spans="1:6" ht="59.25" customHeight="1" x14ac:dyDescent="0.25">
      <c r="A1" s="203"/>
      <c r="B1" s="204"/>
      <c r="C1" s="204"/>
      <c r="D1" s="161"/>
      <c r="E1" s="19"/>
      <c r="F1" s="19"/>
    </row>
    <row r="2" spans="1:6" ht="20.25" x14ac:dyDescent="0.3">
      <c r="A2" s="205" t="s">
        <v>5</v>
      </c>
      <c r="B2" s="206"/>
      <c r="C2" s="206"/>
      <c r="D2" s="213"/>
      <c r="E2" s="20"/>
      <c r="F2" s="20"/>
    </row>
    <row r="3" spans="1:6" s="31" customFormat="1" ht="18.75" customHeight="1" x14ac:dyDescent="0.3">
      <c r="A3" s="205" t="str">
        <f>+INDEX!A3</f>
        <v>PROGRAM: CIVIL ENGINEERING</v>
      </c>
      <c r="B3" s="206"/>
      <c r="C3" s="206"/>
      <c r="D3" s="213"/>
    </row>
    <row r="4" spans="1:6" s="31" customFormat="1" ht="21" customHeight="1" x14ac:dyDescent="0.3">
      <c r="A4" s="205" t="s">
        <v>55</v>
      </c>
      <c r="B4" s="206"/>
      <c r="C4" s="206"/>
      <c r="D4" s="213"/>
    </row>
    <row r="5" spans="1:6" s="31" customFormat="1" ht="18.75" customHeight="1" x14ac:dyDescent="0.3">
      <c r="A5" s="205" t="s">
        <v>73</v>
      </c>
      <c r="B5" s="206"/>
      <c r="C5" s="206"/>
      <c r="D5" s="213"/>
    </row>
    <row r="6" spans="1:6" s="31" customFormat="1" ht="18.75" customHeight="1" x14ac:dyDescent="0.3">
      <c r="A6" s="205" t="s">
        <v>228</v>
      </c>
      <c r="B6" s="206"/>
      <c r="C6" s="206"/>
      <c r="D6" s="213"/>
    </row>
    <row r="7" spans="1:6" s="24" customFormat="1" ht="21" customHeight="1" x14ac:dyDescent="0.25">
      <c r="A7" s="36" t="s">
        <v>74</v>
      </c>
      <c r="B7" s="36" t="s">
        <v>0</v>
      </c>
      <c r="C7" s="36" t="s">
        <v>75</v>
      </c>
      <c r="D7" s="36" t="s">
        <v>76</v>
      </c>
    </row>
    <row r="8" spans="1:6" s="24" customFormat="1" ht="17.100000000000001" customHeight="1" x14ac:dyDescent="0.25">
      <c r="A8" s="40">
        <v>1</v>
      </c>
      <c r="B8" s="44">
        <v>31101</v>
      </c>
      <c r="C8" s="38">
        <v>1515010431</v>
      </c>
      <c r="D8" s="45" t="s">
        <v>77</v>
      </c>
    </row>
    <row r="9" spans="1:6" s="24" customFormat="1" ht="17.100000000000001" customHeight="1" x14ac:dyDescent="0.25">
      <c r="A9" s="40">
        <v>2</v>
      </c>
      <c r="B9" s="44">
        <v>31102</v>
      </c>
      <c r="C9" s="38">
        <v>1615010078</v>
      </c>
      <c r="D9" s="45" t="s">
        <v>78</v>
      </c>
    </row>
    <row r="10" spans="1:6" s="24" customFormat="1" ht="17.100000000000001" customHeight="1" x14ac:dyDescent="0.25">
      <c r="A10" s="40">
        <v>3</v>
      </c>
      <c r="B10" s="44">
        <v>31103</v>
      </c>
      <c r="C10" s="38">
        <v>1615010100</v>
      </c>
      <c r="D10" s="45" t="s">
        <v>79</v>
      </c>
    </row>
    <row r="11" spans="1:6" s="24" customFormat="1" ht="17.100000000000001" customHeight="1" x14ac:dyDescent="0.25">
      <c r="A11" s="40">
        <v>4</v>
      </c>
      <c r="B11" s="44">
        <v>31104</v>
      </c>
      <c r="C11" s="38">
        <v>1615010102</v>
      </c>
      <c r="D11" s="45" t="s">
        <v>274</v>
      </c>
    </row>
    <row r="12" spans="1:6" s="24" customFormat="1" ht="17.100000000000001" customHeight="1" x14ac:dyDescent="0.25">
      <c r="A12" s="40">
        <v>5</v>
      </c>
      <c r="B12" s="44">
        <v>31105</v>
      </c>
      <c r="C12" s="38">
        <v>1615010204</v>
      </c>
      <c r="D12" s="45" t="s">
        <v>80</v>
      </c>
    </row>
    <row r="13" spans="1:6" s="24" customFormat="1" ht="17.100000000000001" customHeight="1" x14ac:dyDescent="0.25">
      <c r="A13" s="40">
        <v>6</v>
      </c>
      <c r="B13" s="44">
        <v>31106</v>
      </c>
      <c r="C13" s="38">
        <v>1615010211</v>
      </c>
      <c r="D13" s="45" t="s">
        <v>81</v>
      </c>
    </row>
    <row r="14" spans="1:6" s="24" customFormat="1" ht="17.100000000000001" customHeight="1" x14ac:dyDescent="0.25">
      <c r="A14" s="40">
        <v>7</v>
      </c>
      <c r="B14" s="44">
        <v>31107</v>
      </c>
      <c r="C14" s="38">
        <v>1615010222</v>
      </c>
      <c r="D14" s="45" t="s">
        <v>82</v>
      </c>
    </row>
    <row r="15" spans="1:6" s="24" customFormat="1" ht="17.100000000000001" customHeight="1" x14ac:dyDescent="0.25">
      <c r="A15" s="40">
        <v>8</v>
      </c>
      <c r="B15" s="44">
        <v>31108</v>
      </c>
      <c r="C15" s="38">
        <v>1615010316</v>
      </c>
      <c r="D15" s="45" t="s">
        <v>83</v>
      </c>
    </row>
    <row r="16" spans="1:6" s="24" customFormat="1" ht="17.100000000000001" customHeight="1" x14ac:dyDescent="0.25">
      <c r="A16" s="40">
        <v>9</v>
      </c>
      <c r="B16" s="44">
        <v>31109</v>
      </c>
      <c r="C16" s="38">
        <v>1715010222</v>
      </c>
      <c r="D16" s="45" t="s">
        <v>84</v>
      </c>
    </row>
    <row r="17" spans="1:4" s="24" customFormat="1" ht="17.100000000000001" customHeight="1" x14ac:dyDescent="0.25">
      <c r="A17" s="40">
        <v>10</v>
      </c>
      <c r="B17" s="44">
        <v>31110</v>
      </c>
      <c r="C17" s="38">
        <v>1715010225</v>
      </c>
      <c r="D17" s="45" t="s">
        <v>85</v>
      </c>
    </row>
    <row r="18" spans="1:4" s="24" customFormat="1" ht="17.100000000000001" customHeight="1" x14ac:dyDescent="0.25">
      <c r="A18" s="40">
        <v>11</v>
      </c>
      <c r="B18" s="44">
        <v>31111</v>
      </c>
      <c r="C18" s="38">
        <v>1715010226</v>
      </c>
      <c r="D18" s="45" t="s">
        <v>86</v>
      </c>
    </row>
    <row r="19" spans="1:4" s="24" customFormat="1" ht="17.100000000000001" customHeight="1" x14ac:dyDescent="0.25">
      <c r="A19" s="40">
        <v>12</v>
      </c>
      <c r="B19" s="39">
        <v>31112</v>
      </c>
      <c r="C19" s="47">
        <v>1715010227</v>
      </c>
      <c r="D19" s="51" t="s">
        <v>87</v>
      </c>
    </row>
    <row r="20" spans="1:4" s="24" customFormat="1" ht="17.100000000000001" customHeight="1" x14ac:dyDescent="0.25">
      <c r="A20" s="40">
        <v>13</v>
      </c>
      <c r="B20" s="44">
        <v>31113</v>
      </c>
      <c r="C20" s="38">
        <v>1715010228</v>
      </c>
      <c r="D20" s="45" t="s">
        <v>88</v>
      </c>
    </row>
    <row r="21" spans="1:4" s="24" customFormat="1" ht="17.100000000000001" customHeight="1" x14ac:dyDescent="0.25">
      <c r="A21" s="40">
        <v>14</v>
      </c>
      <c r="B21" s="44">
        <v>31114</v>
      </c>
      <c r="C21" s="38">
        <v>1715010229</v>
      </c>
      <c r="D21" s="45" t="s">
        <v>89</v>
      </c>
    </row>
    <row r="22" spans="1:4" s="24" customFormat="1" ht="17.100000000000001" customHeight="1" x14ac:dyDescent="0.25">
      <c r="A22" s="40">
        <v>15</v>
      </c>
      <c r="B22" s="44">
        <v>31115</v>
      </c>
      <c r="C22" s="38">
        <v>1715010235</v>
      </c>
      <c r="D22" s="45" t="s">
        <v>90</v>
      </c>
    </row>
    <row r="23" spans="1:4" s="24" customFormat="1" ht="17.100000000000001" customHeight="1" x14ac:dyDescent="0.25">
      <c r="A23" s="40">
        <v>16</v>
      </c>
      <c r="B23" s="44">
        <v>31116</v>
      </c>
      <c r="C23" s="38">
        <v>1715010238</v>
      </c>
      <c r="D23" s="45" t="s">
        <v>91</v>
      </c>
    </row>
    <row r="24" spans="1:4" s="24" customFormat="1" ht="17.100000000000001" customHeight="1" x14ac:dyDescent="0.25">
      <c r="A24" s="40">
        <v>17</v>
      </c>
      <c r="B24" s="44">
        <v>31117</v>
      </c>
      <c r="C24" s="38">
        <v>1715010239</v>
      </c>
      <c r="D24" s="45" t="s">
        <v>92</v>
      </c>
    </row>
    <row r="25" spans="1:4" s="24" customFormat="1" ht="17.100000000000001" customHeight="1" x14ac:dyDescent="0.25">
      <c r="A25" s="40">
        <v>18</v>
      </c>
      <c r="B25" s="44">
        <v>31118</v>
      </c>
      <c r="C25" s="38">
        <v>1715010241</v>
      </c>
      <c r="D25" s="45" t="s">
        <v>93</v>
      </c>
    </row>
    <row r="26" spans="1:4" s="24" customFormat="1" ht="17.100000000000001" customHeight="1" x14ac:dyDescent="0.25">
      <c r="A26" s="40">
        <v>19</v>
      </c>
      <c r="B26" s="44">
        <v>31119</v>
      </c>
      <c r="C26" s="38">
        <v>1715010242</v>
      </c>
      <c r="D26" s="45" t="s">
        <v>94</v>
      </c>
    </row>
    <row r="27" spans="1:4" s="24" customFormat="1" ht="17.100000000000001" customHeight="1" x14ac:dyDescent="0.25">
      <c r="A27" s="40">
        <v>20</v>
      </c>
      <c r="B27" s="44">
        <v>31120</v>
      </c>
      <c r="C27" s="38">
        <v>1715010243</v>
      </c>
      <c r="D27" s="45" t="s">
        <v>95</v>
      </c>
    </row>
    <row r="28" spans="1:4" s="24" customFormat="1" ht="17.100000000000001" customHeight="1" x14ac:dyDescent="0.25">
      <c r="A28" s="40">
        <v>21</v>
      </c>
      <c r="B28" s="44">
        <v>31121</v>
      </c>
      <c r="C28" s="38">
        <v>1715010245</v>
      </c>
      <c r="D28" s="45" t="s">
        <v>96</v>
      </c>
    </row>
    <row r="29" spans="1:4" s="24" customFormat="1" ht="17.100000000000001" customHeight="1" x14ac:dyDescent="0.25">
      <c r="A29" s="40">
        <v>22</v>
      </c>
      <c r="B29" s="44">
        <v>31122</v>
      </c>
      <c r="C29" s="38">
        <v>1715010246</v>
      </c>
      <c r="D29" s="45" t="s">
        <v>97</v>
      </c>
    </row>
    <row r="30" spans="1:4" s="24" customFormat="1" ht="17.100000000000001" customHeight="1" x14ac:dyDescent="0.25">
      <c r="A30" s="40">
        <v>23</v>
      </c>
      <c r="B30" s="44">
        <v>31123</v>
      </c>
      <c r="C30" s="38">
        <v>1715010247</v>
      </c>
      <c r="D30" s="45" t="s">
        <v>98</v>
      </c>
    </row>
    <row r="31" spans="1:4" s="24" customFormat="1" ht="17.100000000000001" customHeight="1" x14ac:dyDescent="0.25">
      <c r="A31" s="40">
        <v>24</v>
      </c>
      <c r="B31" s="44">
        <v>31124</v>
      </c>
      <c r="C31" s="38">
        <v>1715010250</v>
      </c>
      <c r="D31" s="45" t="s">
        <v>99</v>
      </c>
    </row>
    <row r="32" spans="1:4" s="24" customFormat="1" ht="17.100000000000001" customHeight="1" x14ac:dyDescent="0.25">
      <c r="A32" s="40">
        <v>25</v>
      </c>
      <c r="B32" s="44">
        <v>31125</v>
      </c>
      <c r="C32" s="38">
        <v>1715010251</v>
      </c>
      <c r="D32" s="45" t="s">
        <v>100</v>
      </c>
    </row>
    <row r="33" spans="1:4" s="24" customFormat="1" ht="17.100000000000001" customHeight="1" x14ac:dyDescent="0.25">
      <c r="A33" s="40">
        <v>26</v>
      </c>
      <c r="B33" s="44">
        <v>31126</v>
      </c>
      <c r="C33" s="38">
        <v>1715010260</v>
      </c>
      <c r="D33" s="45" t="s">
        <v>101</v>
      </c>
    </row>
    <row r="34" spans="1:4" s="24" customFormat="1" ht="17.100000000000001" customHeight="1" x14ac:dyDescent="0.25">
      <c r="A34" s="40">
        <v>27</v>
      </c>
      <c r="B34" s="46">
        <v>31127</v>
      </c>
      <c r="C34" s="47">
        <v>1715010261</v>
      </c>
      <c r="D34" s="48" t="s">
        <v>102</v>
      </c>
    </row>
    <row r="35" spans="1:4" s="24" customFormat="1" ht="17.100000000000001" customHeight="1" x14ac:dyDescent="0.25">
      <c r="A35" s="40">
        <v>28</v>
      </c>
      <c r="B35" s="44">
        <v>31128</v>
      </c>
      <c r="C35" s="38">
        <v>1715010265</v>
      </c>
      <c r="D35" s="45" t="s">
        <v>103</v>
      </c>
    </row>
    <row r="36" spans="1:4" s="24" customFormat="1" ht="17.100000000000001" customHeight="1" x14ac:dyDescent="0.25">
      <c r="A36" s="40">
        <v>29</v>
      </c>
      <c r="B36" s="44">
        <v>31129</v>
      </c>
      <c r="C36" s="38">
        <v>1715010272</v>
      </c>
      <c r="D36" s="45" t="s">
        <v>104</v>
      </c>
    </row>
    <row r="37" spans="1:4" s="24" customFormat="1" ht="17.100000000000001" customHeight="1" x14ac:dyDescent="0.25">
      <c r="A37" s="40">
        <v>30</v>
      </c>
      <c r="B37" s="44">
        <v>31130</v>
      </c>
      <c r="C37" s="38">
        <v>1715010276</v>
      </c>
      <c r="D37" s="45" t="s">
        <v>105</v>
      </c>
    </row>
    <row r="38" spans="1:4" s="24" customFormat="1" ht="17.100000000000001" customHeight="1" x14ac:dyDescent="0.25">
      <c r="A38" s="40">
        <v>31</v>
      </c>
      <c r="B38" s="44">
        <v>31131</v>
      </c>
      <c r="C38" s="38">
        <v>1715010278</v>
      </c>
      <c r="D38" s="45" t="s">
        <v>106</v>
      </c>
    </row>
    <row r="39" spans="1:4" s="24" customFormat="1" ht="17.100000000000001" customHeight="1" x14ac:dyDescent="0.25">
      <c r="A39" s="40">
        <v>32</v>
      </c>
      <c r="B39" s="44">
        <v>31132</v>
      </c>
      <c r="C39" s="38">
        <v>1715010282</v>
      </c>
      <c r="D39" s="45" t="s">
        <v>107</v>
      </c>
    </row>
    <row r="40" spans="1:4" s="24" customFormat="1" ht="17.100000000000001" customHeight="1" x14ac:dyDescent="0.25">
      <c r="A40" s="40">
        <v>33</v>
      </c>
      <c r="B40" s="44">
        <v>31133</v>
      </c>
      <c r="C40" s="38">
        <v>1715010287</v>
      </c>
      <c r="D40" s="45" t="s">
        <v>108</v>
      </c>
    </row>
    <row r="41" spans="1:4" s="24" customFormat="1" ht="17.100000000000001" customHeight="1" x14ac:dyDescent="0.25">
      <c r="A41" s="40">
        <v>34</v>
      </c>
      <c r="B41" s="44">
        <v>31134</v>
      </c>
      <c r="C41" s="38">
        <v>1715010288</v>
      </c>
      <c r="D41" s="45" t="s">
        <v>109</v>
      </c>
    </row>
    <row r="42" spans="1:4" s="24" customFormat="1" ht="17.100000000000001" customHeight="1" x14ac:dyDescent="0.25">
      <c r="A42" s="40">
        <v>35</v>
      </c>
      <c r="B42" s="44">
        <v>31135</v>
      </c>
      <c r="C42" s="38">
        <v>1715010290</v>
      </c>
      <c r="D42" s="45" t="s">
        <v>110</v>
      </c>
    </row>
    <row r="43" spans="1:4" s="24" customFormat="1" ht="17.100000000000001" customHeight="1" x14ac:dyDescent="0.25">
      <c r="A43" s="40">
        <v>36</v>
      </c>
      <c r="B43" s="39">
        <v>31136</v>
      </c>
      <c r="C43" s="47">
        <v>1715010291</v>
      </c>
      <c r="D43" s="48" t="s">
        <v>111</v>
      </c>
    </row>
    <row r="44" spans="1:4" s="24" customFormat="1" ht="17.100000000000001" customHeight="1" x14ac:dyDescent="0.25">
      <c r="A44" s="40">
        <v>37</v>
      </c>
      <c r="B44" s="44">
        <v>31137</v>
      </c>
      <c r="C44" s="38">
        <v>1715010292</v>
      </c>
      <c r="D44" s="45" t="s">
        <v>112</v>
      </c>
    </row>
    <row r="45" spans="1:4" s="24" customFormat="1" ht="17.100000000000001" customHeight="1" x14ac:dyDescent="0.25">
      <c r="A45" s="40">
        <v>38</v>
      </c>
      <c r="B45" s="44">
        <v>31138</v>
      </c>
      <c r="C45" s="38">
        <v>1715010293</v>
      </c>
      <c r="D45" s="45" t="s">
        <v>113</v>
      </c>
    </row>
    <row r="46" spans="1:4" s="24" customFormat="1" ht="17.100000000000001" customHeight="1" x14ac:dyDescent="0.25">
      <c r="A46" s="40">
        <v>39</v>
      </c>
      <c r="B46" s="44">
        <v>31139</v>
      </c>
      <c r="C46" s="38">
        <v>1715010294</v>
      </c>
      <c r="D46" s="45" t="s">
        <v>114</v>
      </c>
    </row>
    <row r="47" spans="1:4" s="24" customFormat="1" ht="17.100000000000001" customHeight="1" x14ac:dyDescent="0.25">
      <c r="A47" s="40">
        <v>40</v>
      </c>
      <c r="B47" s="44">
        <v>31140</v>
      </c>
      <c r="C47" s="38">
        <v>1715010295</v>
      </c>
      <c r="D47" s="45" t="s">
        <v>115</v>
      </c>
    </row>
    <row r="48" spans="1:4" s="24" customFormat="1" ht="17.100000000000001" customHeight="1" x14ac:dyDescent="0.25">
      <c r="A48" s="40">
        <v>41</v>
      </c>
      <c r="B48" s="44">
        <v>31141</v>
      </c>
      <c r="C48" s="38">
        <v>1715010296</v>
      </c>
      <c r="D48" s="45" t="s">
        <v>116</v>
      </c>
    </row>
    <row r="49" spans="1:4" s="24" customFormat="1" ht="17.100000000000001" customHeight="1" x14ac:dyDescent="0.25">
      <c r="A49" s="40">
        <v>42</v>
      </c>
      <c r="B49" s="44">
        <v>31142</v>
      </c>
      <c r="C49" s="38">
        <v>1715010304</v>
      </c>
      <c r="D49" s="49" t="s">
        <v>117</v>
      </c>
    </row>
    <row r="50" spans="1:4" s="24" customFormat="1" ht="17.100000000000001" customHeight="1" x14ac:dyDescent="0.25">
      <c r="A50" s="40">
        <v>43</v>
      </c>
      <c r="B50" s="44">
        <v>31143</v>
      </c>
      <c r="C50" s="38">
        <v>1715010305</v>
      </c>
      <c r="D50" s="50" t="s">
        <v>118</v>
      </c>
    </row>
    <row r="51" spans="1:4" s="24" customFormat="1" ht="17.100000000000001" customHeight="1" x14ac:dyDescent="0.25">
      <c r="A51" s="40">
        <v>44</v>
      </c>
      <c r="B51" s="44">
        <v>31144</v>
      </c>
      <c r="C51" s="38">
        <v>1715010307</v>
      </c>
      <c r="D51" s="50" t="s">
        <v>119</v>
      </c>
    </row>
    <row r="52" spans="1:4" s="24" customFormat="1" ht="17.100000000000001" customHeight="1" x14ac:dyDescent="0.25">
      <c r="A52" s="40">
        <v>45</v>
      </c>
      <c r="B52" s="44">
        <v>31145</v>
      </c>
      <c r="C52" s="38">
        <v>1715010308</v>
      </c>
      <c r="D52" s="50" t="s">
        <v>120</v>
      </c>
    </row>
    <row r="53" spans="1:4" s="24" customFormat="1" ht="17.100000000000001" customHeight="1" x14ac:dyDescent="0.25">
      <c r="A53" s="40">
        <v>46</v>
      </c>
      <c r="B53" s="44">
        <v>31146</v>
      </c>
      <c r="C53" s="38">
        <v>1715010312</v>
      </c>
      <c r="D53" s="50" t="s">
        <v>121</v>
      </c>
    </row>
    <row r="54" spans="1:4" s="24" customFormat="1" ht="17.100000000000001" customHeight="1" x14ac:dyDescent="0.25">
      <c r="A54" s="40">
        <v>47</v>
      </c>
      <c r="B54" s="44">
        <v>31147</v>
      </c>
      <c r="C54" s="38">
        <v>1715010315</v>
      </c>
      <c r="D54" s="50" t="s">
        <v>122</v>
      </c>
    </row>
    <row r="55" spans="1:4" s="24" customFormat="1" ht="17.100000000000001" customHeight="1" x14ac:dyDescent="0.25">
      <c r="A55" s="40">
        <v>48</v>
      </c>
      <c r="B55" s="44">
        <v>31148</v>
      </c>
      <c r="C55" s="38">
        <v>1715010321</v>
      </c>
      <c r="D55" s="50" t="s">
        <v>123</v>
      </c>
    </row>
    <row r="56" spans="1:4" s="24" customFormat="1" ht="17.100000000000001" customHeight="1" x14ac:dyDescent="0.25">
      <c r="A56" s="40">
        <v>49</v>
      </c>
      <c r="B56" s="44">
        <v>31149</v>
      </c>
      <c r="C56" s="38">
        <v>1715010326</v>
      </c>
      <c r="D56" s="50" t="s">
        <v>124</v>
      </c>
    </row>
    <row r="57" spans="1:4" s="31" customFormat="1" ht="17.100000000000001" customHeight="1" x14ac:dyDescent="0.25">
      <c r="A57" s="40">
        <v>50</v>
      </c>
      <c r="B57" s="44">
        <v>31150</v>
      </c>
      <c r="C57" s="38">
        <v>1715010339</v>
      </c>
      <c r="D57" s="50" t="s">
        <v>125</v>
      </c>
    </row>
    <row r="58" spans="1:4" s="31" customFormat="1" ht="17.100000000000001" customHeight="1" x14ac:dyDescent="0.25">
      <c r="A58" s="40">
        <v>51</v>
      </c>
      <c r="B58" s="39">
        <v>31151</v>
      </c>
      <c r="C58" s="47">
        <v>1815010042</v>
      </c>
      <c r="D58" s="51" t="s">
        <v>126</v>
      </c>
    </row>
    <row r="59" spans="1:4" s="31" customFormat="1" ht="17.100000000000001" customHeight="1" x14ac:dyDescent="0.25">
      <c r="A59" s="40">
        <v>52</v>
      </c>
      <c r="B59" s="39">
        <v>31152</v>
      </c>
      <c r="C59" s="47">
        <v>1815010044</v>
      </c>
      <c r="D59" s="51" t="s">
        <v>127</v>
      </c>
    </row>
    <row r="60" spans="1:4" s="31" customFormat="1" ht="17.100000000000001" customHeight="1" x14ac:dyDescent="0.25">
      <c r="A60" s="40">
        <v>53</v>
      </c>
      <c r="B60" s="39">
        <v>31153</v>
      </c>
      <c r="C60" s="47">
        <v>1815010045</v>
      </c>
      <c r="D60" s="51" t="s">
        <v>128</v>
      </c>
    </row>
    <row r="61" spans="1:4" ht="17.100000000000001" customHeight="1" x14ac:dyDescent="0.25">
      <c r="A61" s="40">
        <v>54</v>
      </c>
      <c r="B61" s="44">
        <v>31154</v>
      </c>
      <c r="C61" s="38">
        <v>1815010046</v>
      </c>
      <c r="D61" s="50" t="s">
        <v>129</v>
      </c>
    </row>
    <row r="62" spans="1:4" ht="17.100000000000001" customHeight="1" x14ac:dyDescent="0.25">
      <c r="A62" s="40">
        <v>55</v>
      </c>
      <c r="B62" s="44">
        <v>31155</v>
      </c>
      <c r="C62" s="38">
        <v>1815010049</v>
      </c>
      <c r="D62" s="50" t="s">
        <v>130</v>
      </c>
    </row>
    <row r="63" spans="1:4" ht="17.100000000000001" customHeight="1" x14ac:dyDescent="0.25">
      <c r="A63" s="40">
        <v>56</v>
      </c>
      <c r="B63" s="39">
        <v>31156</v>
      </c>
      <c r="C63" s="47">
        <v>1815010058</v>
      </c>
      <c r="D63" s="51" t="s">
        <v>131</v>
      </c>
    </row>
    <row r="64" spans="1:4" ht="17.100000000000001" customHeight="1" x14ac:dyDescent="0.25">
      <c r="A64" s="40">
        <v>57</v>
      </c>
      <c r="B64" s="39">
        <v>31157</v>
      </c>
      <c r="C64" s="47">
        <v>1815010062</v>
      </c>
      <c r="D64" s="51" t="s">
        <v>132</v>
      </c>
    </row>
    <row r="65" spans="1:4" ht="17.100000000000001" customHeight="1" x14ac:dyDescent="0.25">
      <c r="A65" s="40">
        <v>58</v>
      </c>
      <c r="B65" s="44">
        <v>31158</v>
      </c>
      <c r="C65" s="38">
        <v>1815010063</v>
      </c>
      <c r="D65" s="50" t="s">
        <v>133</v>
      </c>
    </row>
    <row r="66" spans="1:4" ht="17.100000000000001" customHeight="1" x14ac:dyDescent="0.25">
      <c r="A66" s="40">
        <v>59</v>
      </c>
      <c r="B66" s="44">
        <v>31159</v>
      </c>
      <c r="C66" s="38">
        <v>1815010065</v>
      </c>
      <c r="D66" s="50" t="s">
        <v>134</v>
      </c>
    </row>
    <row r="67" spans="1:4" ht="17.100000000000001" customHeight="1" x14ac:dyDescent="0.25">
      <c r="A67" s="40">
        <v>60</v>
      </c>
      <c r="B67" s="39">
        <v>31160</v>
      </c>
      <c r="C67" s="47">
        <v>1815010077</v>
      </c>
      <c r="D67" s="51" t="s">
        <v>135</v>
      </c>
    </row>
    <row r="68" spans="1:4" ht="17.100000000000001" customHeight="1" x14ac:dyDescent="0.25">
      <c r="A68" s="40">
        <v>61</v>
      </c>
      <c r="B68" s="39">
        <v>31161</v>
      </c>
      <c r="C68" s="47">
        <v>1615010242</v>
      </c>
      <c r="D68" s="51" t="s">
        <v>136</v>
      </c>
    </row>
    <row r="69" spans="1:4" ht="17.100000000000001" customHeight="1" x14ac:dyDescent="0.25">
      <c r="A69" s="40">
        <v>62</v>
      </c>
      <c r="B69" s="44">
        <v>31162</v>
      </c>
      <c r="C69" s="38">
        <v>1615010306</v>
      </c>
      <c r="D69" s="50" t="s">
        <v>137</v>
      </c>
    </row>
    <row r="70" spans="1:4" ht="17.100000000000001" customHeight="1" x14ac:dyDescent="0.25">
      <c r="A70" s="40">
        <v>63</v>
      </c>
      <c r="B70" s="295"/>
      <c r="C70" s="295"/>
      <c r="D70" s="295"/>
    </row>
    <row r="71" spans="1:4" ht="17.100000000000001" customHeight="1" x14ac:dyDescent="0.25">
      <c r="A71" s="40">
        <v>64</v>
      </c>
      <c r="B71" s="295"/>
      <c r="C71" s="295"/>
      <c r="D71" s="295"/>
    </row>
    <row r="72" spans="1:4" ht="17.100000000000001" customHeight="1" x14ac:dyDescent="0.25">
      <c r="A72" s="40">
        <v>65</v>
      </c>
      <c r="B72" s="295"/>
      <c r="C72" s="295"/>
      <c r="D72" s="295"/>
    </row>
    <row r="73" spans="1:4" ht="17.100000000000001" customHeight="1" x14ac:dyDescent="0.25">
      <c r="A73" s="40">
        <v>66</v>
      </c>
      <c r="B73" s="295"/>
      <c r="C73" s="295"/>
      <c r="D73" s="295"/>
    </row>
    <row r="74" spans="1:4" ht="17.100000000000001" customHeight="1" x14ac:dyDescent="0.25">
      <c r="A74" s="40">
        <v>67</v>
      </c>
      <c r="B74" s="295"/>
      <c r="C74" s="295"/>
      <c r="D74" s="295"/>
    </row>
    <row r="75" spans="1:4" ht="17.100000000000001" customHeight="1" x14ac:dyDescent="0.25">
      <c r="A75" s="40">
        <v>68</v>
      </c>
      <c r="B75" s="295"/>
      <c r="C75" s="295"/>
      <c r="D75" s="295"/>
    </row>
    <row r="76" spans="1:4" ht="17.100000000000001" customHeight="1" x14ac:dyDescent="0.25">
      <c r="A76" s="40">
        <v>69</v>
      </c>
      <c r="B76" s="295"/>
      <c r="C76" s="295"/>
      <c r="D76" s="295"/>
    </row>
    <row r="77" spans="1:4" ht="17.100000000000001" customHeight="1" x14ac:dyDescent="0.25">
      <c r="A77" s="40">
        <v>70</v>
      </c>
      <c r="B77" s="295"/>
      <c r="C77" s="295"/>
      <c r="D77" s="295"/>
    </row>
    <row r="78" spans="1:4" ht="17.100000000000001" customHeight="1" x14ac:dyDescent="0.25">
      <c r="A78" s="40">
        <v>71</v>
      </c>
      <c r="B78" s="295"/>
      <c r="C78" s="295"/>
      <c r="D78" s="295"/>
    </row>
    <row r="79" spans="1:4" ht="17.100000000000001" customHeight="1" x14ac:dyDescent="0.25">
      <c r="A79" s="40">
        <v>72</v>
      </c>
      <c r="B79" s="295"/>
      <c r="C79" s="295"/>
      <c r="D79" s="295"/>
    </row>
    <row r="80" spans="1:4" ht="17.100000000000001" customHeight="1" x14ac:dyDescent="0.25">
      <c r="A80" s="40">
        <v>73</v>
      </c>
      <c r="B80" s="295"/>
      <c r="C80" s="295"/>
      <c r="D80" s="295"/>
    </row>
    <row r="81" spans="1:4" ht="17.100000000000001" customHeight="1" x14ac:dyDescent="0.25">
      <c r="A81" s="40">
        <v>74</v>
      </c>
      <c r="B81" s="295"/>
      <c r="C81" s="295"/>
      <c r="D81" s="295"/>
    </row>
    <row r="82" spans="1:4" ht="17.100000000000001" customHeight="1" x14ac:dyDescent="0.25">
      <c r="A82" s="40">
        <v>75</v>
      </c>
      <c r="B82" s="295"/>
      <c r="C82" s="295"/>
      <c r="D82" s="295"/>
    </row>
    <row r="83" spans="1:4" ht="17.100000000000001" customHeight="1" x14ac:dyDescent="0.25">
      <c r="A83" s="40">
        <v>76</v>
      </c>
      <c r="B83" s="295"/>
      <c r="C83" s="295"/>
      <c r="D83" s="295"/>
    </row>
    <row r="84" spans="1:4" ht="17.100000000000001" customHeight="1" x14ac:dyDescent="0.25">
      <c r="A84" s="40">
        <v>77</v>
      </c>
      <c r="B84" s="295"/>
      <c r="C84" s="295"/>
      <c r="D84" s="295"/>
    </row>
    <row r="85" spans="1:4" ht="17.100000000000001" customHeight="1" x14ac:dyDescent="0.25">
      <c r="A85" s="40">
        <v>78</v>
      </c>
      <c r="B85" s="295"/>
      <c r="C85" s="295"/>
      <c r="D85" s="295"/>
    </row>
    <row r="86" spans="1:4" ht="17.100000000000001" customHeight="1" x14ac:dyDescent="0.25">
      <c r="A86" s="40">
        <v>79</v>
      </c>
      <c r="B86" s="295"/>
      <c r="C86" s="295"/>
      <c r="D86" s="295"/>
    </row>
    <row r="87" spans="1:4" ht="17.100000000000001" customHeight="1" x14ac:dyDescent="0.25">
      <c r="A87" s="40">
        <v>80</v>
      </c>
      <c r="B87" s="295"/>
      <c r="C87" s="295"/>
      <c r="D87" s="295"/>
    </row>
    <row r="88" spans="1:4" ht="17.100000000000001" customHeight="1" x14ac:dyDescent="0.25">
      <c r="A88" s="40">
        <v>81</v>
      </c>
      <c r="B88" s="295"/>
      <c r="C88" s="295"/>
      <c r="D88" s="295"/>
    </row>
    <row r="89" spans="1:4" ht="17.100000000000001" customHeight="1" x14ac:dyDescent="0.25">
      <c r="A89" s="40">
        <v>82</v>
      </c>
      <c r="B89" s="295"/>
      <c r="C89" s="295"/>
      <c r="D89" s="295"/>
    </row>
    <row r="90" spans="1:4" ht="17.100000000000001" customHeight="1" x14ac:dyDescent="0.25">
      <c r="A90" s="40">
        <v>83</v>
      </c>
      <c r="B90" s="295"/>
      <c r="C90" s="295"/>
      <c r="D90" s="295"/>
    </row>
    <row r="91" spans="1:4" ht="17.100000000000001" customHeight="1" x14ac:dyDescent="0.25">
      <c r="A91" s="40">
        <v>84</v>
      </c>
      <c r="B91" s="295"/>
      <c r="C91" s="295"/>
      <c r="D91" s="295"/>
    </row>
    <row r="92" spans="1:4" ht="17.100000000000001" customHeight="1" x14ac:dyDescent="0.25">
      <c r="A92" s="40">
        <v>85</v>
      </c>
      <c r="B92" s="295"/>
      <c r="C92" s="295"/>
      <c r="D92" s="295"/>
    </row>
    <row r="93" spans="1:4" ht="17.100000000000001" customHeight="1" x14ac:dyDescent="0.25">
      <c r="A93" s="40">
        <v>86</v>
      </c>
      <c r="B93" s="295"/>
      <c r="C93" s="295"/>
      <c r="D93" s="295"/>
    </row>
    <row r="94" spans="1:4" ht="17.100000000000001" customHeight="1" x14ac:dyDescent="0.25">
      <c r="A94" s="40">
        <v>87</v>
      </c>
      <c r="B94" s="295"/>
      <c r="C94" s="295"/>
      <c r="D94" s="295"/>
    </row>
    <row r="95" spans="1:4" ht="17.100000000000001" customHeight="1" x14ac:dyDescent="0.25">
      <c r="A95" s="40">
        <v>88</v>
      </c>
      <c r="B95" s="295"/>
      <c r="C95" s="295"/>
      <c r="D95" s="295"/>
    </row>
    <row r="96" spans="1:4" ht="17.100000000000001" customHeight="1" x14ac:dyDescent="0.25">
      <c r="A96" s="40">
        <v>89</v>
      </c>
      <c r="B96" s="295"/>
      <c r="C96" s="295"/>
      <c r="D96" s="295"/>
    </row>
    <row r="97" spans="1:4" ht="17.100000000000001" customHeight="1" x14ac:dyDescent="0.25">
      <c r="A97" s="40">
        <v>90</v>
      </c>
      <c r="B97" s="295"/>
      <c r="C97" s="295"/>
      <c r="D97" s="295"/>
    </row>
    <row r="98" spans="1:4" ht="17.100000000000001" customHeight="1" x14ac:dyDescent="0.25">
      <c r="A98" s="40">
        <v>91</v>
      </c>
      <c r="B98" s="295"/>
      <c r="C98" s="295"/>
      <c r="D98" s="295"/>
    </row>
    <row r="99" spans="1:4" ht="17.100000000000001" customHeight="1" x14ac:dyDescent="0.25">
      <c r="A99" s="40">
        <v>92</v>
      </c>
      <c r="B99" s="295"/>
      <c r="C99" s="295"/>
      <c r="D99" s="295"/>
    </row>
    <row r="100" spans="1:4" ht="17.100000000000001" customHeight="1" x14ac:dyDescent="0.25">
      <c r="A100" s="40">
        <v>93</v>
      </c>
      <c r="B100" s="295"/>
      <c r="C100" s="295"/>
      <c r="D100" s="295"/>
    </row>
    <row r="101" spans="1:4" ht="17.100000000000001" customHeight="1" x14ac:dyDescent="0.25">
      <c r="A101" s="40">
        <v>94</v>
      </c>
      <c r="B101" s="295"/>
      <c r="C101" s="295"/>
      <c r="D101" s="295"/>
    </row>
    <row r="102" spans="1:4" ht="17.100000000000001" customHeight="1" x14ac:dyDescent="0.25">
      <c r="A102" s="40">
        <v>95</v>
      </c>
      <c r="B102" s="295"/>
      <c r="C102" s="295"/>
      <c r="D102" s="295"/>
    </row>
    <row r="103" spans="1:4" ht="17.100000000000001" customHeight="1" x14ac:dyDescent="0.25">
      <c r="A103" s="40">
        <v>96</v>
      </c>
      <c r="B103" s="295"/>
      <c r="C103" s="295"/>
      <c r="D103" s="295"/>
    </row>
    <row r="104" spans="1:4" ht="17.100000000000001" customHeight="1" x14ac:dyDescent="0.25">
      <c r="A104" s="40">
        <v>97</v>
      </c>
      <c r="B104" s="295"/>
      <c r="C104" s="295"/>
      <c r="D104" s="295"/>
    </row>
    <row r="105" spans="1:4" ht="17.100000000000001" customHeight="1" x14ac:dyDescent="0.25">
      <c r="A105" s="40">
        <v>98</v>
      </c>
      <c r="B105" s="295"/>
      <c r="C105" s="295"/>
      <c r="D105" s="295"/>
    </row>
    <row r="106" spans="1:4" ht="17.100000000000001" customHeight="1" x14ac:dyDescent="0.25">
      <c r="A106" s="40">
        <v>99</v>
      </c>
      <c r="B106" s="295"/>
      <c r="C106" s="295"/>
      <c r="D106" s="295"/>
    </row>
    <row r="107" spans="1:4" ht="17.100000000000001" customHeight="1" x14ac:dyDescent="0.25">
      <c r="A107" s="40">
        <v>100</v>
      </c>
      <c r="B107" s="295"/>
      <c r="C107" s="295"/>
      <c r="D107" s="295"/>
    </row>
    <row r="108" spans="1:4" ht="17.100000000000001" customHeight="1" x14ac:dyDescent="0.25">
      <c r="A108" s="40">
        <v>101</v>
      </c>
      <c r="B108" s="295"/>
      <c r="C108" s="295"/>
      <c r="D108" s="295"/>
    </row>
    <row r="109" spans="1:4" ht="17.100000000000001" customHeight="1" x14ac:dyDescent="0.25">
      <c r="A109" s="40">
        <v>102</v>
      </c>
      <c r="B109" s="295"/>
      <c r="C109" s="295"/>
      <c r="D109" s="295"/>
    </row>
    <row r="110" spans="1:4" ht="17.100000000000001" customHeight="1" x14ac:dyDescent="0.25">
      <c r="A110" s="40">
        <v>103</v>
      </c>
      <c r="B110" s="295"/>
      <c r="C110" s="295"/>
      <c r="D110" s="295"/>
    </row>
    <row r="111" spans="1:4" ht="17.100000000000001" customHeight="1" x14ac:dyDescent="0.25">
      <c r="A111" s="40">
        <v>104</v>
      </c>
      <c r="B111" s="295"/>
      <c r="C111" s="295"/>
      <c r="D111" s="295"/>
    </row>
    <row r="112" spans="1:4" ht="17.100000000000001" customHeight="1" x14ac:dyDescent="0.25">
      <c r="A112" s="40">
        <v>105</v>
      </c>
      <c r="B112" s="295"/>
      <c r="C112" s="295"/>
      <c r="D112" s="295"/>
    </row>
    <row r="113" spans="1:4" ht="17.100000000000001" customHeight="1" x14ac:dyDescent="0.25">
      <c r="A113" s="40">
        <v>106</v>
      </c>
      <c r="B113" s="295"/>
      <c r="C113" s="295"/>
      <c r="D113" s="295"/>
    </row>
    <row r="114" spans="1:4" ht="17.100000000000001" customHeight="1" x14ac:dyDescent="0.25">
      <c r="A114" s="40">
        <v>107</v>
      </c>
      <c r="B114" s="295"/>
      <c r="C114" s="295"/>
      <c r="D114" s="295"/>
    </row>
    <row r="115" spans="1:4" ht="17.100000000000001" customHeight="1" x14ac:dyDescent="0.25">
      <c r="A115" s="40">
        <v>108</v>
      </c>
      <c r="B115" s="295"/>
      <c r="C115" s="295"/>
      <c r="D115" s="295"/>
    </row>
    <row r="116" spans="1:4" ht="17.100000000000001" customHeight="1" x14ac:dyDescent="0.25">
      <c r="A116" s="40">
        <v>109</v>
      </c>
      <c r="B116" s="295"/>
      <c r="C116" s="295"/>
      <c r="D116" s="295"/>
    </row>
    <row r="117" spans="1:4" ht="17.100000000000001" customHeight="1" x14ac:dyDescent="0.25">
      <c r="A117" s="40">
        <v>110</v>
      </c>
      <c r="B117" s="295"/>
      <c r="C117" s="295"/>
      <c r="D117" s="295"/>
    </row>
    <row r="118" spans="1:4" ht="17.100000000000001" customHeight="1" x14ac:dyDescent="0.25">
      <c r="A118" s="40">
        <v>111</v>
      </c>
      <c r="B118" s="295"/>
      <c r="C118" s="295"/>
      <c r="D118" s="295"/>
    </row>
    <row r="119" spans="1:4" ht="17.100000000000001" customHeight="1" x14ac:dyDescent="0.25">
      <c r="A119" s="40">
        <v>112</v>
      </c>
      <c r="B119" s="295"/>
      <c r="C119" s="295"/>
      <c r="D119" s="295"/>
    </row>
    <row r="120" spans="1:4" ht="17.100000000000001" customHeight="1" x14ac:dyDescent="0.25">
      <c r="A120" s="40">
        <v>113</v>
      </c>
      <c r="B120" s="295"/>
      <c r="C120" s="295"/>
      <c r="D120" s="295"/>
    </row>
    <row r="121" spans="1:4" ht="17.100000000000001" customHeight="1" x14ac:dyDescent="0.25">
      <c r="A121" s="40">
        <v>114</v>
      </c>
      <c r="B121" s="295"/>
      <c r="C121" s="295"/>
      <c r="D121" s="295"/>
    </row>
    <row r="122" spans="1:4" ht="17.100000000000001" customHeight="1" x14ac:dyDescent="0.25">
      <c r="A122" s="40">
        <v>115</v>
      </c>
      <c r="B122" s="295"/>
      <c r="C122" s="295"/>
      <c r="D122" s="295"/>
    </row>
    <row r="123" spans="1:4" ht="17.100000000000001" customHeight="1" x14ac:dyDescent="0.25">
      <c r="A123" s="40">
        <v>116</v>
      </c>
      <c r="B123" s="295"/>
      <c r="C123" s="295"/>
      <c r="D123" s="295"/>
    </row>
    <row r="124" spans="1:4" ht="17.100000000000001" customHeight="1" x14ac:dyDescent="0.25">
      <c r="A124" s="40">
        <v>117</v>
      </c>
      <c r="B124" s="295"/>
      <c r="C124" s="295"/>
      <c r="D124" s="295"/>
    </row>
    <row r="125" spans="1:4" ht="17.100000000000001" customHeight="1" x14ac:dyDescent="0.25">
      <c r="A125" s="40">
        <v>118</v>
      </c>
      <c r="B125" s="295"/>
      <c r="C125" s="295"/>
      <c r="D125" s="295"/>
    </row>
    <row r="126" spans="1:4" ht="17.100000000000001" customHeight="1" x14ac:dyDescent="0.25">
      <c r="A126" s="40">
        <v>119</v>
      </c>
      <c r="B126" s="295"/>
      <c r="C126" s="295"/>
      <c r="D126" s="295"/>
    </row>
    <row r="127" spans="1:4" ht="17.100000000000001" customHeight="1" x14ac:dyDescent="0.25">
      <c r="A127" s="40">
        <v>120</v>
      </c>
      <c r="B127" s="295"/>
      <c r="C127" s="295"/>
      <c r="D127" s="295"/>
    </row>
    <row r="128" spans="1:4" ht="17.100000000000001" customHeight="1" x14ac:dyDescent="0.25">
      <c r="A128" s="40">
        <v>121</v>
      </c>
      <c r="B128" s="295"/>
      <c r="C128" s="295"/>
      <c r="D128" s="295"/>
    </row>
    <row r="129" spans="1:4" ht="17.100000000000001" customHeight="1" x14ac:dyDescent="0.25">
      <c r="A129" s="40">
        <v>122</v>
      </c>
      <c r="B129" s="295"/>
      <c r="C129" s="295"/>
      <c r="D129" s="295"/>
    </row>
    <row r="130" spans="1:4" ht="17.100000000000001" customHeight="1" x14ac:dyDescent="0.25">
      <c r="A130" s="40">
        <v>123</v>
      </c>
      <c r="B130" s="295"/>
      <c r="C130" s="295"/>
      <c r="D130" s="295"/>
    </row>
    <row r="131" spans="1:4" ht="17.100000000000001" customHeight="1" x14ac:dyDescent="0.25">
      <c r="A131" s="40">
        <v>124</v>
      </c>
      <c r="B131" s="295"/>
      <c r="C131" s="295"/>
      <c r="D131" s="295"/>
    </row>
  </sheetData>
  <mergeCells count="6">
    <mergeCell ref="A1:C1"/>
    <mergeCell ref="A4:D4"/>
    <mergeCell ref="A5:D5"/>
    <mergeCell ref="A6:D6"/>
    <mergeCell ref="A2:D2"/>
    <mergeCell ref="A3:D3"/>
  </mergeCells>
  <pageMargins left="0.59055118110236227" right="0" top="0.35433070866141736" bottom="0" header="0.31496062992125984" footer="0"/>
  <pageSetup paperSize="9" scale="6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view="pageBreakPreview" topLeftCell="A4" zoomScale="60" zoomScaleNormal="80" workbookViewId="0">
      <selection activeCell="O18" sqref="O18"/>
    </sheetView>
  </sheetViews>
  <sheetFormatPr defaultRowHeight="15" x14ac:dyDescent="0.25"/>
  <cols>
    <col min="1" max="1" width="11.85546875" customWidth="1"/>
    <col min="2" max="2" width="49.7109375" customWidth="1"/>
    <col min="3" max="11" width="8.7109375" customWidth="1"/>
  </cols>
  <sheetData>
    <row r="1" spans="1:11" s="7" customFormat="1" ht="54" customHeight="1" x14ac:dyDescent="0.25">
      <c r="A1" s="225"/>
      <c r="B1" s="226"/>
      <c r="C1" s="226"/>
      <c r="D1" s="226"/>
      <c r="E1" s="226"/>
      <c r="F1" s="226"/>
      <c r="G1" s="226"/>
      <c r="H1" s="226"/>
      <c r="I1" s="226"/>
      <c r="J1" s="226"/>
      <c r="K1" s="227"/>
    </row>
    <row r="2" spans="1:11" s="7" customFormat="1" ht="20.25" x14ac:dyDescent="0.3">
      <c r="A2" s="205" t="s">
        <v>5</v>
      </c>
      <c r="B2" s="206"/>
      <c r="C2" s="206"/>
      <c r="D2" s="206"/>
      <c r="E2" s="206"/>
      <c r="F2" s="206"/>
      <c r="G2" s="206"/>
      <c r="H2" s="206"/>
      <c r="I2" s="206"/>
      <c r="J2" s="206"/>
      <c r="K2" s="213"/>
    </row>
    <row r="3" spans="1:11" s="7" customFormat="1" ht="20.25" x14ac:dyDescent="0.3">
      <c r="A3" s="205" t="str">
        <f>+INDEX!A3</f>
        <v>PROGRAM: CIVIL ENGINEERING</v>
      </c>
      <c r="B3" s="206"/>
      <c r="C3" s="206"/>
      <c r="D3" s="206"/>
      <c r="E3" s="206"/>
      <c r="F3" s="206"/>
      <c r="G3" s="206"/>
      <c r="H3" s="206"/>
      <c r="I3" s="206"/>
      <c r="J3" s="206"/>
      <c r="K3" s="213"/>
    </row>
    <row r="4" spans="1:11" s="16" customFormat="1" ht="20.25" x14ac:dyDescent="0.3">
      <c r="A4" s="205" t="str">
        <f>+INDEX!A4</f>
        <v>NAME OFCOURSE &amp; CODE: ESTIMATING AND COSTING &amp; (22503)</v>
      </c>
      <c r="B4" s="206"/>
      <c r="C4" s="206"/>
      <c r="D4" s="206"/>
      <c r="E4" s="206"/>
      <c r="F4" s="206"/>
      <c r="G4" s="206"/>
      <c r="H4" s="206"/>
      <c r="I4" s="206"/>
      <c r="J4" s="206"/>
      <c r="K4" s="213"/>
    </row>
    <row r="5" spans="1:11" s="7" customFormat="1" ht="18.75" x14ac:dyDescent="0.3">
      <c r="A5" s="228" t="s">
        <v>227</v>
      </c>
      <c r="B5" s="229"/>
      <c r="C5" s="229"/>
      <c r="D5" s="229"/>
      <c r="E5" s="229"/>
      <c r="F5" s="229"/>
      <c r="G5" s="229"/>
      <c r="H5" s="229"/>
      <c r="I5" s="229"/>
      <c r="J5" s="229"/>
      <c r="K5" s="230"/>
    </row>
    <row r="6" spans="1:11" ht="3.75" customHeight="1" x14ac:dyDescent="0.25">
      <c r="A6" s="231" t="s">
        <v>138</v>
      </c>
      <c r="B6" s="232"/>
      <c r="C6" s="232"/>
      <c r="D6" s="232"/>
      <c r="E6" s="232"/>
      <c r="F6" s="232"/>
      <c r="G6" s="232"/>
      <c r="H6" s="232"/>
      <c r="I6" s="232"/>
      <c r="J6" s="232"/>
      <c r="K6" s="233"/>
    </row>
    <row r="7" spans="1:11" ht="30.75" customHeight="1" x14ac:dyDescent="0.25">
      <c r="A7" s="34" t="s">
        <v>56</v>
      </c>
      <c r="B7" s="59" t="s">
        <v>57</v>
      </c>
      <c r="C7" s="35" t="s">
        <v>13</v>
      </c>
      <c r="D7" s="35" t="s">
        <v>14</v>
      </c>
      <c r="E7" s="35" t="s">
        <v>15</v>
      </c>
      <c r="F7" s="35" t="s">
        <v>16</v>
      </c>
      <c r="G7" s="35" t="s">
        <v>17</v>
      </c>
      <c r="H7" s="35" t="s">
        <v>18</v>
      </c>
      <c r="I7" s="35" t="s">
        <v>19</v>
      </c>
      <c r="J7" s="35" t="s">
        <v>20</v>
      </c>
      <c r="K7" s="35" t="s">
        <v>21</v>
      </c>
    </row>
    <row r="8" spans="1:11" ht="39.950000000000003" customHeight="1" x14ac:dyDescent="0.25">
      <c r="A8" s="22" t="s">
        <v>68</v>
      </c>
      <c r="B8" s="69" t="s">
        <v>65</v>
      </c>
      <c r="C8" s="22">
        <v>3</v>
      </c>
      <c r="D8" s="22">
        <v>2</v>
      </c>
      <c r="E8" s="22">
        <v>2</v>
      </c>
      <c r="F8" s="22">
        <v>2</v>
      </c>
      <c r="G8" s="22"/>
      <c r="H8" s="22"/>
      <c r="I8" s="22">
        <v>3</v>
      </c>
      <c r="J8" s="22">
        <v>2</v>
      </c>
      <c r="K8" s="22">
        <v>2</v>
      </c>
    </row>
    <row r="9" spans="1:11" ht="39.950000000000003" customHeight="1" x14ac:dyDescent="0.25">
      <c r="A9" s="22" t="s">
        <v>69</v>
      </c>
      <c r="B9" s="69" t="s">
        <v>139</v>
      </c>
      <c r="C9" s="22">
        <v>3</v>
      </c>
      <c r="D9" s="22">
        <v>3</v>
      </c>
      <c r="E9" s="22">
        <v>3</v>
      </c>
      <c r="F9" s="22">
        <v>2</v>
      </c>
      <c r="G9" s="22">
        <v>2</v>
      </c>
      <c r="H9" s="22"/>
      <c r="I9" s="22">
        <v>2</v>
      </c>
      <c r="J9" s="22">
        <v>2</v>
      </c>
      <c r="K9" s="22"/>
    </row>
    <row r="10" spans="1:11" ht="39.950000000000003" customHeight="1" x14ac:dyDescent="0.25">
      <c r="A10" s="22" t="s">
        <v>70</v>
      </c>
      <c r="B10" s="69" t="s">
        <v>140</v>
      </c>
      <c r="C10" s="22">
        <v>3</v>
      </c>
      <c r="D10" s="22">
        <v>3</v>
      </c>
      <c r="E10" s="22">
        <v>3</v>
      </c>
      <c r="F10" s="22">
        <v>2</v>
      </c>
      <c r="G10" s="22">
        <v>2</v>
      </c>
      <c r="H10" s="22"/>
      <c r="I10" s="22">
        <v>2</v>
      </c>
      <c r="J10" s="22">
        <v>2</v>
      </c>
      <c r="K10" s="22"/>
    </row>
    <row r="11" spans="1:11" ht="39.950000000000003" customHeight="1" x14ac:dyDescent="0.25">
      <c r="A11" s="22" t="s">
        <v>71</v>
      </c>
      <c r="B11" s="69" t="s">
        <v>66</v>
      </c>
      <c r="C11" s="22">
        <v>3</v>
      </c>
      <c r="D11" s="22">
        <v>2</v>
      </c>
      <c r="E11" s="22">
        <v>3</v>
      </c>
      <c r="F11" s="22"/>
      <c r="G11" s="22"/>
      <c r="H11" s="22"/>
      <c r="I11" s="22">
        <v>2</v>
      </c>
      <c r="J11" s="22">
        <v>2</v>
      </c>
      <c r="K11" s="22"/>
    </row>
    <row r="12" spans="1:11" ht="51" customHeight="1" x14ac:dyDescent="0.25">
      <c r="A12" s="22" t="s">
        <v>72</v>
      </c>
      <c r="B12" s="69" t="s">
        <v>67</v>
      </c>
      <c r="C12" s="22">
        <v>3</v>
      </c>
      <c r="D12" s="22">
        <v>2</v>
      </c>
      <c r="E12" s="22">
        <v>2</v>
      </c>
      <c r="F12" s="22"/>
      <c r="G12" s="22"/>
      <c r="H12" s="22">
        <v>3</v>
      </c>
      <c r="I12" s="22">
        <v>3</v>
      </c>
      <c r="J12" s="22">
        <v>3</v>
      </c>
      <c r="K12" s="22">
        <v>2</v>
      </c>
    </row>
    <row r="13" spans="1:11" ht="26.25" customHeight="1" x14ac:dyDescent="0.25">
      <c r="A13" s="224" t="s">
        <v>179</v>
      </c>
      <c r="B13" s="224"/>
      <c r="C13" s="35">
        <f t="shared" ref="C13" si="0">SUM(C8:C12)</f>
        <v>15</v>
      </c>
      <c r="D13" s="35">
        <f t="shared" ref="D13" si="1">SUM(D8:D12)</f>
        <v>12</v>
      </c>
      <c r="E13" s="35">
        <f t="shared" ref="E13" si="2">SUM(E8:E12)</f>
        <v>13</v>
      </c>
      <c r="F13" s="35">
        <f t="shared" ref="F13" si="3">SUM(F8:F12)</f>
        <v>6</v>
      </c>
      <c r="G13" s="35">
        <f t="shared" ref="G13" si="4">SUM(G8:G12)</f>
        <v>4</v>
      </c>
      <c r="H13" s="35">
        <f t="shared" ref="H13" si="5">SUM(H8:H12)</f>
        <v>3</v>
      </c>
      <c r="I13" s="35">
        <f t="shared" ref="I13" si="6">SUM(I8:I12)</f>
        <v>12</v>
      </c>
      <c r="J13" s="35">
        <f t="shared" ref="J13" si="7">SUM(J8:J12)</f>
        <v>11</v>
      </c>
      <c r="K13" s="35">
        <f t="shared" ref="K13" si="8">SUM(K8:K12)</f>
        <v>4</v>
      </c>
    </row>
    <row r="14" spans="1:11" ht="28.5" customHeight="1" x14ac:dyDescent="0.25">
      <c r="A14" s="224" t="s">
        <v>180</v>
      </c>
      <c r="B14" s="224"/>
      <c r="C14" s="41">
        <f>C13/5</f>
        <v>3</v>
      </c>
      <c r="D14" s="41">
        <f t="shared" ref="D14:K14" si="9">D13/5</f>
        <v>2.4</v>
      </c>
      <c r="E14" s="41">
        <f t="shared" si="9"/>
        <v>2.6</v>
      </c>
      <c r="F14" s="41">
        <f t="shared" si="9"/>
        <v>1.2</v>
      </c>
      <c r="G14" s="41">
        <f t="shared" si="9"/>
        <v>0.8</v>
      </c>
      <c r="H14" s="41">
        <f t="shared" si="9"/>
        <v>0.6</v>
      </c>
      <c r="I14" s="41">
        <f t="shared" si="9"/>
        <v>2.4</v>
      </c>
      <c r="J14" s="41">
        <f t="shared" si="9"/>
        <v>2.2000000000000002</v>
      </c>
      <c r="K14" s="41">
        <f t="shared" si="9"/>
        <v>0.8</v>
      </c>
    </row>
    <row r="15" spans="1:11" ht="24" customHeight="1" x14ac:dyDescent="0.25">
      <c r="A15" s="25" t="s">
        <v>157</v>
      </c>
      <c r="B15" s="18"/>
      <c r="C15" s="18"/>
      <c r="D15" s="18"/>
      <c r="E15" s="18"/>
      <c r="F15" s="18"/>
      <c r="G15" s="18"/>
      <c r="H15" s="18"/>
      <c r="I15" s="18"/>
      <c r="J15" s="18"/>
    </row>
    <row r="16" spans="1:11" s="5" customFormat="1" ht="26.25" customHeight="1" x14ac:dyDescent="0.25">
      <c r="A16" s="42" t="s">
        <v>23</v>
      </c>
      <c r="B16" s="29"/>
      <c r="C16" s="43"/>
      <c r="D16" s="43"/>
      <c r="E16" s="43"/>
      <c r="F16" s="43"/>
      <c r="G16" s="43"/>
      <c r="H16" s="43"/>
      <c r="I16" s="43"/>
      <c r="J16" s="43"/>
      <c r="K16" s="43"/>
    </row>
    <row r="17" spans="1:11" ht="21" customHeight="1" x14ac:dyDescent="0.25">
      <c r="A17" s="223" t="s">
        <v>42</v>
      </c>
      <c r="B17" s="223"/>
      <c r="C17" s="223"/>
      <c r="D17" s="223"/>
      <c r="E17" s="223"/>
      <c r="F17" s="223"/>
      <c r="G17" s="223"/>
      <c r="H17" s="223"/>
      <c r="I17" s="223"/>
      <c r="J17" s="223"/>
      <c r="K17" s="223"/>
    </row>
    <row r="18" spans="1:11" ht="60" customHeight="1" x14ac:dyDescent="0.25">
      <c r="A18" s="215" t="s">
        <v>141</v>
      </c>
      <c r="B18" s="215"/>
      <c r="C18" s="215"/>
      <c r="D18" s="215"/>
      <c r="E18" s="18"/>
      <c r="F18" s="18"/>
      <c r="G18" s="18"/>
      <c r="H18" s="18"/>
      <c r="I18" s="18"/>
      <c r="J18" s="18"/>
      <c r="K18" s="18"/>
    </row>
    <row r="19" spans="1:11" ht="60" customHeight="1" x14ac:dyDescent="0.25">
      <c r="A19" s="215" t="s">
        <v>142</v>
      </c>
      <c r="B19" s="215"/>
      <c r="C19" s="215"/>
      <c r="D19" s="215"/>
      <c r="E19" s="18"/>
      <c r="F19" s="18"/>
      <c r="G19" s="18"/>
      <c r="H19" s="18"/>
      <c r="I19" s="18"/>
      <c r="J19" s="18"/>
      <c r="K19" s="18"/>
    </row>
    <row r="20" spans="1:11" ht="60" customHeight="1" x14ac:dyDescent="0.25">
      <c r="A20" s="215" t="s">
        <v>143</v>
      </c>
      <c r="B20" s="215"/>
      <c r="C20" s="215"/>
      <c r="D20" s="215"/>
      <c r="E20" s="18"/>
      <c r="F20" s="18"/>
      <c r="G20" s="18"/>
      <c r="H20" s="18"/>
      <c r="I20" s="18"/>
      <c r="J20" s="18"/>
      <c r="K20" s="18"/>
    </row>
    <row r="21" spans="1:11" ht="60" customHeight="1" x14ac:dyDescent="0.25">
      <c r="A21" s="215" t="s">
        <v>144</v>
      </c>
      <c r="B21" s="215"/>
      <c r="C21" s="215"/>
      <c r="D21" s="215"/>
      <c r="E21" s="18"/>
      <c r="F21" s="18"/>
      <c r="G21" s="18"/>
      <c r="H21" s="18"/>
      <c r="I21" s="18"/>
      <c r="J21" s="18"/>
      <c r="K21" s="18"/>
    </row>
    <row r="22" spans="1:11" ht="60" customHeight="1" x14ac:dyDescent="0.25">
      <c r="A22" s="215" t="s">
        <v>145</v>
      </c>
      <c r="B22" s="215"/>
      <c r="C22" s="215"/>
      <c r="D22" s="215"/>
      <c r="E22" s="18"/>
      <c r="F22" s="18"/>
      <c r="G22" s="18"/>
      <c r="H22" s="18"/>
      <c r="I22" s="18"/>
      <c r="J22" s="18"/>
      <c r="K22" s="18"/>
    </row>
    <row r="23" spans="1:11" ht="60" customHeight="1" x14ac:dyDescent="0.25">
      <c r="A23" s="215" t="s">
        <v>146</v>
      </c>
      <c r="B23" s="215"/>
      <c r="C23" s="215"/>
      <c r="D23" s="215"/>
      <c r="E23" s="18"/>
      <c r="F23" s="18"/>
      <c r="G23" s="18"/>
      <c r="H23" s="18"/>
      <c r="I23" s="18"/>
      <c r="J23" s="18"/>
      <c r="K23" s="18"/>
    </row>
    <row r="24" spans="1:11" ht="60" customHeight="1" x14ac:dyDescent="0.25">
      <c r="A24" s="215" t="s">
        <v>147</v>
      </c>
      <c r="B24" s="215"/>
      <c r="C24" s="215"/>
      <c r="D24" s="215"/>
      <c r="E24" s="18"/>
      <c r="F24" s="18"/>
      <c r="G24" s="18"/>
      <c r="H24" s="18"/>
      <c r="I24" s="18"/>
      <c r="J24" s="18"/>
      <c r="K24" s="18"/>
    </row>
    <row r="25" spans="1:11" ht="23.25" customHeight="1" x14ac:dyDescent="0.25">
      <c r="A25" s="222" t="s">
        <v>43</v>
      </c>
      <c r="B25" s="222"/>
      <c r="C25" s="222"/>
      <c r="D25" s="222"/>
      <c r="E25" s="222"/>
      <c r="F25" s="222"/>
      <c r="G25" s="222"/>
      <c r="H25" s="222"/>
      <c r="I25" s="222"/>
      <c r="J25" s="222"/>
      <c r="K25" s="222"/>
    </row>
    <row r="26" spans="1:11" ht="39.75" customHeight="1" x14ac:dyDescent="0.25">
      <c r="A26" s="216" t="s">
        <v>148</v>
      </c>
      <c r="B26" s="217"/>
      <c r="C26" s="217"/>
      <c r="D26" s="217"/>
      <c r="E26" s="217"/>
      <c r="F26" s="217"/>
      <c r="G26" s="217"/>
      <c r="H26" s="217"/>
      <c r="I26" s="217"/>
      <c r="J26" s="217"/>
      <c r="K26" s="218"/>
    </row>
    <row r="27" spans="1:11" ht="28.5" customHeight="1" x14ac:dyDescent="0.25">
      <c r="A27" s="219" t="s">
        <v>149</v>
      </c>
      <c r="B27" s="220"/>
      <c r="C27" s="220"/>
      <c r="D27" s="220"/>
      <c r="E27" s="220"/>
      <c r="F27" s="220"/>
      <c r="G27" s="220"/>
      <c r="H27" s="220"/>
      <c r="I27" s="220"/>
      <c r="J27" s="220"/>
      <c r="K27" s="221"/>
    </row>
    <row r="30" spans="1:11" ht="15.75" x14ac:dyDescent="0.25">
      <c r="A30" s="214" t="s">
        <v>226</v>
      </c>
      <c r="B30" s="214"/>
      <c r="C30" s="214"/>
      <c r="D30" s="214"/>
      <c r="E30" s="214"/>
      <c r="F30" s="214"/>
      <c r="G30" s="214"/>
      <c r="H30" s="214"/>
      <c r="I30" s="214"/>
      <c r="J30" s="214"/>
      <c r="K30" s="214"/>
    </row>
  </sheetData>
  <mergeCells count="20">
    <mergeCell ref="A22:D22"/>
    <mergeCell ref="A23:D23"/>
    <mergeCell ref="A13:B13"/>
    <mergeCell ref="A14:B14"/>
    <mergeCell ref="A1:K1"/>
    <mergeCell ref="A2:K2"/>
    <mergeCell ref="A3:K3"/>
    <mergeCell ref="A5:K5"/>
    <mergeCell ref="A6:K6"/>
    <mergeCell ref="A4:K4"/>
    <mergeCell ref="A17:K17"/>
    <mergeCell ref="A18:D18"/>
    <mergeCell ref="A20:D20"/>
    <mergeCell ref="A19:D19"/>
    <mergeCell ref="A21:D21"/>
    <mergeCell ref="A30:K30"/>
    <mergeCell ref="A24:D24"/>
    <mergeCell ref="A26:K26"/>
    <mergeCell ref="A27:K27"/>
    <mergeCell ref="A25:K25"/>
  </mergeCells>
  <pageMargins left="0.59055118110236227" right="0" top="0.74803149606299213" bottom="0" header="0.31496062992125984" footer="0"/>
  <pageSetup paperSize="9" scale="6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view="pageBreakPreview" zoomScale="60" zoomScaleNormal="80" workbookViewId="0">
      <selection activeCell="A37" sqref="A37:E37"/>
    </sheetView>
  </sheetViews>
  <sheetFormatPr defaultRowHeight="15" x14ac:dyDescent="0.25"/>
  <cols>
    <col min="1" max="1" width="8.7109375" customWidth="1"/>
    <col min="2" max="2" width="23.85546875" customWidth="1"/>
    <col min="3" max="3" width="8.42578125" customWidth="1"/>
    <col min="4" max="4" width="7.42578125" customWidth="1"/>
    <col min="5" max="5" width="178" style="8" customWidth="1"/>
  </cols>
  <sheetData>
    <row r="1" spans="1:6" s="10" customFormat="1" ht="57" customHeight="1" x14ac:dyDescent="0.25">
      <c r="A1" s="243"/>
      <c r="B1" s="244"/>
      <c r="C1" s="244"/>
      <c r="D1" s="244"/>
      <c r="E1" s="245"/>
      <c r="F1" s="11"/>
    </row>
    <row r="2" spans="1:6" s="10" customFormat="1" ht="20.25" x14ac:dyDescent="0.3">
      <c r="A2" s="240" t="s">
        <v>5</v>
      </c>
      <c r="B2" s="241"/>
      <c r="C2" s="241"/>
      <c r="D2" s="241"/>
      <c r="E2" s="242"/>
      <c r="F2" s="4"/>
    </row>
    <row r="3" spans="1:6" s="10" customFormat="1" ht="20.25" x14ac:dyDescent="0.3">
      <c r="A3" s="240" t="str">
        <f>+INDEX!A3</f>
        <v>PROGRAM: CIVIL ENGINEERING</v>
      </c>
      <c r="B3" s="241"/>
      <c r="C3" s="241"/>
      <c r="D3" s="241"/>
      <c r="E3" s="242"/>
      <c r="F3" s="13"/>
    </row>
    <row r="4" spans="1:6" ht="18.75" x14ac:dyDescent="0.25">
      <c r="A4" s="246" t="str">
        <f>+INDEX!A4</f>
        <v>NAME OFCOURSE &amp; CODE: ESTIMATING AND COSTING &amp; (22503)</v>
      </c>
      <c r="B4" s="247"/>
      <c r="C4" s="247"/>
      <c r="D4" s="247"/>
      <c r="E4" s="248"/>
    </row>
    <row r="5" spans="1:6" s="16" customFormat="1" ht="18.75" x14ac:dyDescent="0.3">
      <c r="A5" s="249" t="s">
        <v>229</v>
      </c>
      <c r="B5" s="250"/>
      <c r="C5" s="250"/>
      <c r="D5" s="250"/>
      <c r="E5" s="251"/>
    </row>
    <row r="6" spans="1:6" ht="30" x14ac:dyDescent="0.25">
      <c r="A6" s="32" t="s">
        <v>56</v>
      </c>
      <c r="B6" s="33" t="s">
        <v>57</v>
      </c>
      <c r="C6" s="32" t="s">
        <v>26</v>
      </c>
      <c r="D6" s="32" t="s">
        <v>24</v>
      </c>
      <c r="E6" s="32" t="s">
        <v>25</v>
      </c>
    </row>
    <row r="7" spans="1:6" ht="20.100000000000001" customHeight="1" x14ac:dyDescent="0.25">
      <c r="A7" s="237"/>
      <c r="B7" s="234"/>
      <c r="C7" s="1" t="s">
        <v>13</v>
      </c>
      <c r="D7" s="9">
        <v>2</v>
      </c>
      <c r="E7" s="14"/>
    </row>
    <row r="8" spans="1:6" ht="20.100000000000001" customHeight="1" x14ac:dyDescent="0.25">
      <c r="A8" s="238"/>
      <c r="B8" s="235"/>
      <c r="C8" s="6" t="s">
        <v>15</v>
      </c>
      <c r="D8" s="9">
        <v>2</v>
      </c>
      <c r="E8" s="14"/>
    </row>
    <row r="9" spans="1:6" s="10" customFormat="1" ht="20.100000000000001" customHeight="1" x14ac:dyDescent="0.25">
      <c r="A9" s="238"/>
      <c r="B9" s="235"/>
      <c r="C9" s="12" t="s">
        <v>20</v>
      </c>
      <c r="D9" s="2">
        <v>2</v>
      </c>
      <c r="E9" s="14"/>
    </row>
    <row r="10" spans="1:6" ht="20.100000000000001" customHeight="1" x14ac:dyDescent="0.25">
      <c r="A10" s="239"/>
      <c r="B10" s="236"/>
      <c r="C10" s="12" t="s">
        <v>21</v>
      </c>
      <c r="D10" s="2">
        <v>2</v>
      </c>
      <c r="E10" s="14"/>
    </row>
    <row r="11" spans="1:6" ht="20.100000000000001" customHeight="1" x14ac:dyDescent="0.25">
      <c r="A11" s="237"/>
      <c r="B11" s="234"/>
      <c r="C11" s="6" t="s">
        <v>13</v>
      </c>
      <c r="D11" s="9">
        <v>2</v>
      </c>
      <c r="E11" s="14"/>
    </row>
    <row r="12" spans="1:6" ht="20.100000000000001" customHeight="1" x14ac:dyDescent="0.25">
      <c r="A12" s="238"/>
      <c r="B12" s="235"/>
      <c r="C12" s="6" t="s">
        <v>14</v>
      </c>
      <c r="D12" s="9">
        <v>2</v>
      </c>
      <c r="E12" s="14"/>
    </row>
    <row r="13" spans="1:6" ht="20.100000000000001" customHeight="1" x14ac:dyDescent="0.25">
      <c r="A13" s="238"/>
      <c r="B13" s="235"/>
      <c r="C13" s="9" t="s">
        <v>17</v>
      </c>
      <c r="D13" s="9">
        <v>1</v>
      </c>
      <c r="E13" s="14"/>
    </row>
    <row r="14" spans="1:6" ht="20.100000000000001" customHeight="1" x14ac:dyDescent="0.25">
      <c r="A14" s="238"/>
      <c r="B14" s="235"/>
      <c r="C14" s="12" t="s">
        <v>20</v>
      </c>
      <c r="D14" s="2">
        <v>2</v>
      </c>
      <c r="E14" s="14"/>
    </row>
    <row r="15" spans="1:6" ht="20.100000000000001" customHeight="1" x14ac:dyDescent="0.25">
      <c r="A15" s="239"/>
      <c r="B15" s="236"/>
      <c r="C15" s="12" t="s">
        <v>21</v>
      </c>
      <c r="D15" s="2">
        <v>2</v>
      </c>
      <c r="E15" s="14"/>
    </row>
    <row r="16" spans="1:6" ht="20.100000000000001" customHeight="1" x14ac:dyDescent="0.25">
      <c r="A16" s="237"/>
      <c r="B16" s="234"/>
      <c r="C16" s="9" t="s">
        <v>13</v>
      </c>
      <c r="D16" s="9">
        <v>3</v>
      </c>
      <c r="E16" s="14"/>
    </row>
    <row r="17" spans="1:5" ht="20.100000000000001" customHeight="1" x14ac:dyDescent="0.25">
      <c r="A17" s="238"/>
      <c r="B17" s="235"/>
      <c r="C17" s="9" t="s">
        <v>14</v>
      </c>
      <c r="D17" s="9">
        <v>2</v>
      </c>
      <c r="E17" s="14"/>
    </row>
    <row r="18" spans="1:5" ht="20.100000000000001" customHeight="1" x14ac:dyDescent="0.25">
      <c r="A18" s="238"/>
      <c r="B18" s="235"/>
      <c r="C18" s="9" t="s">
        <v>15</v>
      </c>
      <c r="D18" s="9">
        <v>3</v>
      </c>
      <c r="E18" s="14"/>
    </row>
    <row r="19" spans="1:5" s="10" customFormat="1" ht="20.100000000000001" customHeight="1" x14ac:dyDescent="0.25">
      <c r="A19" s="238"/>
      <c r="B19" s="235"/>
      <c r="C19" s="9" t="s">
        <v>16</v>
      </c>
      <c r="D19" s="9">
        <v>2</v>
      </c>
      <c r="E19" s="14"/>
    </row>
    <row r="20" spans="1:5" s="10" customFormat="1" ht="20.100000000000001" customHeight="1" x14ac:dyDescent="0.25">
      <c r="A20" s="238"/>
      <c r="B20" s="235"/>
      <c r="C20" s="9" t="s">
        <v>17</v>
      </c>
      <c r="D20" s="9">
        <v>1</v>
      </c>
      <c r="E20" s="14"/>
    </row>
    <row r="21" spans="1:5" ht="20.100000000000001" customHeight="1" x14ac:dyDescent="0.25">
      <c r="A21" s="238"/>
      <c r="B21" s="235"/>
      <c r="C21" s="12" t="s">
        <v>20</v>
      </c>
      <c r="D21" s="2">
        <v>2</v>
      </c>
      <c r="E21" s="14"/>
    </row>
    <row r="22" spans="1:5" ht="20.100000000000001" customHeight="1" x14ac:dyDescent="0.25">
      <c r="A22" s="239"/>
      <c r="B22" s="236"/>
      <c r="C22" s="12" t="s">
        <v>21</v>
      </c>
      <c r="D22" s="2">
        <v>2</v>
      </c>
      <c r="E22" s="14"/>
    </row>
    <row r="23" spans="1:5" ht="20.100000000000001" customHeight="1" x14ac:dyDescent="0.25">
      <c r="A23" s="237"/>
      <c r="B23" s="234"/>
      <c r="C23" s="9" t="s">
        <v>13</v>
      </c>
      <c r="D23" s="15">
        <v>3</v>
      </c>
      <c r="E23" s="14"/>
    </row>
    <row r="24" spans="1:5" s="10" customFormat="1" ht="20.100000000000001" customHeight="1" x14ac:dyDescent="0.25">
      <c r="A24" s="238"/>
      <c r="B24" s="235"/>
      <c r="C24" s="9" t="s">
        <v>14</v>
      </c>
      <c r="D24" s="15">
        <v>2</v>
      </c>
      <c r="E24" s="14"/>
    </row>
    <row r="25" spans="1:5" s="10" customFormat="1" ht="20.100000000000001" customHeight="1" x14ac:dyDescent="0.25">
      <c r="A25" s="238"/>
      <c r="B25" s="235"/>
      <c r="C25" s="9" t="s">
        <v>15</v>
      </c>
      <c r="D25" s="15">
        <v>3</v>
      </c>
      <c r="E25" s="14"/>
    </row>
    <row r="26" spans="1:5" s="10" customFormat="1" ht="20.100000000000001" customHeight="1" x14ac:dyDescent="0.25">
      <c r="A26" s="238"/>
      <c r="B26" s="235"/>
      <c r="C26" s="9" t="s">
        <v>16</v>
      </c>
      <c r="D26" s="15">
        <v>2</v>
      </c>
      <c r="E26" s="14"/>
    </row>
    <row r="27" spans="1:5" s="10" customFormat="1" ht="20.100000000000001" customHeight="1" x14ac:dyDescent="0.25">
      <c r="A27" s="238"/>
      <c r="B27" s="235"/>
      <c r="C27" s="9" t="s">
        <v>17</v>
      </c>
      <c r="D27" s="15">
        <v>1</v>
      </c>
      <c r="E27" s="14"/>
    </row>
    <row r="28" spans="1:5" ht="20.100000000000001" customHeight="1" x14ac:dyDescent="0.25">
      <c r="A28" s="238"/>
      <c r="B28" s="235"/>
      <c r="C28" s="12" t="s">
        <v>20</v>
      </c>
      <c r="D28" s="2">
        <v>2</v>
      </c>
      <c r="E28" s="14"/>
    </row>
    <row r="29" spans="1:5" ht="20.100000000000001" customHeight="1" x14ac:dyDescent="0.25">
      <c r="A29" s="238"/>
      <c r="B29" s="235"/>
      <c r="C29" s="12" t="s">
        <v>21</v>
      </c>
      <c r="D29" s="2">
        <v>2</v>
      </c>
      <c r="E29" s="14"/>
    </row>
    <row r="30" spans="1:5" ht="20.100000000000001" customHeight="1" x14ac:dyDescent="0.25">
      <c r="A30" s="237"/>
      <c r="B30" s="234"/>
      <c r="C30" s="9" t="s">
        <v>13</v>
      </c>
      <c r="D30" s="9">
        <v>3</v>
      </c>
      <c r="E30" s="14"/>
    </row>
    <row r="31" spans="1:5" ht="20.100000000000001" customHeight="1" x14ac:dyDescent="0.25">
      <c r="A31" s="238"/>
      <c r="B31" s="235"/>
      <c r="C31" s="9" t="s">
        <v>14</v>
      </c>
      <c r="D31" s="9">
        <v>2</v>
      </c>
      <c r="E31" s="14"/>
    </row>
    <row r="32" spans="1:5" ht="20.100000000000001" customHeight="1" x14ac:dyDescent="0.25">
      <c r="A32" s="238"/>
      <c r="B32" s="235"/>
      <c r="C32" s="9" t="s">
        <v>15</v>
      </c>
      <c r="D32" s="9">
        <v>1</v>
      </c>
      <c r="E32" s="14"/>
    </row>
    <row r="33" spans="1:11" s="10" customFormat="1" ht="20.100000000000001" customHeight="1" x14ac:dyDescent="0.25">
      <c r="A33" s="238"/>
      <c r="B33" s="235"/>
      <c r="C33" s="9" t="s">
        <v>16</v>
      </c>
      <c r="D33" s="9">
        <v>1</v>
      </c>
      <c r="E33" s="14"/>
    </row>
    <row r="34" spans="1:11" ht="20.100000000000001" customHeight="1" x14ac:dyDescent="0.25">
      <c r="A34" s="239"/>
      <c r="B34" s="236"/>
      <c r="C34" s="12" t="s">
        <v>21</v>
      </c>
      <c r="D34" s="2">
        <v>1</v>
      </c>
      <c r="E34" s="14"/>
    </row>
    <row r="37" spans="1:11" x14ac:dyDescent="0.25">
      <c r="A37" s="162" t="s">
        <v>230</v>
      </c>
      <c r="B37" s="162"/>
      <c r="C37" s="162"/>
      <c r="D37" s="162"/>
      <c r="E37" s="162"/>
      <c r="F37" s="160"/>
      <c r="G37" s="160"/>
      <c r="H37" s="160"/>
      <c r="I37" s="160"/>
      <c r="J37" s="160"/>
      <c r="K37" s="160"/>
    </row>
  </sheetData>
  <mergeCells count="16">
    <mergeCell ref="A2:E2"/>
    <mergeCell ref="A3:E3"/>
    <mergeCell ref="A1:E1"/>
    <mergeCell ref="A4:E4"/>
    <mergeCell ref="A23:A29"/>
    <mergeCell ref="B23:B29"/>
    <mergeCell ref="B16:B22"/>
    <mergeCell ref="A16:A22"/>
    <mergeCell ref="A5:E5"/>
    <mergeCell ref="A37:E37"/>
    <mergeCell ref="B30:B34"/>
    <mergeCell ref="A30:A34"/>
    <mergeCell ref="B7:B10"/>
    <mergeCell ref="A7:A10"/>
    <mergeCell ref="A11:A15"/>
    <mergeCell ref="B11:B15"/>
  </mergeCells>
  <pageMargins left="0.59055118110236227" right="0" top="0.74803149606299213" bottom="0" header="0.31496062992125984" footer="0"/>
  <pageSetup scale="5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1"/>
  <sheetViews>
    <sheetView topLeftCell="A10" zoomScale="80" zoomScaleNormal="80" zoomScaleSheetLayoutView="90" workbookViewId="0">
      <selection activeCell="C14" sqref="C14"/>
    </sheetView>
  </sheetViews>
  <sheetFormatPr defaultRowHeight="15" x14ac:dyDescent="0.25"/>
  <cols>
    <col min="1" max="1" width="9.140625" style="17"/>
    <col min="2" max="2" width="9.85546875" style="17" customWidth="1"/>
    <col min="3" max="3" width="52.85546875" style="17" customWidth="1"/>
    <col min="4" max="4" width="9.140625" style="17" customWidth="1"/>
    <col min="5" max="5" width="9" style="17" customWidth="1"/>
    <col min="6" max="6" width="8.7109375" style="17" customWidth="1"/>
    <col min="7" max="9" width="9.42578125" style="17" customWidth="1"/>
    <col min="10" max="10" width="9.140625" style="17"/>
    <col min="11" max="11" width="9.42578125" style="17" customWidth="1"/>
    <col min="12" max="12" width="10.28515625" style="17" customWidth="1"/>
    <col min="13" max="16384" width="9.140625" style="17"/>
  </cols>
  <sheetData>
    <row r="1" spans="1:14" ht="57" customHeight="1" x14ac:dyDescent="0.25">
      <c r="A1" s="299"/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</row>
    <row r="2" spans="1:14" ht="20.25" customHeight="1" x14ac:dyDescent="0.3">
      <c r="A2" s="206" t="s">
        <v>5</v>
      </c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</row>
    <row r="3" spans="1:14" ht="20.25" customHeight="1" x14ac:dyDescent="0.3">
      <c r="A3" s="206" t="str">
        <f>+INDEX!A3</f>
        <v>PROGRAM: CIVIL ENGINEERING</v>
      </c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</row>
    <row r="4" spans="1:14" ht="18.75" customHeight="1" x14ac:dyDescent="0.3">
      <c r="A4" s="229" t="s">
        <v>231</v>
      </c>
      <c r="B4" s="229"/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</row>
    <row r="5" spans="1:14" ht="15.75" customHeight="1" x14ac:dyDescent="0.25">
      <c r="A5" s="260" t="str">
        <f>+INDEX!A4</f>
        <v>NAME OFCOURSE &amp; CODE: ESTIMATING AND COSTING &amp; (22503)</v>
      </c>
      <c r="B5" s="260"/>
      <c r="C5" s="260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</row>
    <row r="6" spans="1:14" ht="15.75" customHeight="1" x14ac:dyDescent="0.25">
      <c r="A6" s="260" t="s">
        <v>232</v>
      </c>
      <c r="B6" s="260"/>
      <c r="C6" s="260"/>
      <c r="D6" s="260"/>
      <c r="E6" s="260"/>
      <c r="F6" s="260"/>
      <c r="G6" s="260"/>
      <c r="H6" s="260"/>
      <c r="I6" s="260"/>
      <c r="J6" s="260"/>
      <c r="K6" s="260"/>
      <c r="L6" s="260"/>
      <c r="M6" s="260"/>
      <c r="N6" s="260"/>
    </row>
    <row r="7" spans="1:14" ht="18.75" customHeight="1" x14ac:dyDescent="0.25">
      <c r="A7" s="178" t="s">
        <v>46</v>
      </c>
      <c r="B7" s="178" t="s">
        <v>156</v>
      </c>
      <c r="C7" s="178" t="s">
        <v>152</v>
      </c>
      <c r="D7" s="178" t="s">
        <v>58</v>
      </c>
      <c r="E7" s="178"/>
      <c r="F7" s="178"/>
      <c r="G7" s="178"/>
      <c r="H7" s="178"/>
      <c r="I7" s="178"/>
      <c r="J7" s="178" t="s">
        <v>59</v>
      </c>
      <c r="K7" s="178"/>
      <c r="L7" s="178"/>
      <c r="M7" s="178"/>
      <c r="N7" s="178"/>
    </row>
    <row r="8" spans="1:14" ht="18.75" customHeight="1" x14ac:dyDescent="0.25">
      <c r="A8" s="178"/>
      <c r="B8" s="178"/>
      <c r="C8" s="178"/>
      <c r="D8" s="151" t="s">
        <v>68</v>
      </c>
      <c r="E8" s="151" t="s">
        <v>68</v>
      </c>
      <c r="F8" s="151" t="s">
        <v>68</v>
      </c>
      <c r="G8" s="151" t="s">
        <v>69</v>
      </c>
      <c r="H8" s="151" t="s">
        <v>69</v>
      </c>
      <c r="I8" s="151" t="s">
        <v>69</v>
      </c>
      <c r="J8" s="83" t="s">
        <v>70</v>
      </c>
      <c r="K8" s="83" t="s">
        <v>70</v>
      </c>
      <c r="L8" s="83" t="s">
        <v>70</v>
      </c>
      <c r="M8" s="83" t="s">
        <v>70</v>
      </c>
      <c r="N8" s="83" t="s">
        <v>70</v>
      </c>
    </row>
    <row r="9" spans="1:14" ht="18.75" customHeight="1" x14ac:dyDescent="0.25">
      <c r="A9" s="178"/>
      <c r="B9" s="178"/>
      <c r="C9" s="178"/>
      <c r="D9" s="37" t="s">
        <v>1</v>
      </c>
      <c r="E9" s="37" t="s">
        <v>2</v>
      </c>
      <c r="F9" s="37" t="s">
        <v>3</v>
      </c>
      <c r="G9" s="37" t="s">
        <v>4</v>
      </c>
      <c r="H9" s="37" t="s">
        <v>36</v>
      </c>
      <c r="I9" s="37" t="s">
        <v>60</v>
      </c>
      <c r="J9" s="37" t="s">
        <v>1</v>
      </c>
      <c r="K9" s="37" t="s">
        <v>2</v>
      </c>
      <c r="L9" s="37" t="s">
        <v>3</v>
      </c>
      <c r="M9" s="37" t="s">
        <v>4</v>
      </c>
      <c r="N9" s="37" t="s">
        <v>36</v>
      </c>
    </row>
    <row r="10" spans="1:14" ht="20.100000000000001" customHeight="1" x14ac:dyDescent="0.25">
      <c r="A10" s="178"/>
      <c r="B10" s="178"/>
      <c r="C10" s="178"/>
      <c r="D10" s="37">
        <v>2</v>
      </c>
      <c r="E10" s="37">
        <v>2</v>
      </c>
      <c r="F10" s="37">
        <v>2</v>
      </c>
      <c r="G10" s="37">
        <v>2</v>
      </c>
      <c r="H10" s="37">
        <v>2</v>
      </c>
      <c r="I10" s="37">
        <v>2</v>
      </c>
      <c r="J10" s="37">
        <v>4</v>
      </c>
      <c r="K10" s="37">
        <v>4</v>
      </c>
      <c r="L10" s="37">
        <v>4</v>
      </c>
      <c r="M10" s="37">
        <v>4</v>
      </c>
      <c r="N10" s="37">
        <v>4</v>
      </c>
    </row>
    <row r="11" spans="1:14" ht="20.100000000000001" customHeight="1" x14ac:dyDescent="0.25">
      <c r="A11" s="40">
        <f>+'STUDENT LIST'!A8</f>
        <v>1</v>
      </c>
      <c r="B11" s="84">
        <f>+'STUDENT LIST'!B8</f>
        <v>31101</v>
      </c>
      <c r="C11" s="45" t="str">
        <f>+'STUDENT LIST'!D8</f>
        <v>SIRSAT DIPALI BANSILAL</v>
      </c>
      <c r="D11" s="84">
        <v>2</v>
      </c>
      <c r="E11" s="84">
        <v>1</v>
      </c>
      <c r="F11" s="84">
        <v>1</v>
      </c>
      <c r="G11" s="84">
        <v>1</v>
      </c>
      <c r="H11" s="84"/>
      <c r="I11" s="84"/>
      <c r="J11" s="84">
        <v>4</v>
      </c>
      <c r="K11" s="84">
        <v>0</v>
      </c>
      <c r="L11" s="84">
        <v>0</v>
      </c>
      <c r="M11" s="84"/>
      <c r="N11" s="84"/>
    </row>
    <row r="12" spans="1:14" ht="20.100000000000001" customHeight="1" x14ac:dyDescent="0.25">
      <c r="A12" s="40">
        <f>+'STUDENT LIST'!A9</f>
        <v>2</v>
      </c>
      <c r="B12" s="84">
        <f>+'STUDENT LIST'!B9</f>
        <v>31102</v>
      </c>
      <c r="C12" s="45" t="str">
        <f>+'STUDENT LIST'!D9</f>
        <v>NARWADE VAIBHAV NANDLAL</v>
      </c>
      <c r="D12" s="84">
        <v>2</v>
      </c>
      <c r="E12" s="84">
        <v>2</v>
      </c>
      <c r="F12" s="84">
        <v>2</v>
      </c>
      <c r="G12" s="84">
        <v>2</v>
      </c>
      <c r="H12" s="84">
        <v>2</v>
      </c>
      <c r="I12" s="84"/>
      <c r="J12" s="84">
        <v>4</v>
      </c>
      <c r="K12" s="84">
        <v>0</v>
      </c>
      <c r="L12" s="84">
        <v>0</v>
      </c>
      <c r="M12" s="84">
        <v>0</v>
      </c>
      <c r="N12" s="84"/>
    </row>
    <row r="13" spans="1:14" ht="20.100000000000001" customHeight="1" x14ac:dyDescent="0.25">
      <c r="A13" s="40">
        <f>+'STUDENT LIST'!A10</f>
        <v>3</v>
      </c>
      <c r="B13" s="84">
        <f>+'STUDENT LIST'!B10</f>
        <v>31103</v>
      </c>
      <c r="C13" s="45" t="str">
        <f>+'STUDENT LIST'!D10</f>
        <v> SADASHIV RANI AAKASH</v>
      </c>
      <c r="D13" s="84">
        <v>2</v>
      </c>
      <c r="E13" s="84">
        <v>2</v>
      </c>
      <c r="F13" s="84">
        <v>2</v>
      </c>
      <c r="G13" s="84">
        <v>1</v>
      </c>
      <c r="H13" s="84">
        <v>2</v>
      </c>
      <c r="I13" s="84"/>
      <c r="J13" s="84">
        <v>3</v>
      </c>
      <c r="K13" s="84"/>
      <c r="L13" s="84">
        <v>2</v>
      </c>
      <c r="M13" s="84">
        <v>3</v>
      </c>
      <c r="N13" s="84"/>
    </row>
    <row r="14" spans="1:14" ht="20.100000000000001" customHeight="1" x14ac:dyDescent="0.25">
      <c r="A14" s="40">
        <f>+'STUDENT LIST'!A11</f>
        <v>4</v>
      </c>
      <c r="B14" s="84">
        <f>+'STUDENT LIST'!B11</f>
        <v>31104</v>
      </c>
      <c r="C14" s="45" t="str">
        <f>+'STUDENT LIST'!D11</f>
        <v>KAMBLE VAIBHAV NAMDEO</v>
      </c>
      <c r="D14" s="84">
        <v>2</v>
      </c>
      <c r="E14" s="84">
        <v>2</v>
      </c>
      <c r="F14" s="84">
        <v>2</v>
      </c>
      <c r="G14" s="84">
        <v>2</v>
      </c>
      <c r="H14" s="84">
        <v>2</v>
      </c>
      <c r="I14" s="84"/>
      <c r="J14" s="84">
        <v>0</v>
      </c>
      <c r="K14" s="84"/>
      <c r="L14" s="84"/>
      <c r="M14" s="84"/>
      <c r="N14" s="84"/>
    </row>
    <row r="15" spans="1:14" ht="20.100000000000001" customHeight="1" x14ac:dyDescent="0.25">
      <c r="A15" s="40">
        <f>+'STUDENT LIST'!A12</f>
        <v>5</v>
      </c>
      <c r="B15" s="84">
        <f>+'STUDENT LIST'!B12</f>
        <v>31105</v>
      </c>
      <c r="C15" s="45" t="str">
        <f>+'STUDENT LIST'!D12</f>
        <v> GAIKWAD SANKET SANJAYDAS</v>
      </c>
      <c r="D15" s="84">
        <v>0</v>
      </c>
      <c r="E15" s="84">
        <v>2</v>
      </c>
      <c r="F15" s="84">
        <v>2</v>
      </c>
      <c r="G15" s="84">
        <v>2</v>
      </c>
      <c r="H15" s="84">
        <v>2</v>
      </c>
      <c r="I15" s="84"/>
      <c r="J15" s="84"/>
      <c r="K15" s="84"/>
      <c r="L15" s="84"/>
      <c r="M15" s="84"/>
      <c r="N15" s="84"/>
    </row>
    <row r="16" spans="1:14" ht="20.100000000000001" customHeight="1" x14ac:dyDescent="0.25">
      <c r="A16" s="40">
        <f>+'STUDENT LIST'!A13</f>
        <v>6</v>
      </c>
      <c r="B16" s="84">
        <f>+'STUDENT LIST'!B13</f>
        <v>31106</v>
      </c>
      <c r="C16" s="45" t="str">
        <f>+'STUDENT LIST'!D13</f>
        <v>MARAPWAR VIVEK BHAGWAN</v>
      </c>
      <c r="D16" s="84">
        <v>2</v>
      </c>
      <c r="E16" s="84">
        <v>2</v>
      </c>
      <c r="F16" s="84"/>
      <c r="G16" s="84">
        <v>2</v>
      </c>
      <c r="H16" s="84">
        <v>2</v>
      </c>
      <c r="I16" s="84"/>
      <c r="J16" s="84">
        <v>4</v>
      </c>
      <c r="K16" s="84">
        <v>4</v>
      </c>
      <c r="L16" s="84">
        <v>4</v>
      </c>
      <c r="M16" s="84"/>
      <c r="N16" s="84"/>
    </row>
    <row r="17" spans="1:14" ht="20.100000000000001" customHeight="1" x14ac:dyDescent="0.25">
      <c r="A17" s="40">
        <f>+'STUDENT LIST'!A14</f>
        <v>7</v>
      </c>
      <c r="B17" s="84">
        <f>+'STUDENT LIST'!B14</f>
        <v>31107</v>
      </c>
      <c r="C17" s="45" t="str">
        <f>+'STUDENT LIST'!D14</f>
        <v> MASAL ANIKET RAVINDRA</v>
      </c>
      <c r="D17" s="84">
        <v>1</v>
      </c>
      <c r="E17" s="84">
        <v>2</v>
      </c>
      <c r="F17" s="84">
        <v>1</v>
      </c>
      <c r="G17" s="84">
        <v>1</v>
      </c>
      <c r="H17" s="84">
        <v>2</v>
      </c>
      <c r="I17" s="84"/>
      <c r="J17" s="84">
        <v>0</v>
      </c>
      <c r="K17" s="84"/>
      <c r="L17" s="84"/>
      <c r="M17" s="84"/>
      <c r="N17" s="84"/>
    </row>
    <row r="18" spans="1:14" ht="20.100000000000001" customHeight="1" x14ac:dyDescent="0.25">
      <c r="A18" s="40">
        <f>+'STUDENT LIST'!A15</f>
        <v>8</v>
      </c>
      <c r="B18" s="84">
        <f>+'STUDENT LIST'!B15</f>
        <v>31108</v>
      </c>
      <c r="C18" s="45" t="str">
        <f>+'STUDENT LIST'!D15</f>
        <v> WAGHMODE KISHOR BHASKAR</v>
      </c>
      <c r="D18" s="84">
        <v>2</v>
      </c>
      <c r="E18" s="84">
        <v>2</v>
      </c>
      <c r="F18" s="84">
        <v>1</v>
      </c>
      <c r="G18" s="84">
        <v>2</v>
      </c>
      <c r="H18" s="84">
        <v>2</v>
      </c>
      <c r="I18" s="84"/>
      <c r="J18" s="84"/>
      <c r="K18" s="84"/>
      <c r="L18" s="84">
        <v>1</v>
      </c>
      <c r="M18" s="84"/>
      <c r="N18" s="84"/>
    </row>
    <row r="19" spans="1:14" ht="20.100000000000001" customHeight="1" x14ac:dyDescent="0.25">
      <c r="A19" s="40">
        <f>+'STUDENT LIST'!A16</f>
        <v>9</v>
      </c>
      <c r="B19" s="84">
        <f>+'STUDENT LIST'!B16</f>
        <v>31109</v>
      </c>
      <c r="C19" s="45" t="str">
        <f>+'STUDENT LIST'!D16</f>
        <v> SALVE AKASH PANDHARINATH</v>
      </c>
      <c r="D19" s="84">
        <v>2</v>
      </c>
      <c r="E19" s="84">
        <v>2</v>
      </c>
      <c r="F19" s="84">
        <v>2</v>
      </c>
      <c r="G19" s="84">
        <v>2</v>
      </c>
      <c r="H19" s="84">
        <v>2</v>
      </c>
      <c r="I19" s="84">
        <v>2</v>
      </c>
      <c r="J19" s="84">
        <v>4</v>
      </c>
      <c r="K19" s="84">
        <v>4</v>
      </c>
      <c r="L19" s="84">
        <v>4</v>
      </c>
      <c r="M19" s="84"/>
      <c r="N19" s="84"/>
    </row>
    <row r="20" spans="1:14" ht="20.100000000000001" customHeight="1" x14ac:dyDescent="0.25">
      <c r="A20" s="40">
        <f>+'STUDENT LIST'!A17</f>
        <v>10</v>
      </c>
      <c r="B20" s="84">
        <f>+'STUDENT LIST'!B17</f>
        <v>31110</v>
      </c>
      <c r="C20" s="45" t="str">
        <f>+'STUDENT LIST'!D17</f>
        <v> PHULARE SWASTIK JAGANNATH</v>
      </c>
      <c r="D20" s="84">
        <v>2</v>
      </c>
      <c r="E20" s="84">
        <v>2</v>
      </c>
      <c r="F20" s="84">
        <v>2</v>
      </c>
      <c r="G20" s="84">
        <v>2</v>
      </c>
      <c r="H20" s="84">
        <v>2</v>
      </c>
      <c r="I20" s="84">
        <v>2</v>
      </c>
      <c r="J20" s="84">
        <v>4</v>
      </c>
      <c r="K20" s="84">
        <v>4</v>
      </c>
      <c r="L20" s="84">
        <v>4</v>
      </c>
      <c r="M20" s="84">
        <v>4</v>
      </c>
      <c r="N20" s="84"/>
    </row>
    <row r="21" spans="1:14" ht="20.100000000000001" customHeight="1" x14ac:dyDescent="0.25">
      <c r="A21" s="40">
        <f>+'STUDENT LIST'!A18</f>
        <v>11</v>
      </c>
      <c r="B21" s="84">
        <f>+'STUDENT LIST'!B18</f>
        <v>31111</v>
      </c>
      <c r="C21" s="45" t="str">
        <f>+'STUDENT LIST'!D18</f>
        <v> PADGHAN PRASHIK VISHNU</v>
      </c>
      <c r="D21" s="84">
        <v>2</v>
      </c>
      <c r="E21" s="84">
        <v>2</v>
      </c>
      <c r="F21" s="84">
        <v>2</v>
      </c>
      <c r="G21" s="84">
        <v>2</v>
      </c>
      <c r="H21" s="84">
        <v>2</v>
      </c>
      <c r="I21" s="84"/>
      <c r="J21" s="84">
        <v>0</v>
      </c>
      <c r="K21" s="84">
        <v>0</v>
      </c>
      <c r="L21" s="84"/>
      <c r="M21" s="84"/>
      <c r="N21" s="84"/>
    </row>
    <row r="22" spans="1:14" ht="20.100000000000001" customHeight="1" x14ac:dyDescent="0.25">
      <c r="A22" s="40">
        <f>+'STUDENT LIST'!A19</f>
        <v>12</v>
      </c>
      <c r="B22" s="84">
        <f>+'STUDENT LIST'!B19</f>
        <v>31112</v>
      </c>
      <c r="C22" s="45" t="str">
        <f>+'STUDENT LIST'!D19</f>
        <v> KHAN ABDULLAH ABDUL SAMI</v>
      </c>
      <c r="D22" s="84">
        <v>2</v>
      </c>
      <c r="E22" s="84">
        <v>2</v>
      </c>
      <c r="F22" s="84">
        <v>2</v>
      </c>
      <c r="G22" s="84">
        <v>2</v>
      </c>
      <c r="H22" s="84">
        <v>2</v>
      </c>
      <c r="I22" s="84"/>
      <c r="J22" s="84">
        <v>4</v>
      </c>
      <c r="K22" s="84">
        <v>2</v>
      </c>
      <c r="L22" s="84">
        <v>4</v>
      </c>
      <c r="M22" s="84"/>
      <c r="N22" s="84"/>
    </row>
    <row r="23" spans="1:14" ht="20.100000000000001" customHeight="1" x14ac:dyDescent="0.25">
      <c r="A23" s="40">
        <f>+'STUDENT LIST'!A20</f>
        <v>13</v>
      </c>
      <c r="B23" s="84">
        <f>+'STUDENT LIST'!B20</f>
        <v>31113</v>
      </c>
      <c r="C23" s="45" t="str">
        <f>+'STUDENT LIST'!D20</f>
        <v> SYED AYAAN AZHER SYED</v>
      </c>
      <c r="D23" s="84">
        <v>2</v>
      </c>
      <c r="E23" s="84">
        <v>2</v>
      </c>
      <c r="F23" s="84">
        <v>2</v>
      </c>
      <c r="G23" s="84">
        <v>2</v>
      </c>
      <c r="H23" s="84">
        <v>2</v>
      </c>
      <c r="I23" s="84"/>
      <c r="J23" s="84">
        <v>0</v>
      </c>
      <c r="K23" s="84">
        <v>1</v>
      </c>
      <c r="L23" s="84"/>
      <c r="M23" s="84">
        <v>4</v>
      </c>
      <c r="N23" s="84"/>
    </row>
    <row r="24" spans="1:14" ht="20.100000000000001" customHeight="1" x14ac:dyDescent="0.25">
      <c r="A24" s="40">
        <f>+'STUDENT LIST'!A21</f>
        <v>14</v>
      </c>
      <c r="B24" s="84">
        <f>+'STUDENT LIST'!B21</f>
        <v>31114</v>
      </c>
      <c r="C24" s="45" t="str">
        <f>+'STUDENT LIST'!D21</f>
        <v> BADE SANKET ASHOK</v>
      </c>
      <c r="D24" s="84">
        <v>2</v>
      </c>
      <c r="E24" s="84">
        <v>2</v>
      </c>
      <c r="F24" s="84">
        <v>2</v>
      </c>
      <c r="G24" s="84"/>
      <c r="H24" s="84">
        <v>2</v>
      </c>
      <c r="I24" s="84"/>
      <c r="J24" s="84">
        <v>0</v>
      </c>
      <c r="K24" s="84">
        <v>0</v>
      </c>
      <c r="L24" s="84">
        <v>0</v>
      </c>
      <c r="M24" s="84"/>
      <c r="N24" s="84"/>
    </row>
    <row r="25" spans="1:14" ht="20.100000000000001" customHeight="1" x14ac:dyDescent="0.25">
      <c r="A25" s="40">
        <f>+'STUDENT LIST'!A22</f>
        <v>15</v>
      </c>
      <c r="B25" s="84">
        <f>+'STUDENT LIST'!B22</f>
        <v>31115</v>
      </c>
      <c r="C25" s="45" t="str">
        <f>+'STUDENT LIST'!D22</f>
        <v> CHAVAN ANJALI ASARAM</v>
      </c>
      <c r="D25" s="84">
        <v>2</v>
      </c>
      <c r="E25" s="84">
        <v>2</v>
      </c>
      <c r="F25" s="84">
        <v>2</v>
      </c>
      <c r="G25" s="84">
        <v>2</v>
      </c>
      <c r="H25" s="84"/>
      <c r="I25" s="84"/>
      <c r="J25" s="84"/>
      <c r="K25" s="84"/>
      <c r="L25" s="84"/>
      <c r="M25" s="84"/>
      <c r="N25" s="84"/>
    </row>
    <row r="26" spans="1:14" ht="20.100000000000001" customHeight="1" x14ac:dyDescent="0.25">
      <c r="A26" s="40">
        <f>+'STUDENT LIST'!A23</f>
        <v>16</v>
      </c>
      <c r="B26" s="84">
        <f>+'STUDENT LIST'!B23</f>
        <v>31116</v>
      </c>
      <c r="C26" s="45" t="str">
        <f>+'STUDENT LIST'!D23</f>
        <v> GAVIT BHAVESH DILIP</v>
      </c>
      <c r="D26" s="84">
        <v>2</v>
      </c>
      <c r="E26" s="84">
        <v>2</v>
      </c>
      <c r="F26" s="84">
        <v>2</v>
      </c>
      <c r="G26" s="84">
        <v>2</v>
      </c>
      <c r="H26" s="84">
        <v>2</v>
      </c>
      <c r="I26" s="84"/>
      <c r="J26" s="84">
        <v>4</v>
      </c>
      <c r="K26" s="84">
        <v>4</v>
      </c>
      <c r="L26" s="84">
        <v>3</v>
      </c>
      <c r="M26" s="84">
        <v>3</v>
      </c>
      <c r="N26" s="84"/>
    </row>
    <row r="27" spans="1:14" ht="20.100000000000001" customHeight="1" x14ac:dyDescent="0.25">
      <c r="A27" s="40">
        <f>+'STUDENT LIST'!A24</f>
        <v>17</v>
      </c>
      <c r="B27" s="84">
        <f>+'STUDENT LIST'!B24</f>
        <v>31117</v>
      </c>
      <c r="C27" s="45" t="str">
        <f>+'STUDENT LIST'!D24</f>
        <v> THORAT SUYASH BHARAT</v>
      </c>
      <c r="D27" s="84">
        <v>2</v>
      </c>
      <c r="E27" s="84">
        <v>2</v>
      </c>
      <c r="F27" s="84">
        <v>2</v>
      </c>
      <c r="G27" s="84">
        <v>2</v>
      </c>
      <c r="H27" s="84">
        <v>1</v>
      </c>
      <c r="I27" s="84">
        <v>2</v>
      </c>
      <c r="J27" s="84">
        <v>4</v>
      </c>
      <c r="K27" s="84">
        <v>4</v>
      </c>
      <c r="L27" s="84">
        <v>4</v>
      </c>
      <c r="M27" s="84">
        <v>3</v>
      </c>
      <c r="N27" s="84"/>
    </row>
    <row r="28" spans="1:14" ht="20.100000000000001" customHeight="1" x14ac:dyDescent="0.25">
      <c r="A28" s="40">
        <f>+'STUDENT LIST'!A25</f>
        <v>18</v>
      </c>
      <c r="B28" s="84">
        <f>+'STUDENT LIST'!B25</f>
        <v>31118</v>
      </c>
      <c r="C28" s="45" t="str">
        <f>+'STUDENT LIST'!D25</f>
        <v> ZINJURDE NEHA KALYAN</v>
      </c>
      <c r="D28" s="84">
        <v>2</v>
      </c>
      <c r="E28" s="84">
        <v>2</v>
      </c>
      <c r="F28" s="84">
        <v>2</v>
      </c>
      <c r="G28" s="84">
        <v>2</v>
      </c>
      <c r="H28" s="84">
        <v>2</v>
      </c>
      <c r="I28" s="84"/>
      <c r="J28" s="84">
        <v>4</v>
      </c>
      <c r="K28" s="84">
        <v>4</v>
      </c>
      <c r="L28" s="84">
        <v>4</v>
      </c>
      <c r="M28" s="84">
        <v>4</v>
      </c>
      <c r="N28" s="84">
        <v>3</v>
      </c>
    </row>
    <row r="29" spans="1:14" ht="20.100000000000001" customHeight="1" x14ac:dyDescent="0.25">
      <c r="A29" s="40">
        <f>+'STUDENT LIST'!A26</f>
        <v>19</v>
      </c>
      <c r="B29" s="84">
        <f>+'STUDENT LIST'!B26</f>
        <v>31119</v>
      </c>
      <c r="C29" s="45" t="str">
        <f>+'STUDENT LIST'!D26</f>
        <v> JADHAV SHWETA BALASAHEB</v>
      </c>
      <c r="D29" s="84">
        <v>2</v>
      </c>
      <c r="E29" s="84">
        <v>2</v>
      </c>
      <c r="F29" s="84">
        <v>2</v>
      </c>
      <c r="G29" s="84"/>
      <c r="H29" s="84">
        <v>2</v>
      </c>
      <c r="I29" s="84"/>
      <c r="J29" s="84">
        <v>0</v>
      </c>
      <c r="K29" s="84">
        <v>0</v>
      </c>
      <c r="L29" s="84">
        <v>0</v>
      </c>
      <c r="M29" s="84"/>
      <c r="N29" s="84"/>
    </row>
    <row r="30" spans="1:14" ht="20.100000000000001" customHeight="1" x14ac:dyDescent="0.25">
      <c r="A30" s="40">
        <f>+'STUDENT LIST'!A27</f>
        <v>20</v>
      </c>
      <c r="B30" s="84">
        <f>+'STUDENT LIST'!B27</f>
        <v>31120</v>
      </c>
      <c r="C30" s="45" t="str">
        <f>+'STUDENT LIST'!D27</f>
        <v> SANGLE PAVAN SUKHDEV</v>
      </c>
      <c r="D30" s="84">
        <v>2</v>
      </c>
      <c r="E30" s="84">
        <v>2</v>
      </c>
      <c r="F30" s="84">
        <v>2</v>
      </c>
      <c r="G30" s="84">
        <v>1</v>
      </c>
      <c r="H30" s="84">
        <v>2</v>
      </c>
      <c r="I30" s="84"/>
      <c r="J30" s="84"/>
      <c r="K30" s="84">
        <v>4</v>
      </c>
      <c r="L30" s="84"/>
      <c r="M30" s="84">
        <v>0</v>
      </c>
      <c r="N30" s="84">
        <v>4</v>
      </c>
    </row>
    <row r="31" spans="1:14" ht="20.100000000000001" customHeight="1" x14ac:dyDescent="0.25">
      <c r="A31" s="40">
        <f>+'STUDENT LIST'!A28</f>
        <v>21</v>
      </c>
      <c r="B31" s="84">
        <f>+'STUDENT LIST'!B28</f>
        <v>31121</v>
      </c>
      <c r="C31" s="45" t="str">
        <f>+'STUDENT LIST'!D28</f>
        <v> WAGHMARE PAYAL NAVNATH</v>
      </c>
      <c r="D31" s="84">
        <v>2</v>
      </c>
      <c r="E31" s="84">
        <v>2</v>
      </c>
      <c r="F31" s="84">
        <v>2</v>
      </c>
      <c r="G31" s="84">
        <v>2</v>
      </c>
      <c r="H31" s="84">
        <v>2</v>
      </c>
      <c r="I31" s="84"/>
      <c r="J31" s="84"/>
      <c r="K31" s="84">
        <v>4</v>
      </c>
      <c r="L31" s="84">
        <v>4</v>
      </c>
      <c r="M31" s="84">
        <v>0</v>
      </c>
      <c r="N31" s="84"/>
    </row>
    <row r="32" spans="1:14" ht="20.100000000000001" customHeight="1" x14ac:dyDescent="0.25">
      <c r="A32" s="40">
        <f>+'STUDENT LIST'!A29</f>
        <v>22</v>
      </c>
      <c r="B32" s="84">
        <f>+'STUDENT LIST'!B29</f>
        <v>31122</v>
      </c>
      <c r="C32" s="45" t="str">
        <f>+'STUDENT LIST'!D29</f>
        <v> THORAT PRATIK VISHWAMBAR</v>
      </c>
      <c r="D32" s="84">
        <v>2</v>
      </c>
      <c r="E32" s="84">
        <v>1</v>
      </c>
      <c r="F32" s="84">
        <v>1</v>
      </c>
      <c r="G32" s="84">
        <v>2</v>
      </c>
      <c r="H32" s="84">
        <v>2</v>
      </c>
      <c r="I32" s="84"/>
      <c r="J32" s="84">
        <v>0</v>
      </c>
      <c r="K32" s="84">
        <v>0</v>
      </c>
      <c r="L32" s="84">
        <v>0</v>
      </c>
      <c r="M32" s="84">
        <v>0</v>
      </c>
      <c r="N32" s="84"/>
    </row>
    <row r="33" spans="1:14" ht="20.100000000000001" customHeight="1" x14ac:dyDescent="0.25">
      <c r="A33" s="40">
        <f>+'STUDENT LIST'!A30</f>
        <v>23</v>
      </c>
      <c r="B33" s="84">
        <f>+'STUDENT LIST'!B30</f>
        <v>31123</v>
      </c>
      <c r="C33" s="45" t="str">
        <f>+'STUDENT LIST'!D30</f>
        <v> SHAIKH MOHD FAIZAN SHAIKH MOHD SHARFUDDIN</v>
      </c>
      <c r="D33" s="84">
        <v>2</v>
      </c>
      <c r="E33" s="84">
        <v>2</v>
      </c>
      <c r="F33" s="84">
        <v>2</v>
      </c>
      <c r="G33" s="84">
        <v>2</v>
      </c>
      <c r="H33" s="84">
        <v>2</v>
      </c>
      <c r="I33" s="84">
        <v>2</v>
      </c>
      <c r="J33" s="84">
        <v>0</v>
      </c>
      <c r="K33" s="84">
        <v>0</v>
      </c>
      <c r="L33" s="84"/>
      <c r="M33" s="84">
        <v>1</v>
      </c>
      <c r="N33" s="84"/>
    </row>
    <row r="34" spans="1:14" ht="20.100000000000001" customHeight="1" x14ac:dyDescent="0.25">
      <c r="A34" s="40">
        <f>+'STUDENT LIST'!A31</f>
        <v>24</v>
      </c>
      <c r="B34" s="84">
        <f>+'STUDENT LIST'!B31</f>
        <v>31124</v>
      </c>
      <c r="C34" s="45" t="str">
        <f>+'STUDENT LIST'!D31</f>
        <v> WAGHMARE SWAPNIL RADHAJI</v>
      </c>
      <c r="D34" s="84">
        <v>2</v>
      </c>
      <c r="E34" s="84">
        <v>2</v>
      </c>
      <c r="F34" s="84">
        <v>2</v>
      </c>
      <c r="G34" s="84"/>
      <c r="H34" s="84">
        <v>2</v>
      </c>
      <c r="I34" s="84">
        <v>2</v>
      </c>
      <c r="J34" s="84">
        <v>4</v>
      </c>
      <c r="K34" s="84">
        <v>4</v>
      </c>
      <c r="L34" s="84">
        <v>4</v>
      </c>
      <c r="M34" s="84"/>
      <c r="N34" s="84"/>
    </row>
    <row r="35" spans="1:14" ht="20.100000000000001" customHeight="1" x14ac:dyDescent="0.25">
      <c r="A35" s="40">
        <f>+'STUDENT LIST'!A32</f>
        <v>25</v>
      </c>
      <c r="B35" s="84">
        <f>+'STUDENT LIST'!B32</f>
        <v>31125</v>
      </c>
      <c r="C35" s="45" t="str">
        <f>+'STUDENT LIST'!D32</f>
        <v> GHUGARE SHANTANU ABASAHEB</v>
      </c>
      <c r="D35" s="84">
        <v>2</v>
      </c>
      <c r="E35" s="84">
        <v>2</v>
      </c>
      <c r="F35" s="84">
        <v>2</v>
      </c>
      <c r="G35" s="84">
        <v>1</v>
      </c>
      <c r="H35" s="84">
        <v>2</v>
      </c>
      <c r="I35" s="84"/>
      <c r="J35" s="84"/>
      <c r="K35" s="84"/>
      <c r="L35" s="84"/>
      <c r="M35" s="84"/>
      <c r="N35" s="84"/>
    </row>
    <row r="36" spans="1:14" ht="20.100000000000001" customHeight="1" x14ac:dyDescent="0.25">
      <c r="A36" s="40">
        <f>+'STUDENT LIST'!A33</f>
        <v>26</v>
      </c>
      <c r="B36" s="84">
        <f>+'STUDENT LIST'!B33</f>
        <v>31126</v>
      </c>
      <c r="C36" s="45" t="str">
        <f>+'STUDENT LIST'!D33</f>
        <v> SOSE PARITOSH RAMESHWAR</v>
      </c>
      <c r="D36" s="84">
        <v>1</v>
      </c>
      <c r="E36" s="84">
        <v>2</v>
      </c>
      <c r="F36" s="84">
        <v>2</v>
      </c>
      <c r="G36" s="84">
        <v>2</v>
      </c>
      <c r="H36" s="84">
        <v>2</v>
      </c>
      <c r="I36" s="84"/>
      <c r="J36" s="84">
        <v>4</v>
      </c>
      <c r="K36" s="84">
        <v>4</v>
      </c>
      <c r="L36" s="84">
        <v>4</v>
      </c>
      <c r="M36" s="84">
        <v>4</v>
      </c>
      <c r="N36" s="84"/>
    </row>
    <row r="37" spans="1:14" ht="20.100000000000001" customHeight="1" x14ac:dyDescent="0.25">
      <c r="A37" s="40">
        <f>+'STUDENT LIST'!A34</f>
        <v>27</v>
      </c>
      <c r="B37" s="84">
        <f>+'STUDENT LIST'!B34</f>
        <v>31127</v>
      </c>
      <c r="C37" s="45" t="str">
        <f>+'STUDENT LIST'!D34</f>
        <v> RANYEWLE PIYUSH PRAVINKUMAR</v>
      </c>
      <c r="D37" s="84">
        <v>2</v>
      </c>
      <c r="E37" s="84">
        <v>2</v>
      </c>
      <c r="F37" s="84">
        <v>2</v>
      </c>
      <c r="G37" s="84">
        <v>2</v>
      </c>
      <c r="H37" s="84">
        <v>2</v>
      </c>
      <c r="I37" s="84">
        <v>1</v>
      </c>
      <c r="J37" s="84">
        <v>4</v>
      </c>
      <c r="K37" s="84">
        <v>4</v>
      </c>
      <c r="L37" s="84"/>
      <c r="M37" s="84">
        <v>4</v>
      </c>
      <c r="N37" s="84"/>
    </row>
    <row r="38" spans="1:14" ht="20.100000000000001" customHeight="1" x14ac:dyDescent="0.25">
      <c r="A38" s="40">
        <f>+'STUDENT LIST'!A35</f>
        <v>28</v>
      </c>
      <c r="B38" s="84">
        <f>+'STUDENT LIST'!B35</f>
        <v>31128</v>
      </c>
      <c r="C38" s="45" t="str">
        <f>+'STUDENT LIST'!D35</f>
        <v> GAWANDE RAHUL ASHOK</v>
      </c>
      <c r="D38" s="84">
        <v>2</v>
      </c>
      <c r="E38" s="84">
        <v>2</v>
      </c>
      <c r="F38" s="84">
        <v>2</v>
      </c>
      <c r="G38" s="84"/>
      <c r="H38" s="84">
        <v>2</v>
      </c>
      <c r="I38" s="84">
        <v>2</v>
      </c>
      <c r="J38" s="84">
        <v>4</v>
      </c>
      <c r="K38" s="84">
        <v>4</v>
      </c>
      <c r="L38" s="84">
        <v>4</v>
      </c>
      <c r="M38" s="84"/>
      <c r="N38" s="84"/>
    </row>
    <row r="39" spans="1:14" ht="20.100000000000001" customHeight="1" x14ac:dyDescent="0.25">
      <c r="A39" s="40">
        <f>+'STUDENT LIST'!A36</f>
        <v>29</v>
      </c>
      <c r="B39" s="84">
        <f>+'STUDENT LIST'!B36</f>
        <v>31129</v>
      </c>
      <c r="C39" s="45" t="str">
        <f>+'STUDENT LIST'!D36</f>
        <v> SYED MIFTAHUDDIN SYED RAZIUDDIN</v>
      </c>
      <c r="D39" s="84">
        <v>2</v>
      </c>
      <c r="E39" s="84">
        <v>2</v>
      </c>
      <c r="F39" s="84">
        <v>2</v>
      </c>
      <c r="G39" s="84"/>
      <c r="H39" s="84">
        <v>2</v>
      </c>
      <c r="I39" s="84"/>
      <c r="J39" s="84">
        <v>4</v>
      </c>
      <c r="K39" s="84">
        <v>4</v>
      </c>
      <c r="L39" s="84">
        <v>4</v>
      </c>
      <c r="M39" s="84">
        <v>4</v>
      </c>
      <c r="N39" s="84"/>
    </row>
    <row r="40" spans="1:14" ht="20.100000000000001" customHeight="1" x14ac:dyDescent="0.25">
      <c r="A40" s="40">
        <f>+'STUDENT LIST'!A37</f>
        <v>30</v>
      </c>
      <c r="B40" s="84">
        <f>+'STUDENT LIST'!B37</f>
        <v>31130</v>
      </c>
      <c r="C40" s="45" t="str">
        <f>+'STUDENT LIST'!D37</f>
        <v> BOMBLE GAURAV SANTU</v>
      </c>
      <c r="D40" s="84">
        <v>2</v>
      </c>
      <c r="E40" s="84">
        <v>2</v>
      </c>
      <c r="F40" s="84">
        <v>2</v>
      </c>
      <c r="G40" s="84">
        <v>2</v>
      </c>
      <c r="H40" s="84">
        <v>2</v>
      </c>
      <c r="I40" s="84"/>
      <c r="J40" s="84">
        <v>4</v>
      </c>
      <c r="K40" s="84">
        <v>4</v>
      </c>
      <c r="L40" s="84">
        <v>2</v>
      </c>
      <c r="M40" s="84"/>
      <c r="N40" s="84"/>
    </row>
    <row r="41" spans="1:14" ht="20.100000000000001" customHeight="1" x14ac:dyDescent="0.25">
      <c r="A41" s="40">
        <f>+'STUDENT LIST'!A38</f>
        <v>31</v>
      </c>
      <c r="B41" s="84">
        <f>+'STUDENT LIST'!B38</f>
        <v>31131</v>
      </c>
      <c r="C41" s="45" t="str">
        <f>+'STUDENT LIST'!D38</f>
        <v> KATRUWAR CHINMAY SANJAY</v>
      </c>
      <c r="D41" s="84">
        <v>2</v>
      </c>
      <c r="E41" s="84">
        <v>2</v>
      </c>
      <c r="F41" s="84">
        <v>2</v>
      </c>
      <c r="G41" s="84">
        <v>2</v>
      </c>
      <c r="H41" s="84">
        <v>2</v>
      </c>
      <c r="I41" s="84"/>
      <c r="J41" s="84">
        <v>4</v>
      </c>
      <c r="K41" s="84">
        <v>4</v>
      </c>
      <c r="L41" s="84">
        <v>4</v>
      </c>
      <c r="M41" s="84">
        <v>4</v>
      </c>
      <c r="N41" s="84"/>
    </row>
    <row r="42" spans="1:14" ht="20.100000000000001" customHeight="1" x14ac:dyDescent="0.25">
      <c r="A42" s="40">
        <f>+'STUDENT LIST'!A39</f>
        <v>32</v>
      </c>
      <c r="B42" s="84">
        <f>+'STUDENT LIST'!B39</f>
        <v>31132</v>
      </c>
      <c r="C42" s="45" t="str">
        <f>+'STUDENT LIST'!D39</f>
        <v> GALHATE SHUBHAM RAHUL</v>
      </c>
      <c r="D42" s="84">
        <v>2</v>
      </c>
      <c r="E42" s="84">
        <v>2</v>
      </c>
      <c r="F42" s="84">
        <v>2</v>
      </c>
      <c r="G42" s="84">
        <v>2</v>
      </c>
      <c r="H42" s="84"/>
      <c r="I42" s="84"/>
      <c r="J42" s="84">
        <v>2</v>
      </c>
      <c r="K42" s="84"/>
      <c r="L42" s="84"/>
      <c r="M42" s="84"/>
      <c r="N42" s="84"/>
    </row>
    <row r="43" spans="1:14" ht="20.100000000000001" customHeight="1" x14ac:dyDescent="0.25">
      <c r="A43" s="40">
        <f>+'STUDENT LIST'!A40</f>
        <v>33</v>
      </c>
      <c r="B43" s="84">
        <f>+'STUDENT LIST'!B40</f>
        <v>31133</v>
      </c>
      <c r="C43" s="45" t="str">
        <f>+'STUDENT LIST'!D40</f>
        <v> HOLKAR PRANAV PARMESHWAR</v>
      </c>
      <c r="D43" s="84">
        <v>2</v>
      </c>
      <c r="E43" s="84">
        <v>2</v>
      </c>
      <c r="F43" s="84">
        <v>2</v>
      </c>
      <c r="G43" s="84">
        <v>2</v>
      </c>
      <c r="H43" s="84">
        <v>2</v>
      </c>
      <c r="I43" s="84">
        <v>0</v>
      </c>
      <c r="J43" s="84">
        <v>4</v>
      </c>
      <c r="K43" s="84">
        <v>2</v>
      </c>
      <c r="L43" s="84">
        <v>0</v>
      </c>
      <c r="M43" s="84"/>
      <c r="N43" s="84"/>
    </row>
    <row r="44" spans="1:14" ht="20.100000000000001" customHeight="1" x14ac:dyDescent="0.25">
      <c r="A44" s="40">
        <f>+'STUDENT LIST'!A41</f>
        <v>34</v>
      </c>
      <c r="B44" s="84">
        <f>+'STUDENT LIST'!B41</f>
        <v>31134</v>
      </c>
      <c r="C44" s="45" t="str">
        <f>+'STUDENT LIST'!D41</f>
        <v> SABLE HARSHAL SHIVNATH</v>
      </c>
      <c r="D44" s="84">
        <v>2</v>
      </c>
      <c r="E44" s="84"/>
      <c r="F44" s="84"/>
      <c r="G44" s="84"/>
      <c r="H44" s="84">
        <v>2</v>
      </c>
      <c r="I44" s="84"/>
      <c r="J44" s="84">
        <v>0</v>
      </c>
      <c r="K44" s="84"/>
      <c r="L44" s="84"/>
      <c r="M44" s="84"/>
      <c r="N44" s="84"/>
    </row>
    <row r="45" spans="1:14" ht="20.100000000000001" customHeight="1" x14ac:dyDescent="0.25">
      <c r="A45" s="40">
        <f>+'STUDENT LIST'!A42</f>
        <v>35</v>
      </c>
      <c r="B45" s="84">
        <f>+'STUDENT LIST'!B42</f>
        <v>31135</v>
      </c>
      <c r="C45" s="45" t="str">
        <f>+'STUDENT LIST'!D42</f>
        <v> QUAZI ABUBAKER AHMED QUAZI KHABEER AHMED</v>
      </c>
      <c r="D45" s="84">
        <v>2</v>
      </c>
      <c r="E45" s="84">
        <v>2</v>
      </c>
      <c r="F45" s="84">
        <v>2</v>
      </c>
      <c r="G45" s="84"/>
      <c r="H45" s="84">
        <v>2</v>
      </c>
      <c r="I45" s="84"/>
      <c r="J45" s="84">
        <v>0</v>
      </c>
      <c r="K45" s="84"/>
      <c r="L45" s="84"/>
      <c r="M45" s="84"/>
      <c r="N45" s="84"/>
    </row>
    <row r="46" spans="1:14" ht="20.100000000000001" customHeight="1" x14ac:dyDescent="0.25">
      <c r="A46" s="40">
        <f>+'STUDENT LIST'!A43</f>
        <v>36</v>
      </c>
      <c r="B46" s="84">
        <f>+'STUDENT LIST'!B43</f>
        <v>31136</v>
      </c>
      <c r="C46" s="45" t="str">
        <f>+'STUDENT LIST'!D43</f>
        <v> HEMANT PATIL</v>
      </c>
      <c r="D46" s="84">
        <v>2</v>
      </c>
      <c r="E46" s="84">
        <v>2</v>
      </c>
      <c r="F46" s="84">
        <v>2</v>
      </c>
      <c r="G46" s="84">
        <v>1</v>
      </c>
      <c r="H46" s="84">
        <v>2</v>
      </c>
      <c r="I46" s="84"/>
      <c r="J46" s="84"/>
      <c r="K46" s="84">
        <v>2</v>
      </c>
      <c r="L46" s="84"/>
      <c r="M46" s="84"/>
      <c r="N46" s="84"/>
    </row>
    <row r="47" spans="1:14" ht="20.100000000000001" customHeight="1" x14ac:dyDescent="0.25">
      <c r="A47" s="40">
        <f>+'STUDENT LIST'!A44</f>
        <v>37</v>
      </c>
      <c r="B47" s="84">
        <f>+'STUDENT LIST'!B44</f>
        <v>31137</v>
      </c>
      <c r="C47" s="45" t="str">
        <f>+'STUDENT LIST'!D44</f>
        <v> SHELAR VISHAL RAJENDRA</v>
      </c>
      <c r="D47" s="84">
        <v>2</v>
      </c>
      <c r="E47" s="84">
        <v>2</v>
      </c>
      <c r="F47" s="84">
        <v>1</v>
      </c>
      <c r="G47" s="84"/>
      <c r="H47" s="84"/>
      <c r="I47" s="84"/>
      <c r="J47" s="84">
        <v>4</v>
      </c>
      <c r="K47" s="84">
        <v>4</v>
      </c>
      <c r="L47" s="84">
        <v>4</v>
      </c>
      <c r="M47" s="84">
        <v>4</v>
      </c>
      <c r="N47" s="84">
        <v>4</v>
      </c>
    </row>
    <row r="48" spans="1:14" ht="20.100000000000001" customHeight="1" x14ac:dyDescent="0.25">
      <c r="A48" s="40">
        <f>+'STUDENT LIST'!A45</f>
        <v>38</v>
      </c>
      <c r="B48" s="84">
        <f>+'STUDENT LIST'!B45</f>
        <v>31138</v>
      </c>
      <c r="C48" s="45" t="str">
        <f>+'STUDENT LIST'!D45</f>
        <v> MULEY ABHISHEK KALYANRAO</v>
      </c>
      <c r="D48" s="84">
        <v>2</v>
      </c>
      <c r="E48" s="84"/>
      <c r="F48" s="84">
        <v>1</v>
      </c>
      <c r="G48" s="84"/>
      <c r="H48" s="84">
        <v>2</v>
      </c>
      <c r="I48" s="84"/>
      <c r="J48" s="84">
        <v>4</v>
      </c>
      <c r="K48" s="84">
        <v>4</v>
      </c>
      <c r="L48" s="84">
        <v>4</v>
      </c>
      <c r="M48" s="84"/>
      <c r="N48" s="84"/>
    </row>
    <row r="49" spans="1:14" ht="20.100000000000001" customHeight="1" x14ac:dyDescent="0.25">
      <c r="A49" s="40">
        <f>+'STUDENT LIST'!A46</f>
        <v>39</v>
      </c>
      <c r="B49" s="84">
        <f>+'STUDENT LIST'!B46</f>
        <v>31139</v>
      </c>
      <c r="C49" s="45" t="str">
        <f>+'STUDENT LIST'!D46</f>
        <v> SHARMA HARSHWARDHAN PANKAJ</v>
      </c>
      <c r="D49" s="84">
        <v>2</v>
      </c>
      <c r="E49" s="84">
        <v>2</v>
      </c>
      <c r="F49" s="84">
        <v>1</v>
      </c>
      <c r="G49" s="84"/>
      <c r="H49" s="84">
        <v>2</v>
      </c>
      <c r="I49" s="84"/>
      <c r="J49" s="84"/>
      <c r="K49" s="84"/>
      <c r="L49" s="84"/>
      <c r="M49" s="84"/>
      <c r="N49" s="84"/>
    </row>
    <row r="50" spans="1:14" ht="20.100000000000001" customHeight="1" x14ac:dyDescent="0.25">
      <c r="A50" s="40">
        <f>+'STUDENT LIST'!A47</f>
        <v>40</v>
      </c>
      <c r="B50" s="84">
        <f>+'STUDENT LIST'!B47</f>
        <v>31140</v>
      </c>
      <c r="C50" s="45" t="str">
        <f>+'STUDENT LIST'!D47</f>
        <v> PATEL IRSHAD MUSHTAQUE</v>
      </c>
      <c r="D50" s="84">
        <v>2</v>
      </c>
      <c r="E50" s="84">
        <v>2</v>
      </c>
      <c r="F50" s="84">
        <v>2</v>
      </c>
      <c r="G50" s="84">
        <v>1</v>
      </c>
      <c r="H50" s="84">
        <v>2</v>
      </c>
      <c r="I50" s="84"/>
      <c r="J50" s="84">
        <v>0</v>
      </c>
      <c r="K50" s="84">
        <v>4</v>
      </c>
      <c r="L50" s="84">
        <v>4</v>
      </c>
      <c r="M50" s="84"/>
      <c r="N50" s="84"/>
    </row>
    <row r="51" spans="1:14" ht="20.100000000000001" customHeight="1" x14ac:dyDescent="0.25">
      <c r="A51" s="40">
        <f>+'STUDENT LIST'!A48</f>
        <v>41</v>
      </c>
      <c r="B51" s="84">
        <f>+'STUDENT LIST'!B48</f>
        <v>31141</v>
      </c>
      <c r="C51" s="45" t="str">
        <f>+'STUDENT LIST'!D48</f>
        <v> DABHADE AJINKYA KADUBA</v>
      </c>
      <c r="D51" s="84">
        <v>2</v>
      </c>
      <c r="E51" s="84">
        <v>2</v>
      </c>
      <c r="F51" s="84">
        <v>2</v>
      </c>
      <c r="G51" s="84">
        <v>2</v>
      </c>
      <c r="H51" s="84">
        <v>1</v>
      </c>
      <c r="I51" s="84"/>
      <c r="J51" s="84">
        <v>3</v>
      </c>
      <c r="K51" s="84">
        <v>4</v>
      </c>
      <c r="L51" s="84">
        <v>4</v>
      </c>
      <c r="M51" s="84">
        <v>4</v>
      </c>
      <c r="N51" s="84"/>
    </row>
    <row r="52" spans="1:14" ht="20.100000000000001" customHeight="1" x14ac:dyDescent="0.25">
      <c r="A52" s="40">
        <f>+'STUDENT LIST'!A49</f>
        <v>42</v>
      </c>
      <c r="B52" s="84">
        <f>+'STUDENT LIST'!B49</f>
        <v>31142</v>
      </c>
      <c r="C52" s="45" t="str">
        <f>+'STUDENT LIST'!D49</f>
        <v> KHOPADE MAYUR PRAKASH</v>
      </c>
      <c r="D52" s="84">
        <v>2</v>
      </c>
      <c r="E52" s="84">
        <v>2</v>
      </c>
      <c r="F52" s="84">
        <v>2</v>
      </c>
      <c r="G52" s="84">
        <v>2</v>
      </c>
      <c r="H52" s="84">
        <v>2</v>
      </c>
      <c r="I52" s="84"/>
      <c r="J52" s="84">
        <v>0</v>
      </c>
      <c r="K52" s="84">
        <v>4</v>
      </c>
      <c r="L52" s="84">
        <v>4</v>
      </c>
      <c r="M52" s="84">
        <v>4</v>
      </c>
      <c r="N52" s="84">
        <v>4</v>
      </c>
    </row>
    <row r="53" spans="1:14" ht="20.100000000000001" customHeight="1" x14ac:dyDescent="0.25">
      <c r="A53" s="40">
        <f>+'STUDENT LIST'!A50</f>
        <v>43</v>
      </c>
      <c r="B53" s="84">
        <f>+'STUDENT LIST'!B50</f>
        <v>31143</v>
      </c>
      <c r="C53" s="45" t="str">
        <f>+'STUDENT LIST'!D50</f>
        <v> WAKLE PRATIK PRAKASH</v>
      </c>
      <c r="D53" s="84">
        <v>2</v>
      </c>
      <c r="E53" s="84"/>
      <c r="F53" s="84">
        <v>1</v>
      </c>
      <c r="G53" s="84">
        <v>1</v>
      </c>
      <c r="H53" s="84">
        <v>1</v>
      </c>
      <c r="I53" s="84"/>
      <c r="J53" s="84">
        <v>4</v>
      </c>
      <c r="K53" s="84"/>
      <c r="L53" s="84">
        <v>2</v>
      </c>
      <c r="M53" s="84">
        <v>4</v>
      </c>
      <c r="N53" s="84"/>
    </row>
    <row r="54" spans="1:14" ht="20.100000000000001" customHeight="1" x14ac:dyDescent="0.25">
      <c r="A54" s="40">
        <f>+'STUDENT LIST'!A51</f>
        <v>44</v>
      </c>
      <c r="B54" s="84">
        <f>+'STUDENT LIST'!B51</f>
        <v>31144</v>
      </c>
      <c r="C54" s="45" t="str">
        <f>+'STUDENT LIST'!D51</f>
        <v> JOSHI ADITI LAXMIKANT</v>
      </c>
      <c r="D54" s="84">
        <v>2</v>
      </c>
      <c r="E54" s="84">
        <v>2</v>
      </c>
      <c r="F54" s="84">
        <v>2</v>
      </c>
      <c r="G54" s="84">
        <v>1</v>
      </c>
      <c r="H54" s="84"/>
      <c r="I54" s="84"/>
      <c r="J54" s="84"/>
      <c r="K54" s="84">
        <v>2</v>
      </c>
      <c r="L54" s="84">
        <v>4</v>
      </c>
      <c r="M54" s="84"/>
      <c r="N54" s="84"/>
    </row>
    <row r="55" spans="1:14" ht="20.100000000000001" customHeight="1" x14ac:dyDescent="0.25">
      <c r="A55" s="40">
        <f>+'STUDENT LIST'!A52</f>
        <v>45</v>
      </c>
      <c r="B55" s="84">
        <f>+'STUDENT LIST'!B52</f>
        <v>31145</v>
      </c>
      <c r="C55" s="45" t="str">
        <f>+'STUDENT LIST'!D52</f>
        <v> TEHARE SHRAVASTI SANJAY</v>
      </c>
      <c r="D55" s="84">
        <v>2</v>
      </c>
      <c r="E55" s="84">
        <v>2</v>
      </c>
      <c r="F55" s="84">
        <v>1</v>
      </c>
      <c r="G55" s="84">
        <v>2</v>
      </c>
      <c r="H55" s="84">
        <v>2</v>
      </c>
      <c r="I55" s="84"/>
      <c r="J55" s="84">
        <v>4</v>
      </c>
      <c r="K55" s="84">
        <v>4</v>
      </c>
      <c r="L55" s="84">
        <v>4</v>
      </c>
      <c r="M55" s="84"/>
      <c r="N55" s="84"/>
    </row>
    <row r="56" spans="1:14" ht="20.100000000000001" customHeight="1" x14ac:dyDescent="0.25">
      <c r="A56" s="40">
        <f>+'STUDENT LIST'!A53</f>
        <v>46</v>
      </c>
      <c r="B56" s="84">
        <f>+'STUDENT LIST'!B53</f>
        <v>31146</v>
      </c>
      <c r="C56" s="45" t="str">
        <f>+'STUDENT LIST'!D53</f>
        <v> SYEDA SARA FATIMA QUADRI SYED GAYAS HUSSAIN</v>
      </c>
      <c r="D56" s="84">
        <v>2</v>
      </c>
      <c r="E56" s="84">
        <v>1</v>
      </c>
      <c r="F56" s="84">
        <v>2</v>
      </c>
      <c r="G56" s="84">
        <v>0</v>
      </c>
      <c r="H56" s="84">
        <v>2</v>
      </c>
      <c r="I56" s="84"/>
      <c r="J56" s="84">
        <v>4</v>
      </c>
      <c r="K56" s="84">
        <v>4</v>
      </c>
      <c r="L56" s="84">
        <v>3</v>
      </c>
      <c r="M56" s="84">
        <v>0</v>
      </c>
      <c r="N56" s="84"/>
    </row>
    <row r="57" spans="1:14" ht="20.100000000000001" customHeight="1" x14ac:dyDescent="0.25">
      <c r="A57" s="40">
        <f>+'STUDENT LIST'!A54</f>
        <v>47</v>
      </c>
      <c r="B57" s="84">
        <f>+'STUDENT LIST'!B54</f>
        <v>31147</v>
      </c>
      <c r="C57" s="45" t="str">
        <f>+'STUDENT LIST'!D54</f>
        <v> NAHULIKAR SHRIHARI ANIL</v>
      </c>
      <c r="D57" s="84">
        <v>2</v>
      </c>
      <c r="E57" s="84">
        <v>2</v>
      </c>
      <c r="F57" s="84">
        <v>2</v>
      </c>
      <c r="G57" s="84"/>
      <c r="H57" s="84">
        <v>2</v>
      </c>
      <c r="I57" s="84"/>
      <c r="J57" s="84">
        <v>4</v>
      </c>
      <c r="K57" s="84">
        <v>0</v>
      </c>
      <c r="L57" s="84">
        <v>3</v>
      </c>
      <c r="M57" s="84"/>
      <c r="N57" s="84"/>
    </row>
    <row r="58" spans="1:14" ht="20.100000000000001" customHeight="1" x14ac:dyDescent="0.25">
      <c r="A58" s="40">
        <f>+'STUDENT LIST'!A55</f>
        <v>48</v>
      </c>
      <c r="B58" s="84">
        <f>+'STUDENT LIST'!B55</f>
        <v>31148</v>
      </c>
      <c r="C58" s="45" t="str">
        <f>+'STUDENT LIST'!D55</f>
        <v> MUHAMMED TAHA SHAIKH</v>
      </c>
      <c r="D58" s="84">
        <v>2</v>
      </c>
      <c r="E58" s="84">
        <v>2</v>
      </c>
      <c r="F58" s="84">
        <v>1</v>
      </c>
      <c r="G58" s="84">
        <v>2</v>
      </c>
      <c r="H58" s="84">
        <v>2</v>
      </c>
      <c r="I58" s="84"/>
      <c r="J58" s="84">
        <v>0</v>
      </c>
      <c r="K58" s="84"/>
      <c r="L58" s="84"/>
      <c r="M58" s="84">
        <v>4</v>
      </c>
      <c r="N58" s="84">
        <v>1</v>
      </c>
    </row>
    <row r="59" spans="1:14" ht="20.100000000000001" customHeight="1" x14ac:dyDescent="0.25">
      <c r="A59" s="40">
        <f>+'STUDENT LIST'!A56</f>
        <v>49</v>
      </c>
      <c r="B59" s="84">
        <f>+'STUDENT LIST'!B56</f>
        <v>31149</v>
      </c>
      <c r="C59" s="45" t="str">
        <f>+'STUDENT LIST'!D56</f>
        <v> SAMAY KASLIWAL</v>
      </c>
      <c r="D59" s="84">
        <v>2</v>
      </c>
      <c r="E59" s="84">
        <v>2</v>
      </c>
      <c r="F59" s="84">
        <v>2</v>
      </c>
      <c r="G59" s="84">
        <v>2</v>
      </c>
      <c r="H59" s="84"/>
      <c r="I59" s="84"/>
      <c r="J59" s="84">
        <v>4</v>
      </c>
      <c r="K59" s="84"/>
      <c r="L59" s="84"/>
      <c r="M59" s="84">
        <v>4</v>
      </c>
      <c r="N59" s="84">
        <v>4</v>
      </c>
    </row>
    <row r="60" spans="1:14" ht="20.100000000000001" customHeight="1" x14ac:dyDescent="0.25">
      <c r="A60" s="40">
        <f>+'STUDENT LIST'!A57</f>
        <v>50</v>
      </c>
      <c r="B60" s="84">
        <f>+'STUDENT LIST'!B57</f>
        <v>31150</v>
      </c>
      <c r="C60" s="45" t="str">
        <f>+'STUDENT LIST'!D57</f>
        <v> PAWAR CHETAN RAMESH</v>
      </c>
      <c r="D60" s="84">
        <v>2</v>
      </c>
      <c r="E60" s="84">
        <v>2</v>
      </c>
      <c r="F60" s="84">
        <v>2</v>
      </c>
      <c r="G60" s="84"/>
      <c r="H60" s="84"/>
      <c r="I60" s="84">
        <v>1</v>
      </c>
      <c r="J60" s="84">
        <v>4</v>
      </c>
      <c r="K60" s="84">
        <v>4</v>
      </c>
      <c r="L60" s="84">
        <v>4</v>
      </c>
      <c r="M60" s="84"/>
      <c r="N60" s="84"/>
    </row>
    <row r="61" spans="1:14" ht="20.100000000000001" customHeight="1" x14ac:dyDescent="0.25">
      <c r="A61" s="40">
        <f>+'STUDENT LIST'!A58</f>
        <v>51</v>
      </c>
      <c r="B61" s="84">
        <f>+'STUDENT LIST'!B58</f>
        <v>31151</v>
      </c>
      <c r="C61" s="45" t="str">
        <f>+'STUDENT LIST'!D58</f>
        <v> PAGARE VANITA SHAILENDRA</v>
      </c>
      <c r="D61" s="84">
        <v>0</v>
      </c>
      <c r="E61" s="84"/>
      <c r="F61" s="84">
        <v>2</v>
      </c>
      <c r="G61" s="84">
        <v>2</v>
      </c>
      <c r="H61" s="84"/>
      <c r="I61" s="84"/>
      <c r="J61" s="84">
        <v>0</v>
      </c>
      <c r="K61" s="84">
        <v>0</v>
      </c>
      <c r="L61" s="84">
        <v>0</v>
      </c>
      <c r="M61" s="84"/>
      <c r="N61" s="84"/>
    </row>
    <row r="62" spans="1:14" ht="20.100000000000001" customHeight="1" x14ac:dyDescent="0.25">
      <c r="A62" s="40">
        <f>+'STUDENT LIST'!A59</f>
        <v>52</v>
      </c>
      <c r="B62" s="84">
        <f>+'STUDENT LIST'!B59</f>
        <v>31152</v>
      </c>
      <c r="C62" s="45" t="str">
        <f>+'STUDENT LIST'!D59</f>
        <v> MALIK MD SUFIYAN MD HAROON</v>
      </c>
      <c r="D62" s="84">
        <v>2</v>
      </c>
      <c r="E62" s="84">
        <v>2</v>
      </c>
      <c r="F62" s="84">
        <v>2</v>
      </c>
      <c r="G62" s="84">
        <v>2</v>
      </c>
      <c r="H62" s="84">
        <v>2</v>
      </c>
      <c r="I62" s="84">
        <v>2</v>
      </c>
      <c r="J62" s="84"/>
      <c r="K62" s="84"/>
      <c r="L62" s="84"/>
      <c r="M62" s="84"/>
      <c r="N62" s="84"/>
    </row>
    <row r="63" spans="1:14" ht="20.100000000000001" customHeight="1" x14ac:dyDescent="0.25">
      <c r="A63" s="40">
        <f>+'STUDENT LIST'!A60</f>
        <v>53</v>
      </c>
      <c r="B63" s="84">
        <f>+'STUDENT LIST'!B60</f>
        <v>31153</v>
      </c>
      <c r="C63" s="45" t="str">
        <f>+'STUDENT LIST'!D60</f>
        <v> RATHOD PAVAN JAYLAL</v>
      </c>
      <c r="D63" s="84">
        <v>2</v>
      </c>
      <c r="E63" s="84">
        <v>2</v>
      </c>
      <c r="F63" s="84">
        <v>2</v>
      </c>
      <c r="G63" s="84">
        <v>2</v>
      </c>
      <c r="H63" s="84">
        <v>2</v>
      </c>
      <c r="I63" s="84"/>
      <c r="J63" s="84">
        <v>0</v>
      </c>
      <c r="K63" s="84"/>
      <c r="L63" s="84"/>
      <c r="M63" s="84"/>
      <c r="N63" s="84"/>
    </row>
    <row r="64" spans="1:14" ht="20.100000000000001" customHeight="1" x14ac:dyDescent="0.25">
      <c r="A64" s="40">
        <f>+'STUDENT LIST'!A61</f>
        <v>54</v>
      </c>
      <c r="B64" s="84">
        <f>+'STUDENT LIST'!B61</f>
        <v>31154</v>
      </c>
      <c r="C64" s="45" t="str">
        <f>+'STUDENT LIST'!D61</f>
        <v> CHAVAN SNEHAL KALYAN</v>
      </c>
      <c r="D64" s="84">
        <v>1</v>
      </c>
      <c r="E64" s="84">
        <v>1</v>
      </c>
      <c r="F64" s="84">
        <v>2</v>
      </c>
      <c r="G64" s="84">
        <v>2</v>
      </c>
      <c r="H64" s="84"/>
      <c r="I64" s="84"/>
      <c r="J64" s="84">
        <v>4</v>
      </c>
      <c r="K64" s="84">
        <v>4</v>
      </c>
      <c r="L64" s="84">
        <v>4</v>
      </c>
      <c r="M64" s="84">
        <v>4</v>
      </c>
      <c r="N64" s="84">
        <v>0</v>
      </c>
    </row>
    <row r="65" spans="1:14" ht="20.100000000000001" customHeight="1" x14ac:dyDescent="0.25">
      <c r="A65" s="40">
        <f>+'STUDENT LIST'!A62</f>
        <v>55</v>
      </c>
      <c r="B65" s="84">
        <f>+'STUDENT LIST'!B62</f>
        <v>31155</v>
      </c>
      <c r="C65" s="45" t="str">
        <f>+'STUDENT LIST'!D62</f>
        <v> PATHRUT AJAY PARSHURAM</v>
      </c>
      <c r="D65" s="84">
        <v>0</v>
      </c>
      <c r="E65" s="84">
        <v>1</v>
      </c>
      <c r="F65" s="84">
        <v>0</v>
      </c>
      <c r="G65" s="84">
        <v>2</v>
      </c>
      <c r="H65" s="84"/>
      <c r="I65" s="84"/>
      <c r="J65" s="84">
        <v>4</v>
      </c>
      <c r="K65" s="84"/>
      <c r="L65" s="84"/>
      <c r="M65" s="84"/>
      <c r="N65" s="84"/>
    </row>
    <row r="66" spans="1:14" ht="20.100000000000001" customHeight="1" x14ac:dyDescent="0.25">
      <c r="A66" s="40">
        <f>+'STUDENT LIST'!A63</f>
        <v>56</v>
      </c>
      <c r="B66" s="84">
        <f>+'STUDENT LIST'!B63</f>
        <v>31156</v>
      </c>
      <c r="C66" s="45" t="str">
        <f>+'STUDENT LIST'!D63</f>
        <v> SHAIKH SHAHBAAZ SHAIKH ZAHED</v>
      </c>
      <c r="D66" s="84">
        <v>2</v>
      </c>
      <c r="E66" s="84">
        <v>2</v>
      </c>
      <c r="F66" s="84">
        <v>2</v>
      </c>
      <c r="G66" s="84"/>
      <c r="H66" s="84">
        <v>2</v>
      </c>
      <c r="I66" s="84"/>
      <c r="J66" s="84"/>
      <c r="K66" s="84"/>
      <c r="L66" s="84"/>
      <c r="M66" s="84"/>
      <c r="N66" s="84"/>
    </row>
    <row r="67" spans="1:14" ht="20.100000000000001" customHeight="1" x14ac:dyDescent="0.25">
      <c r="A67" s="40">
        <f>+'STUDENT LIST'!A64</f>
        <v>57</v>
      </c>
      <c r="B67" s="84">
        <f>+'STUDENT LIST'!B64</f>
        <v>31157</v>
      </c>
      <c r="C67" s="45" t="str">
        <f>+'STUDENT LIST'!D64</f>
        <v> KHAN FAIZAN YAQUB</v>
      </c>
      <c r="D67" s="84">
        <v>2</v>
      </c>
      <c r="E67" s="84">
        <v>2</v>
      </c>
      <c r="F67" s="84">
        <v>1</v>
      </c>
      <c r="G67" s="84">
        <v>2</v>
      </c>
      <c r="H67" s="84"/>
      <c r="I67" s="84">
        <v>1</v>
      </c>
      <c r="J67" s="84"/>
      <c r="K67" s="84"/>
      <c r="L67" s="84"/>
      <c r="M67" s="84"/>
      <c r="N67" s="84"/>
    </row>
    <row r="68" spans="1:14" ht="20.100000000000001" customHeight="1" x14ac:dyDescent="0.25">
      <c r="A68" s="40">
        <f>+'STUDENT LIST'!A65</f>
        <v>58</v>
      </c>
      <c r="B68" s="84">
        <f>+'STUDENT LIST'!B65</f>
        <v>31158</v>
      </c>
      <c r="C68" s="45" t="str">
        <f>+'STUDENT LIST'!D65</f>
        <v> SHAIKH MOHD ILYAS SHAIKH MOHD YUNUS</v>
      </c>
      <c r="D68" s="84">
        <v>2</v>
      </c>
      <c r="E68" s="84">
        <v>1</v>
      </c>
      <c r="F68" s="84"/>
      <c r="G68" s="84"/>
      <c r="H68" s="84">
        <v>2</v>
      </c>
      <c r="I68" s="84"/>
      <c r="J68" s="84"/>
      <c r="K68" s="84"/>
      <c r="L68" s="84"/>
      <c r="M68" s="84"/>
      <c r="N68" s="84"/>
    </row>
    <row r="69" spans="1:14" ht="20.100000000000001" customHeight="1" x14ac:dyDescent="0.25">
      <c r="A69" s="40">
        <f>+'STUDENT LIST'!A66</f>
        <v>59</v>
      </c>
      <c r="B69" s="84">
        <f>+'STUDENT LIST'!B66</f>
        <v>31159</v>
      </c>
      <c r="C69" s="45" t="str">
        <f>+'STUDENT LIST'!D66</f>
        <v> ZANZANPATIL SAI SHIVAJIRAO</v>
      </c>
      <c r="D69" s="84">
        <v>2</v>
      </c>
      <c r="E69" s="84">
        <v>0</v>
      </c>
      <c r="F69" s="84"/>
      <c r="G69" s="84"/>
      <c r="H69" s="84"/>
      <c r="I69" s="84"/>
      <c r="J69" s="84">
        <v>1</v>
      </c>
      <c r="K69" s="84">
        <v>2</v>
      </c>
      <c r="L69" s="84"/>
      <c r="M69" s="84"/>
      <c r="N69" s="84"/>
    </row>
    <row r="70" spans="1:14" ht="20.100000000000001" customHeight="1" x14ac:dyDescent="0.25">
      <c r="A70" s="40">
        <f>+'STUDENT LIST'!A67</f>
        <v>60</v>
      </c>
      <c r="B70" s="84">
        <f>+'STUDENT LIST'!B67</f>
        <v>31160</v>
      </c>
      <c r="C70" s="45" t="str">
        <f>+'STUDENT LIST'!D67</f>
        <v> KALE ABHISHEK DADARAO</v>
      </c>
      <c r="D70" s="84">
        <v>0</v>
      </c>
      <c r="E70" s="84">
        <v>1</v>
      </c>
      <c r="F70" s="84"/>
      <c r="G70" s="84"/>
      <c r="H70" s="84"/>
      <c r="I70" s="84"/>
      <c r="J70" s="84">
        <v>4</v>
      </c>
      <c r="K70" s="84"/>
      <c r="L70" s="84">
        <v>0</v>
      </c>
      <c r="M70" s="84"/>
      <c r="N70" s="84"/>
    </row>
    <row r="71" spans="1:14" ht="20.100000000000001" customHeight="1" x14ac:dyDescent="0.25">
      <c r="A71" s="40">
        <f>+'STUDENT LIST'!A68</f>
        <v>61</v>
      </c>
      <c r="B71" s="84">
        <f>+'STUDENT LIST'!B68</f>
        <v>31161</v>
      </c>
      <c r="C71" s="45" t="str">
        <f>+'STUDENT LIST'!D68</f>
        <v> DHAKARE SHUBHAM JAGANNATH</v>
      </c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</row>
    <row r="72" spans="1:14" ht="20.100000000000001" customHeight="1" x14ac:dyDescent="0.25">
      <c r="A72" s="40">
        <f>+'STUDENT LIST'!A69</f>
        <v>62</v>
      </c>
      <c r="B72" s="84">
        <f>+'STUDENT LIST'!B69</f>
        <v>31162</v>
      </c>
      <c r="C72" s="45" t="str">
        <f>+'STUDENT LIST'!D69</f>
        <v> JAMBHALIKAR PRAMOD SHIVAJI</v>
      </c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</row>
    <row r="73" spans="1:14" ht="20.100000000000001" customHeight="1" x14ac:dyDescent="0.25">
      <c r="A73" s="40">
        <f>+'STUDENT LIST'!A70</f>
        <v>63</v>
      </c>
      <c r="B73" s="84">
        <f>+'STUDENT LIST'!B70</f>
        <v>0</v>
      </c>
      <c r="C73" s="45">
        <f>+'STUDENT LIST'!D70</f>
        <v>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</row>
    <row r="74" spans="1:14" ht="20.100000000000001" customHeight="1" x14ac:dyDescent="0.25">
      <c r="A74" s="40">
        <f>+'STUDENT LIST'!A71</f>
        <v>64</v>
      </c>
      <c r="B74" s="84">
        <f>+'STUDENT LIST'!B71</f>
        <v>0</v>
      </c>
      <c r="C74" s="45">
        <f>+'STUDENT LIST'!D71</f>
        <v>0</v>
      </c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</row>
    <row r="75" spans="1:14" ht="20.100000000000001" customHeight="1" x14ac:dyDescent="0.25">
      <c r="A75" s="40">
        <f>+'STUDENT LIST'!A72</f>
        <v>65</v>
      </c>
      <c r="B75" s="84">
        <f>+'STUDENT LIST'!B72</f>
        <v>0</v>
      </c>
      <c r="C75" s="45">
        <f>+'STUDENT LIST'!D72</f>
        <v>0</v>
      </c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</row>
    <row r="76" spans="1:14" ht="20.100000000000001" customHeight="1" x14ac:dyDescent="0.25">
      <c r="A76" s="40">
        <f>+'STUDENT LIST'!A73</f>
        <v>66</v>
      </c>
      <c r="B76" s="84">
        <f>+'STUDENT LIST'!B73</f>
        <v>0</v>
      </c>
      <c r="C76" s="45">
        <f>+'STUDENT LIST'!D73</f>
        <v>0</v>
      </c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</row>
    <row r="77" spans="1:14" ht="20.100000000000001" customHeight="1" x14ac:dyDescent="0.25">
      <c r="A77" s="40">
        <f>+'STUDENT LIST'!A74</f>
        <v>67</v>
      </c>
      <c r="B77" s="84">
        <f>+'STUDENT LIST'!B74</f>
        <v>0</v>
      </c>
      <c r="C77" s="45">
        <f>+'STUDENT LIST'!D74</f>
        <v>0</v>
      </c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</row>
    <row r="78" spans="1:14" ht="20.100000000000001" customHeight="1" x14ac:dyDescent="0.25">
      <c r="A78" s="40">
        <f>+'STUDENT LIST'!A75</f>
        <v>68</v>
      </c>
      <c r="B78" s="84">
        <f>+'STUDENT LIST'!B75</f>
        <v>0</v>
      </c>
      <c r="C78" s="45">
        <f>+'STUDENT LIST'!D75</f>
        <v>0</v>
      </c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</row>
    <row r="79" spans="1:14" ht="20.100000000000001" customHeight="1" x14ac:dyDescent="0.25">
      <c r="A79" s="40">
        <f>+'STUDENT LIST'!A76</f>
        <v>69</v>
      </c>
      <c r="B79" s="84">
        <f>+'STUDENT LIST'!B76</f>
        <v>0</v>
      </c>
      <c r="C79" s="45">
        <f>+'STUDENT LIST'!D76</f>
        <v>0</v>
      </c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</row>
    <row r="80" spans="1:14" ht="20.100000000000001" customHeight="1" x14ac:dyDescent="0.25">
      <c r="A80" s="40">
        <f>+'STUDENT LIST'!A77</f>
        <v>70</v>
      </c>
      <c r="B80" s="84">
        <f>+'STUDENT LIST'!B77</f>
        <v>0</v>
      </c>
      <c r="C80" s="45">
        <f>+'STUDENT LIST'!D77</f>
        <v>0</v>
      </c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</row>
    <row r="81" spans="1:14" ht="20.100000000000001" customHeight="1" x14ac:dyDescent="0.25">
      <c r="A81" s="40">
        <f>+'STUDENT LIST'!A78</f>
        <v>71</v>
      </c>
      <c r="B81" s="84">
        <f>+'STUDENT LIST'!B78</f>
        <v>0</v>
      </c>
      <c r="C81" s="45">
        <f>+'STUDENT LIST'!D78</f>
        <v>0</v>
      </c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</row>
    <row r="82" spans="1:14" ht="20.100000000000001" customHeight="1" x14ac:dyDescent="0.25">
      <c r="A82" s="40">
        <f>+'STUDENT LIST'!A79</f>
        <v>72</v>
      </c>
      <c r="B82" s="84">
        <f>+'STUDENT LIST'!B79</f>
        <v>0</v>
      </c>
      <c r="C82" s="45">
        <f>+'STUDENT LIST'!D79</f>
        <v>0</v>
      </c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</row>
    <row r="83" spans="1:14" ht="20.100000000000001" customHeight="1" x14ac:dyDescent="0.25">
      <c r="A83" s="40">
        <f>+'STUDENT LIST'!A80</f>
        <v>73</v>
      </c>
      <c r="B83" s="84">
        <f>+'STUDENT LIST'!B80</f>
        <v>0</v>
      </c>
      <c r="C83" s="45">
        <f>+'STUDENT LIST'!D80</f>
        <v>0</v>
      </c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</row>
    <row r="84" spans="1:14" ht="20.100000000000001" customHeight="1" x14ac:dyDescent="0.25">
      <c r="A84" s="40">
        <f>+'STUDENT LIST'!A81</f>
        <v>74</v>
      </c>
      <c r="B84" s="84">
        <f>+'STUDENT LIST'!B81</f>
        <v>0</v>
      </c>
      <c r="C84" s="45">
        <f>+'STUDENT LIST'!D81</f>
        <v>0</v>
      </c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</row>
    <row r="85" spans="1:14" ht="20.100000000000001" customHeight="1" x14ac:dyDescent="0.25">
      <c r="A85" s="40">
        <f>+'STUDENT LIST'!A82</f>
        <v>75</v>
      </c>
      <c r="B85" s="84">
        <f>+'STUDENT LIST'!B82</f>
        <v>0</v>
      </c>
      <c r="C85" s="45">
        <f>+'STUDENT LIST'!D82</f>
        <v>0</v>
      </c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</row>
    <row r="86" spans="1:14" ht="20.100000000000001" customHeight="1" x14ac:dyDescent="0.25">
      <c r="A86" s="40">
        <f>+'STUDENT LIST'!A83</f>
        <v>76</v>
      </c>
      <c r="B86" s="84">
        <f>+'STUDENT LIST'!B83</f>
        <v>0</v>
      </c>
      <c r="C86" s="45">
        <f>+'STUDENT LIST'!D83</f>
        <v>0</v>
      </c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</row>
    <row r="87" spans="1:14" ht="20.100000000000001" customHeight="1" x14ac:dyDescent="0.25">
      <c r="A87" s="40">
        <f>+'STUDENT LIST'!A84</f>
        <v>77</v>
      </c>
      <c r="B87" s="84">
        <f>+'STUDENT LIST'!B84</f>
        <v>0</v>
      </c>
      <c r="C87" s="45">
        <f>+'STUDENT LIST'!D84</f>
        <v>0</v>
      </c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</row>
    <row r="88" spans="1:14" ht="20.100000000000001" customHeight="1" x14ac:dyDescent="0.25">
      <c r="A88" s="40">
        <f>+'STUDENT LIST'!A85</f>
        <v>78</v>
      </c>
      <c r="B88" s="84">
        <f>+'STUDENT LIST'!B85</f>
        <v>0</v>
      </c>
      <c r="C88" s="45">
        <f>+'STUDENT LIST'!D85</f>
        <v>0</v>
      </c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</row>
    <row r="89" spans="1:14" ht="20.100000000000001" customHeight="1" x14ac:dyDescent="0.25">
      <c r="A89" s="40">
        <f>+'STUDENT LIST'!A86</f>
        <v>79</v>
      </c>
      <c r="B89" s="84">
        <f>+'STUDENT LIST'!B86</f>
        <v>0</v>
      </c>
      <c r="C89" s="45">
        <f>+'STUDENT LIST'!D86</f>
        <v>0</v>
      </c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</row>
    <row r="90" spans="1:14" ht="20.100000000000001" customHeight="1" x14ac:dyDescent="0.25">
      <c r="A90" s="40">
        <f>+'STUDENT LIST'!A87</f>
        <v>80</v>
      </c>
      <c r="B90" s="84">
        <f>+'STUDENT LIST'!B87</f>
        <v>0</v>
      </c>
      <c r="C90" s="45">
        <f>+'STUDENT LIST'!D87</f>
        <v>0</v>
      </c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</row>
    <row r="91" spans="1:14" ht="20.100000000000001" customHeight="1" x14ac:dyDescent="0.25">
      <c r="A91" s="40">
        <f>+'STUDENT LIST'!A88</f>
        <v>81</v>
      </c>
      <c r="B91" s="84">
        <f>+'STUDENT LIST'!B88</f>
        <v>0</v>
      </c>
      <c r="C91" s="45">
        <f>+'STUDENT LIST'!D88</f>
        <v>0</v>
      </c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</row>
    <row r="92" spans="1:14" ht="20.100000000000001" customHeight="1" x14ac:dyDescent="0.25">
      <c r="A92" s="40">
        <f>+'STUDENT LIST'!A89</f>
        <v>82</v>
      </c>
      <c r="B92" s="84">
        <f>+'STUDENT LIST'!B89</f>
        <v>0</v>
      </c>
      <c r="C92" s="45">
        <f>+'STUDENT LIST'!D89</f>
        <v>0</v>
      </c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</row>
    <row r="93" spans="1:14" ht="20.100000000000001" customHeight="1" x14ac:dyDescent="0.25">
      <c r="A93" s="40">
        <f>+'STUDENT LIST'!A90</f>
        <v>83</v>
      </c>
      <c r="B93" s="84">
        <f>+'STUDENT LIST'!B90</f>
        <v>0</v>
      </c>
      <c r="C93" s="45">
        <f>+'STUDENT LIST'!D90</f>
        <v>0</v>
      </c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</row>
    <row r="94" spans="1:14" ht="20.100000000000001" customHeight="1" x14ac:dyDescent="0.25">
      <c r="A94" s="40">
        <f>+'STUDENT LIST'!A91</f>
        <v>84</v>
      </c>
      <c r="B94" s="84">
        <f>+'STUDENT LIST'!B91</f>
        <v>0</v>
      </c>
      <c r="C94" s="45">
        <f>+'STUDENT LIST'!D91</f>
        <v>0</v>
      </c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</row>
    <row r="95" spans="1:14" ht="20.100000000000001" customHeight="1" x14ac:dyDescent="0.25">
      <c r="A95" s="40">
        <f>+'STUDENT LIST'!A92</f>
        <v>85</v>
      </c>
      <c r="B95" s="84">
        <f>+'STUDENT LIST'!B92</f>
        <v>0</v>
      </c>
      <c r="C95" s="45">
        <f>+'STUDENT LIST'!D92</f>
        <v>0</v>
      </c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</row>
    <row r="96" spans="1:14" ht="20.100000000000001" customHeight="1" x14ac:dyDescent="0.25">
      <c r="A96" s="40">
        <f>+'STUDENT LIST'!A93</f>
        <v>86</v>
      </c>
      <c r="B96" s="84">
        <f>+'STUDENT LIST'!B93</f>
        <v>0</v>
      </c>
      <c r="C96" s="45">
        <f>+'STUDENT LIST'!D93</f>
        <v>0</v>
      </c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</row>
    <row r="97" spans="1:14" ht="20.100000000000001" customHeight="1" x14ac:dyDescent="0.25">
      <c r="A97" s="40">
        <f>+'STUDENT LIST'!A94</f>
        <v>87</v>
      </c>
      <c r="B97" s="84">
        <f>+'STUDENT LIST'!B94</f>
        <v>0</v>
      </c>
      <c r="C97" s="45">
        <f>+'STUDENT LIST'!D94</f>
        <v>0</v>
      </c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</row>
    <row r="98" spans="1:14" ht="20.100000000000001" customHeight="1" x14ac:dyDescent="0.25">
      <c r="A98" s="40">
        <f>+'STUDENT LIST'!A95</f>
        <v>88</v>
      </c>
      <c r="B98" s="84">
        <f>+'STUDENT LIST'!B95</f>
        <v>0</v>
      </c>
      <c r="C98" s="45">
        <f>+'STUDENT LIST'!D95</f>
        <v>0</v>
      </c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</row>
    <row r="99" spans="1:14" ht="20.100000000000001" customHeight="1" x14ac:dyDescent="0.25">
      <c r="A99" s="40">
        <f>+'STUDENT LIST'!A96</f>
        <v>89</v>
      </c>
      <c r="B99" s="84">
        <f>+'STUDENT LIST'!B96</f>
        <v>0</v>
      </c>
      <c r="C99" s="45">
        <f>+'STUDENT LIST'!D96</f>
        <v>0</v>
      </c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</row>
    <row r="100" spans="1:14" ht="20.100000000000001" customHeight="1" x14ac:dyDescent="0.25">
      <c r="A100" s="40">
        <f>+'STUDENT LIST'!A97</f>
        <v>90</v>
      </c>
      <c r="B100" s="84">
        <f>+'STUDENT LIST'!B97</f>
        <v>0</v>
      </c>
      <c r="C100" s="45">
        <f>+'STUDENT LIST'!D97</f>
        <v>0</v>
      </c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</row>
    <row r="101" spans="1:14" ht="20.100000000000001" customHeight="1" x14ac:dyDescent="0.25">
      <c r="A101" s="40">
        <f>+'STUDENT LIST'!A98</f>
        <v>91</v>
      </c>
      <c r="B101" s="84">
        <f>+'STUDENT LIST'!B98</f>
        <v>0</v>
      </c>
      <c r="C101" s="45">
        <f>+'STUDENT LIST'!D98</f>
        <v>0</v>
      </c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</row>
    <row r="102" spans="1:14" ht="20.100000000000001" customHeight="1" x14ac:dyDescent="0.25">
      <c r="A102" s="40">
        <f>+'STUDENT LIST'!A99</f>
        <v>92</v>
      </c>
      <c r="B102" s="84">
        <f>+'STUDENT LIST'!B99</f>
        <v>0</v>
      </c>
      <c r="C102" s="45">
        <f>+'STUDENT LIST'!D99</f>
        <v>0</v>
      </c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</row>
    <row r="103" spans="1:14" ht="20.100000000000001" customHeight="1" x14ac:dyDescent="0.25">
      <c r="A103" s="40">
        <f>+'STUDENT LIST'!A100</f>
        <v>93</v>
      </c>
      <c r="B103" s="84">
        <f>+'STUDENT LIST'!B100</f>
        <v>0</v>
      </c>
      <c r="C103" s="45">
        <f>+'STUDENT LIST'!D100</f>
        <v>0</v>
      </c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</row>
    <row r="104" spans="1:14" ht="20.100000000000001" customHeight="1" x14ac:dyDescent="0.25">
      <c r="A104" s="40">
        <f>+'STUDENT LIST'!A101</f>
        <v>94</v>
      </c>
      <c r="B104" s="84">
        <f>+'STUDENT LIST'!B101</f>
        <v>0</v>
      </c>
      <c r="C104" s="45">
        <f>+'STUDENT LIST'!D101</f>
        <v>0</v>
      </c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</row>
    <row r="105" spans="1:14" ht="20.100000000000001" customHeight="1" x14ac:dyDescent="0.25">
      <c r="A105" s="40">
        <f>+'STUDENT LIST'!A102</f>
        <v>95</v>
      </c>
      <c r="B105" s="84">
        <f>+'STUDENT LIST'!B102</f>
        <v>0</v>
      </c>
      <c r="C105" s="45">
        <f>+'STUDENT LIST'!D102</f>
        <v>0</v>
      </c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</row>
    <row r="106" spans="1:14" ht="20.100000000000001" customHeight="1" x14ac:dyDescent="0.25">
      <c r="A106" s="40">
        <f>+'STUDENT LIST'!A103</f>
        <v>96</v>
      </c>
      <c r="B106" s="84">
        <f>+'STUDENT LIST'!B103</f>
        <v>0</v>
      </c>
      <c r="C106" s="45">
        <f>+'STUDENT LIST'!D103</f>
        <v>0</v>
      </c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</row>
    <row r="107" spans="1:14" ht="20.100000000000001" customHeight="1" x14ac:dyDescent="0.25">
      <c r="A107" s="40">
        <f>+'STUDENT LIST'!A104</f>
        <v>97</v>
      </c>
      <c r="B107" s="84">
        <f>+'STUDENT LIST'!B104</f>
        <v>0</v>
      </c>
      <c r="C107" s="45">
        <f>+'STUDENT LIST'!D104</f>
        <v>0</v>
      </c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</row>
    <row r="108" spans="1:14" ht="20.100000000000001" customHeight="1" x14ac:dyDescent="0.25">
      <c r="A108" s="40">
        <f>+'STUDENT LIST'!A105</f>
        <v>98</v>
      </c>
      <c r="B108" s="84">
        <f>+'STUDENT LIST'!B105</f>
        <v>0</v>
      </c>
      <c r="C108" s="45">
        <f>+'STUDENT LIST'!D105</f>
        <v>0</v>
      </c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</row>
    <row r="109" spans="1:14" ht="20.100000000000001" customHeight="1" x14ac:dyDescent="0.25">
      <c r="A109" s="40">
        <f>+'STUDENT LIST'!A106</f>
        <v>99</v>
      </c>
      <c r="B109" s="84">
        <f>+'STUDENT LIST'!B106</f>
        <v>0</v>
      </c>
      <c r="C109" s="45">
        <f>+'STUDENT LIST'!D106</f>
        <v>0</v>
      </c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</row>
    <row r="110" spans="1:14" ht="20.100000000000001" customHeight="1" x14ac:dyDescent="0.25">
      <c r="A110" s="40">
        <f>+'STUDENT LIST'!A107</f>
        <v>100</v>
      </c>
      <c r="B110" s="84">
        <f>+'STUDENT LIST'!B107</f>
        <v>0</v>
      </c>
      <c r="C110" s="45">
        <f>+'STUDENT LIST'!D107</f>
        <v>0</v>
      </c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</row>
    <row r="111" spans="1:14" ht="20.100000000000001" customHeight="1" x14ac:dyDescent="0.25">
      <c r="A111" s="40">
        <f>+'STUDENT LIST'!A108</f>
        <v>101</v>
      </c>
      <c r="B111" s="84">
        <f>+'STUDENT LIST'!B108</f>
        <v>0</v>
      </c>
      <c r="C111" s="45">
        <f>+'STUDENT LIST'!D108</f>
        <v>0</v>
      </c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</row>
    <row r="112" spans="1:14" ht="20.100000000000001" customHeight="1" x14ac:dyDescent="0.25">
      <c r="A112" s="40">
        <f>+'STUDENT LIST'!A109</f>
        <v>102</v>
      </c>
      <c r="B112" s="84">
        <f>+'STUDENT LIST'!B109</f>
        <v>0</v>
      </c>
      <c r="C112" s="45">
        <f>+'STUDENT LIST'!D109</f>
        <v>0</v>
      </c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</row>
    <row r="113" spans="1:14" ht="20.100000000000001" customHeight="1" x14ac:dyDescent="0.25">
      <c r="A113" s="40">
        <f>+'STUDENT LIST'!A110</f>
        <v>103</v>
      </c>
      <c r="B113" s="84">
        <f>+'STUDENT LIST'!B110</f>
        <v>0</v>
      </c>
      <c r="C113" s="45">
        <f>+'STUDENT LIST'!D110</f>
        <v>0</v>
      </c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</row>
    <row r="114" spans="1:14" ht="20.100000000000001" customHeight="1" x14ac:dyDescent="0.25">
      <c r="A114" s="40">
        <f>+'STUDENT LIST'!A111</f>
        <v>104</v>
      </c>
      <c r="B114" s="84">
        <f>+'STUDENT LIST'!B111</f>
        <v>0</v>
      </c>
      <c r="C114" s="45">
        <f>+'STUDENT LIST'!D111</f>
        <v>0</v>
      </c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</row>
    <row r="115" spans="1:14" ht="20.100000000000001" customHeight="1" x14ac:dyDescent="0.25">
      <c r="A115" s="40">
        <f>+'STUDENT LIST'!A112</f>
        <v>105</v>
      </c>
      <c r="B115" s="84">
        <f>+'STUDENT LIST'!B112</f>
        <v>0</v>
      </c>
      <c r="C115" s="45">
        <f>+'STUDENT LIST'!D112</f>
        <v>0</v>
      </c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</row>
    <row r="116" spans="1:14" ht="20.100000000000001" customHeight="1" x14ac:dyDescent="0.25">
      <c r="A116" s="40">
        <f>+'STUDENT LIST'!A113</f>
        <v>106</v>
      </c>
      <c r="B116" s="84">
        <f>+'STUDENT LIST'!B113</f>
        <v>0</v>
      </c>
      <c r="C116" s="45">
        <f>+'STUDENT LIST'!D113</f>
        <v>0</v>
      </c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</row>
    <row r="117" spans="1:14" ht="20.100000000000001" customHeight="1" x14ac:dyDescent="0.25">
      <c r="A117" s="40">
        <f>+'STUDENT LIST'!A114</f>
        <v>107</v>
      </c>
      <c r="B117" s="84">
        <f>+'STUDENT LIST'!B114</f>
        <v>0</v>
      </c>
      <c r="C117" s="45">
        <f>+'STUDENT LIST'!D114</f>
        <v>0</v>
      </c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</row>
    <row r="118" spans="1:14" ht="20.100000000000001" customHeight="1" x14ac:dyDescent="0.25">
      <c r="A118" s="40">
        <f>+'STUDENT LIST'!A115</f>
        <v>108</v>
      </c>
      <c r="B118" s="84">
        <f>+'STUDENT LIST'!B115</f>
        <v>0</v>
      </c>
      <c r="C118" s="45">
        <f>+'STUDENT LIST'!D115</f>
        <v>0</v>
      </c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</row>
    <row r="119" spans="1:14" ht="20.100000000000001" customHeight="1" x14ac:dyDescent="0.25">
      <c r="A119" s="40">
        <f>+'STUDENT LIST'!A116</f>
        <v>109</v>
      </c>
      <c r="B119" s="84">
        <f>+'STUDENT LIST'!B116</f>
        <v>0</v>
      </c>
      <c r="C119" s="45">
        <f>+'STUDENT LIST'!D116</f>
        <v>0</v>
      </c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</row>
    <row r="120" spans="1:14" ht="20.100000000000001" customHeight="1" x14ac:dyDescent="0.25">
      <c r="A120" s="40">
        <f>+'STUDENT LIST'!A117</f>
        <v>110</v>
      </c>
      <c r="B120" s="84">
        <f>+'STUDENT LIST'!B117</f>
        <v>0</v>
      </c>
      <c r="C120" s="45">
        <f>+'STUDENT LIST'!D117</f>
        <v>0</v>
      </c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</row>
    <row r="121" spans="1:14" ht="20.100000000000001" customHeight="1" x14ac:dyDescent="0.25">
      <c r="A121" s="40">
        <f>+'STUDENT LIST'!A118</f>
        <v>111</v>
      </c>
      <c r="B121" s="84">
        <f>+'STUDENT LIST'!B118</f>
        <v>0</v>
      </c>
      <c r="C121" s="45">
        <f>+'STUDENT LIST'!D118</f>
        <v>0</v>
      </c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</row>
    <row r="122" spans="1:14" ht="20.100000000000001" customHeight="1" x14ac:dyDescent="0.25">
      <c r="A122" s="40">
        <f>+'STUDENT LIST'!A119</f>
        <v>112</v>
      </c>
      <c r="B122" s="84">
        <f>+'STUDENT LIST'!B119</f>
        <v>0</v>
      </c>
      <c r="C122" s="45">
        <f>+'STUDENT LIST'!D119</f>
        <v>0</v>
      </c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</row>
    <row r="123" spans="1:14" ht="20.100000000000001" customHeight="1" x14ac:dyDescent="0.25">
      <c r="A123" s="40">
        <f>+'STUDENT LIST'!A120</f>
        <v>113</v>
      </c>
      <c r="B123" s="84">
        <f>+'STUDENT LIST'!B120</f>
        <v>0</v>
      </c>
      <c r="C123" s="45">
        <f>+'STUDENT LIST'!D120</f>
        <v>0</v>
      </c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</row>
    <row r="124" spans="1:14" ht="20.100000000000001" customHeight="1" x14ac:dyDescent="0.25">
      <c r="A124" s="40">
        <f>+'STUDENT LIST'!A121</f>
        <v>114</v>
      </c>
      <c r="B124" s="84">
        <f>+'STUDENT LIST'!B121</f>
        <v>0</v>
      </c>
      <c r="C124" s="45">
        <f>+'STUDENT LIST'!D121</f>
        <v>0</v>
      </c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</row>
    <row r="125" spans="1:14" ht="20.100000000000001" customHeight="1" x14ac:dyDescent="0.25">
      <c r="A125" s="40">
        <f>+'STUDENT LIST'!A122</f>
        <v>115</v>
      </c>
      <c r="B125" s="84">
        <f>+'STUDENT LIST'!B122</f>
        <v>0</v>
      </c>
      <c r="C125" s="45">
        <f>+'STUDENT LIST'!D122</f>
        <v>0</v>
      </c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</row>
    <row r="126" spans="1:14" ht="20.100000000000001" customHeight="1" x14ac:dyDescent="0.25">
      <c r="A126" s="40">
        <f>+'STUDENT LIST'!A123</f>
        <v>116</v>
      </c>
      <c r="B126" s="84">
        <f>+'STUDENT LIST'!B123</f>
        <v>0</v>
      </c>
      <c r="C126" s="45">
        <f>+'STUDENT LIST'!D123</f>
        <v>0</v>
      </c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</row>
    <row r="127" spans="1:14" ht="20.100000000000001" customHeight="1" x14ac:dyDescent="0.25">
      <c r="A127" s="40">
        <f>+'STUDENT LIST'!A124</f>
        <v>117</v>
      </c>
      <c r="B127" s="84">
        <f>+'STUDENT LIST'!B124</f>
        <v>0</v>
      </c>
      <c r="C127" s="45">
        <f>+'STUDENT LIST'!D124</f>
        <v>0</v>
      </c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</row>
    <row r="128" spans="1:14" ht="20.100000000000001" customHeight="1" x14ac:dyDescent="0.25">
      <c r="A128" s="40">
        <f>+'STUDENT LIST'!A125</f>
        <v>118</v>
      </c>
      <c r="B128" s="84">
        <f>+'STUDENT LIST'!B125</f>
        <v>0</v>
      </c>
      <c r="C128" s="45">
        <f>+'STUDENT LIST'!D125</f>
        <v>0</v>
      </c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</row>
    <row r="129" spans="1:14" ht="20.100000000000001" customHeight="1" x14ac:dyDescent="0.25">
      <c r="A129" s="40">
        <f>+'STUDENT LIST'!A126</f>
        <v>119</v>
      </c>
      <c r="B129" s="84">
        <f>+'STUDENT LIST'!B126</f>
        <v>0</v>
      </c>
      <c r="C129" s="45">
        <f>+'STUDENT LIST'!D126</f>
        <v>0</v>
      </c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</row>
    <row r="130" spans="1:14" ht="20.100000000000001" customHeight="1" x14ac:dyDescent="0.25">
      <c r="A130" s="40">
        <f>+'STUDENT LIST'!A127</f>
        <v>120</v>
      </c>
      <c r="B130" s="84">
        <f>+'STUDENT LIST'!B127</f>
        <v>0</v>
      </c>
      <c r="C130" s="45">
        <f>+'STUDENT LIST'!D127</f>
        <v>0</v>
      </c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</row>
    <row r="131" spans="1:14" ht="20.100000000000001" customHeight="1" x14ac:dyDescent="0.25">
      <c r="A131" s="40">
        <f>+'STUDENT LIST'!A128</f>
        <v>121</v>
      </c>
      <c r="B131" s="84">
        <f>+'STUDENT LIST'!B128</f>
        <v>0</v>
      </c>
      <c r="C131" s="45">
        <f>+'STUDENT LIST'!D128</f>
        <v>0</v>
      </c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</row>
    <row r="132" spans="1:14" ht="20.100000000000001" customHeight="1" x14ac:dyDescent="0.25">
      <c r="A132" s="40">
        <f>+'STUDENT LIST'!A129</f>
        <v>122</v>
      </c>
      <c r="B132" s="84">
        <f>+'STUDENT LIST'!B129</f>
        <v>0</v>
      </c>
      <c r="C132" s="45">
        <f>+'STUDENT LIST'!D129</f>
        <v>0</v>
      </c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</row>
    <row r="133" spans="1:14" ht="20.100000000000001" customHeight="1" x14ac:dyDescent="0.25">
      <c r="A133" s="40">
        <f>+'STUDENT LIST'!A130</f>
        <v>123</v>
      </c>
      <c r="B133" s="84">
        <f>+'STUDENT LIST'!B130</f>
        <v>0</v>
      </c>
      <c r="C133" s="45">
        <f>+'STUDENT LIST'!D130</f>
        <v>0</v>
      </c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</row>
    <row r="134" spans="1:14" ht="20.100000000000001" customHeight="1" thickBot="1" x14ac:dyDescent="0.3">
      <c r="A134" s="303">
        <f>+'STUDENT LIST'!A131</f>
        <v>124</v>
      </c>
      <c r="B134" s="71">
        <f>+'STUDENT LIST'!B131</f>
        <v>0</v>
      </c>
      <c r="C134" s="304">
        <f>+'STUDENT LIST'!D131</f>
        <v>0</v>
      </c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</row>
    <row r="135" spans="1:14" ht="20.100000000000001" customHeight="1" x14ac:dyDescent="0.25">
      <c r="A135" s="305" t="s">
        <v>269</v>
      </c>
      <c r="B135" s="306"/>
      <c r="C135" s="307"/>
      <c r="D135" s="308">
        <f>(2*0.57)</f>
        <v>1.1399999999999999</v>
      </c>
      <c r="E135" s="308">
        <f t="shared" ref="E135:I135" si="0">(2*0.57)</f>
        <v>1.1399999999999999</v>
      </c>
      <c r="F135" s="308">
        <f t="shared" si="0"/>
        <v>1.1399999999999999</v>
      </c>
      <c r="G135" s="308">
        <f t="shared" si="0"/>
        <v>1.1399999999999999</v>
      </c>
      <c r="H135" s="308">
        <f t="shared" si="0"/>
        <v>1.1399999999999999</v>
      </c>
      <c r="I135" s="308">
        <f t="shared" si="0"/>
        <v>1.1399999999999999</v>
      </c>
      <c r="J135" s="308">
        <f>(4*0.57)</f>
        <v>2.2799999999999998</v>
      </c>
      <c r="K135" s="308">
        <f t="shared" ref="K135:N135" si="1">(4*0.57)</f>
        <v>2.2799999999999998</v>
      </c>
      <c r="L135" s="308">
        <f t="shared" si="1"/>
        <v>2.2799999999999998</v>
      </c>
      <c r="M135" s="308">
        <f t="shared" si="1"/>
        <v>2.2799999999999998</v>
      </c>
      <c r="N135" s="309">
        <f t="shared" si="1"/>
        <v>2.2799999999999998</v>
      </c>
    </row>
    <row r="136" spans="1:14" ht="20.100000000000001" customHeight="1" x14ac:dyDescent="0.25">
      <c r="A136" s="310" t="s">
        <v>150</v>
      </c>
      <c r="B136" s="220"/>
      <c r="C136" s="221"/>
      <c r="D136" s="84">
        <f>COUNT(D11:D134)</f>
        <v>60</v>
      </c>
      <c r="E136" s="84">
        <f>COUNT(E11:E134)</f>
        <v>56</v>
      </c>
      <c r="F136" s="84">
        <f>COUNT(F11:F134)</f>
        <v>55</v>
      </c>
      <c r="G136" s="84">
        <f>COUNT(G11:G134)</f>
        <v>44</v>
      </c>
      <c r="H136" s="84">
        <f>COUNT(H11:H134)</f>
        <v>47</v>
      </c>
      <c r="I136" s="84">
        <f>COUNT(I11:I134)</f>
        <v>11</v>
      </c>
      <c r="J136" s="84">
        <f>COUNT(J11:J134)</f>
        <v>47</v>
      </c>
      <c r="K136" s="84">
        <f>COUNT(K11:K134)</f>
        <v>39</v>
      </c>
      <c r="L136" s="84">
        <f>COUNT(L11:L134)</f>
        <v>36</v>
      </c>
      <c r="M136" s="84">
        <f>COUNT(M11:M134)</f>
        <v>23</v>
      </c>
      <c r="N136" s="311">
        <f>COUNT(N11:N134)</f>
        <v>7</v>
      </c>
    </row>
    <row r="137" spans="1:14" ht="20.100000000000001" customHeight="1" x14ac:dyDescent="0.25">
      <c r="A137" s="310" t="s">
        <v>162</v>
      </c>
      <c r="B137" s="220" t="s">
        <v>162</v>
      </c>
      <c r="C137" s="221"/>
      <c r="D137" s="84">
        <f>COUNTIF(D11:D134,"&gt;=1.14")</f>
        <v>53</v>
      </c>
      <c r="E137" s="84">
        <f>COUNTIF(E11:E134,"&gt;=1.14")</f>
        <v>48</v>
      </c>
      <c r="F137" s="84">
        <f>COUNTIF(F11:F134,"&gt;=1.14")</f>
        <v>43</v>
      </c>
      <c r="G137" s="84">
        <f>COUNTIF(G11:G134,"&gt;=1.14")</f>
        <v>34</v>
      </c>
      <c r="H137" s="84">
        <f>COUNTIF(H11:H134,"&gt;=1.14")</f>
        <v>44</v>
      </c>
      <c r="I137" s="84">
        <f>COUNTIF(I11:I134,"&gt;=1.14")</f>
        <v>7</v>
      </c>
      <c r="J137" s="84">
        <f>COUNTIF(J11:J134,"&gt;=2.28")</f>
        <v>30</v>
      </c>
      <c r="K137" s="84">
        <f>COUNTIF(K11:K134,"&gt;=2.28")</f>
        <v>24</v>
      </c>
      <c r="L137" s="84">
        <f>COUNTIF(L11:L134,"&gt;=2.28")</f>
        <v>24</v>
      </c>
      <c r="M137" s="84">
        <f>COUNTIF(M11:M134,"&gt;=2.28")</f>
        <v>17</v>
      </c>
      <c r="N137" s="311">
        <f>COUNTIF(N11:N134,"&gt;=2.28")</f>
        <v>5</v>
      </c>
    </row>
    <row r="138" spans="1:14" ht="20.100000000000001" customHeight="1" thickBot="1" x14ac:dyDescent="0.3">
      <c r="A138" s="312" t="s">
        <v>193</v>
      </c>
      <c r="B138" s="313" t="s">
        <v>193</v>
      </c>
      <c r="C138" s="314"/>
      <c r="D138" s="315">
        <f>(D137/D136)</f>
        <v>0.8833333333333333</v>
      </c>
      <c r="E138" s="315">
        <f t="shared" ref="E138:N138" si="2">(E137/E136)</f>
        <v>0.8571428571428571</v>
      </c>
      <c r="F138" s="315">
        <f t="shared" si="2"/>
        <v>0.78181818181818186</v>
      </c>
      <c r="G138" s="315">
        <f t="shared" si="2"/>
        <v>0.77272727272727271</v>
      </c>
      <c r="H138" s="315">
        <f t="shared" si="2"/>
        <v>0.93617021276595747</v>
      </c>
      <c r="I138" s="315">
        <f t="shared" si="2"/>
        <v>0.63636363636363635</v>
      </c>
      <c r="J138" s="315">
        <f t="shared" si="2"/>
        <v>0.63829787234042556</v>
      </c>
      <c r="K138" s="315">
        <f t="shared" si="2"/>
        <v>0.61538461538461542</v>
      </c>
      <c r="L138" s="315">
        <f t="shared" si="2"/>
        <v>0.66666666666666663</v>
      </c>
      <c r="M138" s="315">
        <f t="shared" si="2"/>
        <v>0.73913043478260865</v>
      </c>
      <c r="N138" s="316">
        <f t="shared" si="2"/>
        <v>0.7142857142857143</v>
      </c>
    </row>
    <row r="139" spans="1:14" ht="23.25" customHeight="1" x14ac:dyDescent="0.25">
      <c r="A139" s="301" t="s">
        <v>160</v>
      </c>
      <c r="B139" s="301"/>
      <c r="C139" s="301"/>
      <c r="D139" s="156" t="s">
        <v>161</v>
      </c>
      <c r="E139" s="156" t="s">
        <v>27</v>
      </c>
      <c r="F139" s="291"/>
      <c r="G139" s="73"/>
      <c r="H139" s="73"/>
      <c r="K139" s="73"/>
      <c r="L139" s="73"/>
      <c r="M139" s="73"/>
      <c r="N139" s="73"/>
    </row>
    <row r="140" spans="1:14" ht="20.100000000000001" customHeight="1" x14ac:dyDescent="0.25">
      <c r="A140" s="298" t="s">
        <v>267</v>
      </c>
      <c r="B140" s="298"/>
      <c r="C140" s="298"/>
      <c r="D140" s="296">
        <f>(D138+E138+F138)/3</f>
        <v>0.84076479076479071</v>
      </c>
      <c r="E140" s="151">
        <v>3</v>
      </c>
      <c r="F140" s="292"/>
      <c r="G140" s="293"/>
      <c r="H140" s="158"/>
      <c r="K140" s="88"/>
      <c r="L140" s="89"/>
      <c r="M140" s="90"/>
      <c r="N140" s="91"/>
    </row>
    <row r="141" spans="1:14" ht="20.100000000000001" customHeight="1" x14ac:dyDescent="0.25">
      <c r="A141" s="298" t="s">
        <v>233</v>
      </c>
      <c r="B141" s="298"/>
      <c r="C141" s="298"/>
      <c r="D141" s="297">
        <f>(G138+H138+I138)/3</f>
        <v>0.78175370728562221</v>
      </c>
      <c r="E141" s="151">
        <v>3</v>
      </c>
      <c r="F141" s="292"/>
      <c r="G141" s="293"/>
      <c r="H141" s="158"/>
      <c r="K141" s="88"/>
      <c r="L141" s="89"/>
      <c r="M141" s="90"/>
      <c r="N141" s="91"/>
    </row>
    <row r="142" spans="1:14" ht="20.100000000000001" customHeight="1" x14ac:dyDescent="0.25">
      <c r="A142" s="298" t="s">
        <v>234</v>
      </c>
      <c r="B142" s="298"/>
      <c r="C142" s="298"/>
      <c r="D142" s="297">
        <f>(J138+K138+L138+M138+N138)/5</f>
        <v>0.67475306069200625</v>
      </c>
      <c r="E142" s="151">
        <v>2</v>
      </c>
      <c r="F142" s="292"/>
      <c r="G142" s="293"/>
      <c r="H142" s="158"/>
      <c r="K142" s="88"/>
      <c r="L142" s="89"/>
      <c r="M142" s="90"/>
      <c r="N142" s="91"/>
    </row>
    <row r="143" spans="1:14" ht="20.100000000000001" customHeight="1" x14ac:dyDescent="0.25">
      <c r="B143" s="294"/>
      <c r="C143" s="294"/>
      <c r="D143" s="293"/>
      <c r="E143" s="158"/>
      <c r="F143" s="292"/>
      <c r="G143" s="293"/>
      <c r="H143" s="158"/>
      <c r="K143" s="88"/>
      <c r="L143" s="89"/>
      <c r="M143" s="90"/>
      <c r="N143" s="91"/>
    </row>
    <row r="144" spans="1:14" ht="20.100000000000001" customHeight="1" x14ac:dyDescent="0.25">
      <c r="B144" s="162" t="s">
        <v>230</v>
      </c>
      <c r="C144" s="162"/>
      <c r="D144" s="162"/>
      <c r="E144" s="162"/>
      <c r="F144" s="162"/>
      <c r="G144" s="162"/>
      <c r="H144" s="162"/>
      <c r="I144" s="162"/>
      <c r="J144" s="162"/>
      <c r="K144" s="162"/>
      <c r="L144" s="162"/>
      <c r="M144" s="162"/>
      <c r="N144" s="162"/>
    </row>
    <row r="145" spans="2:14" ht="20.100000000000001" customHeight="1" x14ac:dyDescent="0.25">
      <c r="B145" s="53"/>
      <c r="C145" s="53"/>
      <c r="D145" s="53"/>
      <c r="E145" s="53"/>
      <c r="F145" s="53"/>
      <c r="G145" s="53"/>
      <c r="H145" s="53"/>
      <c r="I145" s="53"/>
      <c r="J145" s="54"/>
      <c r="K145" s="55"/>
      <c r="L145" s="56"/>
      <c r="M145" s="57"/>
      <c r="N145" s="58"/>
    </row>
    <row r="146" spans="2:14" ht="20.100000000000001" customHeight="1" x14ac:dyDescent="0.25">
      <c r="B146" s="53"/>
      <c r="C146" s="53"/>
      <c r="D146" s="53"/>
      <c r="E146" s="53"/>
      <c r="F146" s="53"/>
      <c r="G146" s="53"/>
      <c r="H146" s="53"/>
      <c r="I146" s="53"/>
      <c r="J146" s="54"/>
      <c r="K146" s="55"/>
      <c r="L146" s="56"/>
      <c r="M146" s="57"/>
      <c r="N146" s="58"/>
    </row>
    <row r="147" spans="2:14" ht="20.100000000000001" customHeight="1" x14ac:dyDescent="0.25">
      <c r="B147" s="53"/>
      <c r="C147" s="53"/>
      <c r="D147" s="53"/>
      <c r="E147" s="53"/>
      <c r="F147" s="53"/>
      <c r="G147" s="53"/>
      <c r="H147" s="53"/>
      <c r="I147" s="53"/>
      <c r="J147" s="54"/>
      <c r="K147" s="55"/>
      <c r="L147" s="56"/>
      <c r="M147" s="57"/>
      <c r="N147" s="58"/>
    </row>
    <row r="148" spans="2:14" ht="20.100000000000001" customHeight="1" x14ac:dyDescent="0.25">
      <c r="B148" s="53"/>
      <c r="C148" s="53"/>
      <c r="D148" s="53"/>
      <c r="E148" s="53"/>
      <c r="F148" s="53"/>
      <c r="G148" s="53"/>
      <c r="H148" s="53"/>
      <c r="I148" s="53"/>
      <c r="J148" s="54"/>
      <c r="K148" s="55"/>
      <c r="L148" s="56"/>
      <c r="M148" s="57"/>
      <c r="N148" s="58"/>
    </row>
    <row r="149" spans="2:14" ht="20.100000000000001" customHeight="1" x14ac:dyDescent="0.25">
      <c r="B149" s="53"/>
      <c r="C149" s="53"/>
      <c r="D149" s="53"/>
      <c r="E149" s="53"/>
      <c r="F149" s="53"/>
      <c r="G149" s="53"/>
      <c r="H149" s="53"/>
      <c r="I149" s="53"/>
      <c r="J149" s="54"/>
      <c r="K149" s="55"/>
      <c r="L149" s="56"/>
      <c r="M149" s="57"/>
      <c r="N149" s="58"/>
    </row>
    <row r="150" spans="2:14" ht="20.100000000000001" customHeight="1" x14ac:dyDescent="0.25">
      <c r="B150" s="53"/>
      <c r="C150" s="53"/>
      <c r="D150" s="53"/>
      <c r="E150" s="53"/>
      <c r="F150" s="53"/>
      <c r="G150" s="53"/>
      <c r="H150" s="53"/>
      <c r="I150" s="53"/>
      <c r="J150" s="54"/>
      <c r="K150" s="55"/>
      <c r="L150" s="56"/>
      <c r="M150" s="57"/>
      <c r="N150" s="58"/>
    </row>
    <row r="151" spans="2:14" ht="20.100000000000001" customHeight="1" x14ac:dyDescent="0.25">
      <c r="B151" s="53"/>
      <c r="C151" s="53"/>
      <c r="D151" s="53"/>
      <c r="E151" s="53"/>
      <c r="F151" s="53"/>
      <c r="G151" s="53"/>
      <c r="H151" s="53"/>
      <c r="I151" s="53"/>
      <c r="J151" s="54"/>
      <c r="K151" s="55"/>
      <c r="L151" s="56"/>
      <c r="M151" s="57"/>
      <c r="N151" s="58"/>
    </row>
  </sheetData>
  <mergeCells count="20">
    <mergeCell ref="A141:C141"/>
    <mergeCell ref="A142:C142"/>
    <mergeCell ref="A7:A10"/>
    <mergeCell ref="A1:N1"/>
    <mergeCell ref="A2:N2"/>
    <mergeCell ref="A3:N3"/>
    <mergeCell ref="A4:N4"/>
    <mergeCell ref="A5:N5"/>
    <mergeCell ref="A6:N6"/>
    <mergeCell ref="A135:C135"/>
    <mergeCell ref="A136:C136"/>
    <mergeCell ref="A137:C137"/>
    <mergeCell ref="A138:C138"/>
    <mergeCell ref="A139:C139"/>
    <mergeCell ref="A140:C140"/>
    <mergeCell ref="B144:N144"/>
    <mergeCell ref="J7:N7"/>
    <mergeCell ref="C7:C10"/>
    <mergeCell ref="B7:B10"/>
    <mergeCell ref="D7:I7"/>
  </mergeCells>
  <pageMargins left="0.59055118110236227" right="0" top="0.27559055118110237" bottom="0" header="0.15748031496062992" footer="0"/>
  <pageSetup paperSize="9" scale="71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3"/>
  <sheetViews>
    <sheetView view="pageBreakPreview" topLeftCell="A127" zoomScale="80" zoomScaleNormal="90" zoomScaleSheetLayoutView="80" workbookViewId="0">
      <selection activeCell="Q141" sqref="Q141"/>
    </sheetView>
  </sheetViews>
  <sheetFormatPr defaultRowHeight="15" x14ac:dyDescent="0.25"/>
  <cols>
    <col min="1" max="1" width="9.140625" style="17"/>
    <col min="2" max="2" width="9.85546875" style="17" customWidth="1"/>
    <col min="3" max="3" width="48.85546875" style="17" customWidth="1"/>
    <col min="4" max="5" width="10.5703125" style="17" customWidth="1"/>
    <col min="6" max="6" width="11" style="17" customWidth="1"/>
    <col min="7" max="7" width="10.5703125" style="17" customWidth="1"/>
    <col min="8" max="8" width="11" style="17" customWidth="1"/>
    <col min="9" max="9" width="10.42578125" style="17" customWidth="1"/>
    <col min="10" max="10" width="10.5703125" style="17" customWidth="1"/>
    <col min="11" max="11" width="10.28515625" style="17" customWidth="1"/>
    <col min="12" max="12" width="10.42578125" style="17" customWidth="1"/>
    <col min="13" max="13" width="11" style="17" customWidth="1"/>
    <col min="14" max="16384" width="9.140625" style="17"/>
  </cols>
  <sheetData>
    <row r="1" spans="1:13" ht="57" customHeight="1" x14ac:dyDescent="0.25">
      <c r="A1" s="299"/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</row>
    <row r="2" spans="1:13" ht="20.25" customHeight="1" x14ac:dyDescent="0.3">
      <c r="A2" s="206" t="s">
        <v>5</v>
      </c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</row>
    <row r="3" spans="1:13" ht="20.25" customHeight="1" x14ac:dyDescent="0.3">
      <c r="A3" s="206" t="str">
        <f>+INDEX!A3</f>
        <v>PROGRAM: CIVIL ENGINEERING</v>
      </c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</row>
    <row r="4" spans="1:13" ht="18.75" customHeight="1" x14ac:dyDescent="0.3">
      <c r="A4" s="229" t="s">
        <v>231</v>
      </c>
      <c r="B4" s="229"/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</row>
    <row r="5" spans="1:13" ht="15.75" customHeight="1" x14ac:dyDescent="0.25">
      <c r="A5" s="260" t="str">
        <f>+INDEX!A4</f>
        <v>NAME OFCOURSE &amp; CODE: ESTIMATING AND COSTING &amp; (22503)</v>
      </c>
      <c r="B5" s="260"/>
      <c r="C5" s="260"/>
      <c r="D5" s="260"/>
      <c r="E5" s="260"/>
      <c r="F5" s="260"/>
      <c r="G5" s="260"/>
      <c r="H5" s="260"/>
      <c r="I5" s="260"/>
      <c r="J5" s="260"/>
      <c r="K5" s="260"/>
      <c r="L5" s="260"/>
      <c r="M5" s="260"/>
    </row>
    <row r="6" spans="1:13" ht="15.75" customHeight="1" x14ac:dyDescent="0.25">
      <c r="A6" s="260" t="s">
        <v>235</v>
      </c>
      <c r="B6" s="260"/>
      <c r="C6" s="260"/>
      <c r="D6" s="260"/>
      <c r="E6" s="260"/>
      <c r="F6" s="260"/>
      <c r="G6" s="260"/>
      <c r="H6" s="260"/>
      <c r="I6" s="260"/>
      <c r="J6" s="260"/>
      <c r="K6" s="260"/>
      <c r="L6" s="260"/>
      <c r="M6" s="260"/>
    </row>
    <row r="7" spans="1:13" ht="18.75" customHeight="1" x14ac:dyDescent="0.25">
      <c r="A7" s="178" t="s">
        <v>46</v>
      </c>
      <c r="B7" s="178" t="s">
        <v>156</v>
      </c>
      <c r="C7" s="178" t="s">
        <v>152</v>
      </c>
      <c r="D7" s="178" t="s">
        <v>38</v>
      </c>
      <c r="E7" s="178"/>
      <c r="F7" s="178"/>
      <c r="G7" s="178"/>
      <c r="H7" s="178"/>
      <c r="I7" s="178"/>
      <c r="J7" s="178" t="s">
        <v>158</v>
      </c>
      <c r="K7" s="178"/>
      <c r="L7" s="178"/>
      <c r="M7" s="178"/>
    </row>
    <row r="8" spans="1:13" ht="18.75" customHeight="1" x14ac:dyDescent="0.25">
      <c r="A8" s="178"/>
      <c r="B8" s="178"/>
      <c r="C8" s="178"/>
      <c r="D8" s="152" t="s">
        <v>71</v>
      </c>
      <c r="E8" s="152" t="s">
        <v>71</v>
      </c>
      <c r="F8" s="152" t="s">
        <v>71</v>
      </c>
      <c r="G8" s="152" t="s">
        <v>71</v>
      </c>
      <c r="H8" s="152" t="s">
        <v>72</v>
      </c>
      <c r="I8" s="152" t="s">
        <v>72</v>
      </c>
      <c r="J8" s="152" t="s">
        <v>71</v>
      </c>
      <c r="K8" s="152" t="s">
        <v>72</v>
      </c>
      <c r="L8" s="152" t="s">
        <v>72</v>
      </c>
      <c r="M8" s="152" t="s">
        <v>72</v>
      </c>
    </row>
    <row r="9" spans="1:13" ht="18.75" customHeight="1" x14ac:dyDescent="0.25">
      <c r="A9" s="178"/>
      <c r="B9" s="178"/>
      <c r="C9" s="178"/>
      <c r="D9" s="37" t="s">
        <v>1</v>
      </c>
      <c r="E9" s="37" t="s">
        <v>2</v>
      </c>
      <c r="F9" s="37" t="s">
        <v>3</v>
      </c>
      <c r="G9" s="37" t="s">
        <v>4</v>
      </c>
      <c r="H9" s="37" t="s">
        <v>36</v>
      </c>
      <c r="I9" s="37" t="s">
        <v>60</v>
      </c>
      <c r="J9" s="37" t="s">
        <v>1</v>
      </c>
      <c r="K9" s="37" t="s">
        <v>2</v>
      </c>
      <c r="L9" s="37" t="s">
        <v>3</v>
      </c>
      <c r="M9" s="37" t="s">
        <v>4</v>
      </c>
    </row>
    <row r="10" spans="1:13" ht="20.100000000000001" customHeight="1" x14ac:dyDescent="0.25">
      <c r="A10" s="178"/>
      <c r="B10" s="178"/>
      <c r="C10" s="178"/>
      <c r="D10" s="37">
        <v>2</v>
      </c>
      <c r="E10" s="37">
        <v>2</v>
      </c>
      <c r="F10" s="37">
        <v>2</v>
      </c>
      <c r="G10" s="37">
        <v>2</v>
      </c>
      <c r="H10" s="37">
        <v>2</v>
      </c>
      <c r="I10" s="37">
        <v>2</v>
      </c>
      <c r="J10" s="37">
        <v>6</v>
      </c>
      <c r="K10" s="37">
        <v>6</v>
      </c>
      <c r="L10" s="37">
        <v>6</v>
      </c>
      <c r="M10" s="37">
        <v>6</v>
      </c>
    </row>
    <row r="11" spans="1:13" ht="20.100000000000001" customHeight="1" x14ac:dyDescent="0.25">
      <c r="A11" s="302">
        <v>1</v>
      </c>
      <c r="B11" s="84">
        <f>+'CT-1 '!B11</f>
        <v>31101</v>
      </c>
      <c r="C11" s="45" t="str">
        <f>+'CT-1 '!C11</f>
        <v>SIRSAT DIPALI BANSILAL</v>
      </c>
      <c r="D11" s="84">
        <v>2</v>
      </c>
      <c r="E11" s="84">
        <v>2</v>
      </c>
      <c r="F11" s="84"/>
      <c r="G11" s="84">
        <v>1</v>
      </c>
      <c r="H11" s="84">
        <v>1</v>
      </c>
      <c r="I11" s="84"/>
      <c r="J11" s="84"/>
      <c r="K11" s="84"/>
      <c r="L11" s="84"/>
      <c r="M11" s="84"/>
    </row>
    <row r="12" spans="1:13" ht="20.100000000000001" customHeight="1" x14ac:dyDescent="0.25">
      <c r="A12" s="302">
        <v>2</v>
      </c>
      <c r="B12" s="84">
        <f>+'CT-1 '!B12</f>
        <v>31102</v>
      </c>
      <c r="C12" s="45" t="str">
        <f>+'CT-1 '!C12</f>
        <v>NARWADE VAIBHAV NANDLAL</v>
      </c>
      <c r="D12" s="84">
        <v>2</v>
      </c>
      <c r="E12" s="84"/>
      <c r="F12" s="84">
        <v>2</v>
      </c>
      <c r="G12" s="84">
        <v>1</v>
      </c>
      <c r="H12" s="84"/>
      <c r="I12" s="84">
        <v>1</v>
      </c>
      <c r="J12" s="84">
        <v>2</v>
      </c>
      <c r="K12" s="84">
        <v>4</v>
      </c>
      <c r="L12" s="84"/>
      <c r="M12" s="84">
        <v>2</v>
      </c>
    </row>
    <row r="13" spans="1:13" ht="20.100000000000001" customHeight="1" x14ac:dyDescent="0.25">
      <c r="A13" s="302">
        <v>3</v>
      </c>
      <c r="B13" s="84">
        <f>+'CT-1 '!B13</f>
        <v>31103</v>
      </c>
      <c r="C13" s="45" t="str">
        <f>+'CT-1 '!C13</f>
        <v> SADASHIV RANI AAKASH</v>
      </c>
      <c r="D13" s="84">
        <v>2</v>
      </c>
      <c r="E13" s="84">
        <v>2</v>
      </c>
      <c r="F13" s="84">
        <v>2</v>
      </c>
      <c r="G13" s="84">
        <v>2</v>
      </c>
      <c r="H13" s="84">
        <v>2</v>
      </c>
      <c r="I13" s="84">
        <v>1</v>
      </c>
      <c r="J13" s="84">
        <v>2</v>
      </c>
      <c r="K13" s="84">
        <v>4</v>
      </c>
      <c r="L13" s="84">
        <v>3</v>
      </c>
      <c r="M13" s="84">
        <v>3</v>
      </c>
    </row>
    <row r="14" spans="1:13" ht="20.100000000000001" customHeight="1" x14ac:dyDescent="0.25">
      <c r="A14" s="302">
        <v>4</v>
      </c>
      <c r="B14" s="84">
        <f>+'CT-1 '!B14</f>
        <v>31104</v>
      </c>
      <c r="C14" s="45" t="str">
        <f>+'CT-1 '!C14</f>
        <v>KAMBLE VAIBHAV NAMDEO</v>
      </c>
      <c r="D14" s="84">
        <v>2</v>
      </c>
      <c r="E14" s="84"/>
      <c r="F14" s="84">
        <v>2</v>
      </c>
      <c r="G14" s="84">
        <v>2</v>
      </c>
      <c r="H14" s="84">
        <v>2</v>
      </c>
      <c r="I14" s="84">
        <v>1</v>
      </c>
      <c r="J14" s="84">
        <v>1</v>
      </c>
      <c r="K14" s="84"/>
      <c r="L14" s="84"/>
      <c r="M14" s="84">
        <v>0</v>
      </c>
    </row>
    <row r="15" spans="1:13" ht="20.100000000000001" customHeight="1" x14ac:dyDescent="0.25">
      <c r="A15" s="302">
        <v>5</v>
      </c>
      <c r="B15" s="84">
        <f>+'CT-1 '!B15</f>
        <v>31105</v>
      </c>
      <c r="C15" s="45" t="str">
        <f>+'CT-1 '!C15</f>
        <v> GAIKWAD SANKET SANJAYDAS</v>
      </c>
      <c r="D15" s="84">
        <v>1</v>
      </c>
      <c r="E15" s="84">
        <v>2</v>
      </c>
      <c r="F15" s="84">
        <v>2</v>
      </c>
      <c r="G15" s="84">
        <v>2</v>
      </c>
      <c r="H15" s="84"/>
      <c r="I15" s="84"/>
      <c r="J15" s="84"/>
      <c r="K15" s="84">
        <v>2</v>
      </c>
      <c r="L15" s="84"/>
      <c r="M15" s="84"/>
    </row>
    <row r="16" spans="1:13" ht="20.100000000000001" customHeight="1" x14ac:dyDescent="0.25">
      <c r="A16" s="302">
        <v>6</v>
      </c>
      <c r="B16" s="84">
        <f>+'CT-1 '!B16</f>
        <v>31106</v>
      </c>
      <c r="C16" s="45" t="str">
        <f>+'CT-1 '!C16</f>
        <v>MARAPWAR VIVEK BHAGWAN</v>
      </c>
      <c r="D16" s="84">
        <v>0</v>
      </c>
      <c r="E16" s="84">
        <v>2</v>
      </c>
      <c r="F16" s="84">
        <v>2</v>
      </c>
      <c r="G16" s="84">
        <v>2</v>
      </c>
      <c r="H16" s="84"/>
      <c r="I16" s="84"/>
      <c r="J16" s="84"/>
      <c r="K16" s="84">
        <v>4</v>
      </c>
      <c r="L16" s="84">
        <v>2</v>
      </c>
      <c r="M16" s="84"/>
    </row>
    <row r="17" spans="1:13" ht="20.100000000000001" customHeight="1" x14ac:dyDescent="0.25">
      <c r="A17" s="302">
        <v>7</v>
      </c>
      <c r="B17" s="84">
        <f>+'CT-1 '!B17</f>
        <v>31107</v>
      </c>
      <c r="C17" s="45" t="str">
        <f>+'CT-1 '!C17</f>
        <v> MASAL ANIKET RAVINDRA</v>
      </c>
      <c r="D17" s="84">
        <v>2</v>
      </c>
      <c r="E17" s="84"/>
      <c r="F17" s="84">
        <v>1</v>
      </c>
      <c r="G17" s="84">
        <v>2</v>
      </c>
      <c r="H17" s="84"/>
      <c r="I17" s="84"/>
      <c r="J17" s="84"/>
      <c r="K17" s="84">
        <v>2</v>
      </c>
      <c r="L17" s="84"/>
      <c r="M17" s="84"/>
    </row>
    <row r="18" spans="1:13" ht="20.100000000000001" customHeight="1" x14ac:dyDescent="0.25">
      <c r="A18" s="302">
        <v>8</v>
      </c>
      <c r="B18" s="84">
        <f>+'CT-1 '!B18</f>
        <v>31108</v>
      </c>
      <c r="C18" s="45" t="str">
        <f>+'CT-1 '!C18</f>
        <v> WAGHMODE KISHOR BHASKAR</v>
      </c>
      <c r="D18" s="84">
        <v>0</v>
      </c>
      <c r="E18" s="84">
        <v>0</v>
      </c>
      <c r="F18" s="84">
        <v>0</v>
      </c>
      <c r="G18" s="84">
        <v>0</v>
      </c>
      <c r="H18" s="84">
        <v>0</v>
      </c>
      <c r="I18" s="84">
        <v>0</v>
      </c>
      <c r="J18" s="84">
        <v>0</v>
      </c>
      <c r="K18" s="84">
        <v>0</v>
      </c>
      <c r="L18" s="84">
        <v>0</v>
      </c>
      <c r="M18" s="84">
        <v>0</v>
      </c>
    </row>
    <row r="19" spans="1:13" ht="20.100000000000001" customHeight="1" x14ac:dyDescent="0.25">
      <c r="A19" s="302">
        <v>9</v>
      </c>
      <c r="B19" s="84">
        <f>+'CT-1 '!B19</f>
        <v>31109</v>
      </c>
      <c r="C19" s="45" t="str">
        <f>+'CT-1 '!C19</f>
        <v> SALVE AKASH PANDHARINATH</v>
      </c>
      <c r="D19" s="84">
        <v>2</v>
      </c>
      <c r="E19" s="84">
        <v>2</v>
      </c>
      <c r="F19" s="84">
        <v>2</v>
      </c>
      <c r="G19" s="84">
        <v>2</v>
      </c>
      <c r="H19" s="84"/>
      <c r="I19" s="84">
        <v>2</v>
      </c>
      <c r="J19" s="84">
        <v>6</v>
      </c>
      <c r="K19" s="84">
        <v>4</v>
      </c>
      <c r="L19" s="84">
        <v>4</v>
      </c>
      <c r="M19" s="84">
        <v>6</v>
      </c>
    </row>
    <row r="20" spans="1:13" ht="20.100000000000001" customHeight="1" x14ac:dyDescent="0.25">
      <c r="A20" s="302">
        <v>10</v>
      </c>
      <c r="B20" s="84">
        <f>+'CT-1 '!B20</f>
        <v>31110</v>
      </c>
      <c r="C20" s="45" t="str">
        <f>+'CT-1 '!C20</f>
        <v> PHULARE SWASTIK JAGANNATH</v>
      </c>
      <c r="D20" s="84">
        <v>2</v>
      </c>
      <c r="E20" s="84">
        <v>2</v>
      </c>
      <c r="F20" s="84">
        <v>2</v>
      </c>
      <c r="G20" s="84">
        <v>2</v>
      </c>
      <c r="H20" s="84">
        <v>2</v>
      </c>
      <c r="I20" s="84"/>
      <c r="J20" s="84">
        <v>6</v>
      </c>
      <c r="K20" s="84">
        <v>3</v>
      </c>
      <c r="L20" s="84">
        <v>6</v>
      </c>
      <c r="M20" s="84">
        <v>4</v>
      </c>
    </row>
    <row r="21" spans="1:13" ht="20.100000000000001" customHeight="1" x14ac:dyDescent="0.25">
      <c r="A21" s="302">
        <v>11</v>
      </c>
      <c r="B21" s="84">
        <f>+'CT-1 '!B21</f>
        <v>31111</v>
      </c>
      <c r="C21" s="45" t="str">
        <f>+'CT-1 '!C21</f>
        <v> PADGHAN PRASHIK VISHNU</v>
      </c>
      <c r="D21" s="84">
        <v>2</v>
      </c>
      <c r="E21" s="84">
        <v>2</v>
      </c>
      <c r="F21" s="84">
        <v>2</v>
      </c>
      <c r="G21" s="84">
        <v>2</v>
      </c>
      <c r="H21" s="84">
        <v>2</v>
      </c>
      <c r="I21" s="84"/>
      <c r="J21" s="84">
        <v>0</v>
      </c>
      <c r="K21" s="84">
        <v>3</v>
      </c>
      <c r="L21" s="84">
        <v>6</v>
      </c>
      <c r="M21" s="84"/>
    </row>
    <row r="22" spans="1:13" ht="20.100000000000001" customHeight="1" x14ac:dyDescent="0.25">
      <c r="A22" s="302">
        <v>12</v>
      </c>
      <c r="B22" s="84">
        <f>+'CT-1 '!B22</f>
        <v>31112</v>
      </c>
      <c r="C22" s="45" t="str">
        <f>+'CT-1 '!C22</f>
        <v> KHAN ABDULLAH ABDUL SAMI</v>
      </c>
      <c r="D22" s="84">
        <v>2</v>
      </c>
      <c r="E22" s="84">
        <v>2</v>
      </c>
      <c r="F22" s="84">
        <v>2</v>
      </c>
      <c r="G22" s="84">
        <v>2</v>
      </c>
      <c r="H22" s="84"/>
      <c r="I22" s="84"/>
      <c r="J22" s="84">
        <v>0</v>
      </c>
      <c r="K22" s="84">
        <v>2</v>
      </c>
      <c r="L22" s="84">
        <v>6</v>
      </c>
      <c r="M22" s="84"/>
    </row>
    <row r="23" spans="1:13" ht="20.100000000000001" customHeight="1" x14ac:dyDescent="0.25">
      <c r="A23" s="302">
        <v>13</v>
      </c>
      <c r="B23" s="84">
        <f>+'CT-1 '!B23</f>
        <v>31113</v>
      </c>
      <c r="C23" s="45" t="str">
        <f>+'CT-1 '!C23</f>
        <v> SYED AYAAN AZHER SYED</v>
      </c>
      <c r="D23" s="84">
        <v>2</v>
      </c>
      <c r="E23" s="84">
        <v>2</v>
      </c>
      <c r="F23" s="84">
        <v>2</v>
      </c>
      <c r="G23" s="84">
        <v>2</v>
      </c>
      <c r="H23" s="84"/>
      <c r="I23" s="84"/>
      <c r="J23" s="84">
        <v>6</v>
      </c>
      <c r="K23" s="84">
        <v>2</v>
      </c>
      <c r="L23" s="84">
        <v>3</v>
      </c>
      <c r="M23" s="84"/>
    </row>
    <row r="24" spans="1:13" ht="20.100000000000001" customHeight="1" x14ac:dyDescent="0.25">
      <c r="A24" s="302">
        <v>14</v>
      </c>
      <c r="B24" s="84">
        <f>+'CT-1 '!B24</f>
        <v>31114</v>
      </c>
      <c r="C24" s="45" t="str">
        <f>+'CT-1 '!C24</f>
        <v> BADE SANKET ASHOK</v>
      </c>
      <c r="D24" s="84">
        <v>2</v>
      </c>
      <c r="E24" s="84"/>
      <c r="F24" s="84">
        <v>2</v>
      </c>
      <c r="G24" s="84">
        <v>1</v>
      </c>
      <c r="H24" s="84"/>
      <c r="I24" s="84"/>
      <c r="J24" s="84">
        <v>0</v>
      </c>
      <c r="K24" s="84"/>
      <c r="L24" s="84">
        <v>5</v>
      </c>
      <c r="M24" s="84"/>
    </row>
    <row r="25" spans="1:13" ht="20.100000000000001" customHeight="1" x14ac:dyDescent="0.25">
      <c r="A25" s="302">
        <v>15</v>
      </c>
      <c r="B25" s="84">
        <f>+'CT-1 '!B25</f>
        <v>31115</v>
      </c>
      <c r="C25" s="45" t="str">
        <f>+'CT-1 '!C25</f>
        <v> CHAVAN ANJALI ASARAM</v>
      </c>
      <c r="D25" s="84">
        <v>0</v>
      </c>
      <c r="E25" s="84">
        <v>2</v>
      </c>
      <c r="F25" s="84">
        <v>2</v>
      </c>
      <c r="G25" s="84">
        <v>0</v>
      </c>
      <c r="H25" s="84"/>
      <c r="I25" s="84"/>
      <c r="J25" s="84">
        <v>4</v>
      </c>
      <c r="K25" s="84"/>
      <c r="L25" s="84">
        <v>3</v>
      </c>
      <c r="M25" s="84"/>
    </row>
    <row r="26" spans="1:13" ht="20.100000000000001" customHeight="1" x14ac:dyDescent="0.25">
      <c r="A26" s="302">
        <v>16</v>
      </c>
      <c r="B26" s="84">
        <f>+'CT-1 '!B26</f>
        <v>31116</v>
      </c>
      <c r="C26" s="45" t="str">
        <f>+'CT-1 '!C26</f>
        <v> GAVIT BHAVESH DILIP</v>
      </c>
      <c r="D26" s="84">
        <v>2</v>
      </c>
      <c r="E26" s="84">
        <v>2</v>
      </c>
      <c r="F26" s="84">
        <v>2</v>
      </c>
      <c r="G26" s="84">
        <v>2</v>
      </c>
      <c r="H26" s="84">
        <v>2</v>
      </c>
      <c r="I26" s="84"/>
      <c r="J26" s="84"/>
      <c r="K26" s="84">
        <v>2</v>
      </c>
      <c r="L26" s="84">
        <v>6</v>
      </c>
      <c r="M26" s="84">
        <v>6</v>
      </c>
    </row>
    <row r="27" spans="1:13" ht="20.100000000000001" customHeight="1" x14ac:dyDescent="0.25">
      <c r="A27" s="302">
        <v>17</v>
      </c>
      <c r="B27" s="84">
        <f>+'CT-1 '!B27</f>
        <v>31117</v>
      </c>
      <c r="C27" s="45" t="str">
        <f>+'CT-1 '!C27</f>
        <v> THORAT SUYASH BHARAT</v>
      </c>
      <c r="D27" s="84">
        <v>2</v>
      </c>
      <c r="E27" s="84">
        <v>2</v>
      </c>
      <c r="F27" s="84">
        <v>2</v>
      </c>
      <c r="G27" s="84"/>
      <c r="H27" s="84">
        <v>2</v>
      </c>
      <c r="I27" s="84">
        <v>2</v>
      </c>
      <c r="J27" s="84">
        <v>4</v>
      </c>
      <c r="K27" s="84">
        <v>6</v>
      </c>
      <c r="L27" s="84">
        <v>6</v>
      </c>
      <c r="M27" s="84">
        <v>6</v>
      </c>
    </row>
    <row r="28" spans="1:13" ht="20.100000000000001" customHeight="1" x14ac:dyDescent="0.25">
      <c r="A28" s="302">
        <v>18</v>
      </c>
      <c r="B28" s="84">
        <f>+'CT-1 '!B28</f>
        <v>31118</v>
      </c>
      <c r="C28" s="45" t="str">
        <f>+'CT-1 '!C28</f>
        <v> ZINJURDE NEHA KALYAN</v>
      </c>
      <c r="D28" s="84">
        <v>2</v>
      </c>
      <c r="E28" s="84">
        <v>2</v>
      </c>
      <c r="F28" s="84">
        <v>2</v>
      </c>
      <c r="G28" s="84">
        <v>2</v>
      </c>
      <c r="H28" s="84">
        <v>2</v>
      </c>
      <c r="I28" s="84">
        <v>2</v>
      </c>
      <c r="J28" s="84">
        <v>4</v>
      </c>
      <c r="K28" s="84"/>
      <c r="L28" s="84">
        <v>1</v>
      </c>
      <c r="M28" s="84"/>
    </row>
    <row r="29" spans="1:13" ht="20.100000000000001" customHeight="1" x14ac:dyDescent="0.25">
      <c r="A29" s="302">
        <v>19</v>
      </c>
      <c r="B29" s="84">
        <f>+'CT-1 '!B29</f>
        <v>31119</v>
      </c>
      <c r="C29" s="45" t="str">
        <f>+'CT-1 '!C29</f>
        <v> JADHAV SHWETA BALASAHEB</v>
      </c>
      <c r="D29" s="84">
        <v>0</v>
      </c>
      <c r="E29" s="84">
        <v>2</v>
      </c>
      <c r="F29" s="84">
        <v>2</v>
      </c>
      <c r="G29" s="84">
        <v>2</v>
      </c>
      <c r="H29" s="84">
        <v>2</v>
      </c>
      <c r="I29" s="84">
        <v>0</v>
      </c>
      <c r="J29" s="84">
        <v>6</v>
      </c>
      <c r="K29" s="84">
        <v>6</v>
      </c>
      <c r="L29" s="84">
        <v>4</v>
      </c>
      <c r="M29" s="84"/>
    </row>
    <row r="30" spans="1:13" ht="20.100000000000001" customHeight="1" x14ac:dyDescent="0.25">
      <c r="A30" s="302">
        <v>20</v>
      </c>
      <c r="B30" s="84">
        <f>+'CT-1 '!B30</f>
        <v>31120</v>
      </c>
      <c r="C30" s="45" t="str">
        <f>+'CT-1 '!C30</f>
        <v> SANGLE PAVAN SUKHDEV</v>
      </c>
      <c r="D30" s="84">
        <v>2</v>
      </c>
      <c r="E30" s="84">
        <v>2</v>
      </c>
      <c r="F30" s="84">
        <v>2</v>
      </c>
      <c r="G30" s="84"/>
      <c r="H30" s="84">
        <v>2</v>
      </c>
      <c r="I30" s="84">
        <v>2</v>
      </c>
      <c r="J30" s="84">
        <v>5</v>
      </c>
      <c r="K30" s="84">
        <v>2</v>
      </c>
      <c r="L30" s="84">
        <v>6</v>
      </c>
      <c r="M30" s="84"/>
    </row>
    <row r="31" spans="1:13" ht="20.100000000000001" customHeight="1" x14ac:dyDescent="0.25">
      <c r="A31" s="302">
        <v>21</v>
      </c>
      <c r="B31" s="84">
        <f>+'CT-1 '!B31</f>
        <v>31121</v>
      </c>
      <c r="C31" s="45" t="str">
        <f>+'CT-1 '!C31</f>
        <v> WAGHMARE PAYAL NAVNATH</v>
      </c>
      <c r="D31" s="84">
        <v>2</v>
      </c>
      <c r="E31" s="84">
        <v>2</v>
      </c>
      <c r="F31" s="84">
        <v>2</v>
      </c>
      <c r="G31" s="84">
        <v>2</v>
      </c>
      <c r="H31" s="84"/>
      <c r="I31" s="84">
        <v>2</v>
      </c>
      <c r="J31" s="84">
        <v>6</v>
      </c>
      <c r="K31" s="84">
        <v>2</v>
      </c>
      <c r="L31" s="84"/>
      <c r="M31" s="84">
        <v>6</v>
      </c>
    </row>
    <row r="32" spans="1:13" ht="20.100000000000001" customHeight="1" x14ac:dyDescent="0.25">
      <c r="A32" s="302">
        <v>22</v>
      </c>
      <c r="B32" s="84">
        <f>+'CT-1 '!B32</f>
        <v>31122</v>
      </c>
      <c r="C32" s="45" t="str">
        <f>+'CT-1 '!C32</f>
        <v> THORAT PRATIK VISHWAMBAR</v>
      </c>
      <c r="D32" s="84">
        <v>2</v>
      </c>
      <c r="E32" s="84">
        <v>2</v>
      </c>
      <c r="F32" s="84">
        <v>2</v>
      </c>
      <c r="G32" s="84">
        <v>2</v>
      </c>
      <c r="H32" s="84"/>
      <c r="I32" s="84"/>
      <c r="J32" s="84">
        <v>0</v>
      </c>
      <c r="K32" s="84"/>
      <c r="L32" s="84">
        <v>5</v>
      </c>
      <c r="M32" s="84"/>
    </row>
    <row r="33" spans="1:13" ht="20.100000000000001" customHeight="1" x14ac:dyDescent="0.25">
      <c r="A33" s="302">
        <v>23</v>
      </c>
      <c r="B33" s="84">
        <f>+'CT-1 '!B33</f>
        <v>31123</v>
      </c>
      <c r="C33" s="45" t="str">
        <f>+'CT-1 '!C33</f>
        <v> SHAIKH MOHD FAIZAN SHAIKH MOHD SHARFUDDIN</v>
      </c>
      <c r="D33" s="84">
        <v>2</v>
      </c>
      <c r="E33" s="84">
        <v>2</v>
      </c>
      <c r="F33" s="84">
        <v>2</v>
      </c>
      <c r="G33" s="84">
        <v>2</v>
      </c>
      <c r="H33" s="84"/>
      <c r="I33" s="84">
        <v>2</v>
      </c>
      <c r="J33" s="84"/>
      <c r="K33" s="84">
        <v>3</v>
      </c>
      <c r="L33" s="84">
        <v>2</v>
      </c>
      <c r="M33" s="84"/>
    </row>
    <row r="34" spans="1:13" ht="20.100000000000001" customHeight="1" x14ac:dyDescent="0.25">
      <c r="A34" s="302">
        <v>24</v>
      </c>
      <c r="B34" s="84">
        <f>+'CT-1 '!B34</f>
        <v>31124</v>
      </c>
      <c r="C34" s="45" t="str">
        <f>+'CT-1 '!C34</f>
        <v> WAGHMARE SWAPNIL RADHAJI</v>
      </c>
      <c r="D34" s="84">
        <v>2</v>
      </c>
      <c r="E34" s="84">
        <v>2</v>
      </c>
      <c r="F34" s="84"/>
      <c r="G34" s="84">
        <v>2</v>
      </c>
      <c r="H34" s="84">
        <v>2</v>
      </c>
      <c r="I34" s="84">
        <v>2</v>
      </c>
      <c r="J34" s="84">
        <v>6</v>
      </c>
      <c r="K34" s="84">
        <v>6</v>
      </c>
      <c r="L34" s="84"/>
      <c r="M34" s="84">
        <v>5</v>
      </c>
    </row>
    <row r="35" spans="1:13" ht="20.100000000000001" customHeight="1" x14ac:dyDescent="0.25">
      <c r="A35" s="302">
        <v>25</v>
      </c>
      <c r="B35" s="84">
        <f>+'CT-1 '!B35</f>
        <v>31125</v>
      </c>
      <c r="C35" s="45" t="str">
        <f>+'CT-1 '!C35</f>
        <v> GHUGARE SHANTANU ABASAHEB</v>
      </c>
      <c r="D35" s="84">
        <v>2</v>
      </c>
      <c r="E35" s="84">
        <v>2</v>
      </c>
      <c r="F35" s="84">
        <v>2</v>
      </c>
      <c r="G35" s="84">
        <v>2</v>
      </c>
      <c r="H35" s="84">
        <v>2</v>
      </c>
      <c r="I35" s="84">
        <v>2</v>
      </c>
      <c r="J35" s="84">
        <v>3</v>
      </c>
      <c r="K35" s="84">
        <v>6</v>
      </c>
      <c r="L35" s="84"/>
      <c r="M35" s="84"/>
    </row>
    <row r="36" spans="1:13" ht="20.100000000000001" customHeight="1" x14ac:dyDescent="0.25">
      <c r="A36" s="302">
        <v>26</v>
      </c>
      <c r="B36" s="84">
        <f>+'CT-1 '!B36</f>
        <v>31126</v>
      </c>
      <c r="C36" s="45" t="str">
        <f>+'CT-1 '!C36</f>
        <v> SOSE PARITOSH RAMESHWAR</v>
      </c>
      <c r="D36" s="84">
        <v>2</v>
      </c>
      <c r="E36" s="84"/>
      <c r="F36" s="84">
        <v>2</v>
      </c>
      <c r="G36" s="84"/>
      <c r="H36" s="84">
        <v>2</v>
      </c>
      <c r="I36" s="84">
        <v>2</v>
      </c>
      <c r="J36" s="84">
        <v>3</v>
      </c>
      <c r="K36" s="84">
        <v>0</v>
      </c>
      <c r="L36" s="84"/>
      <c r="M36" s="84"/>
    </row>
    <row r="37" spans="1:13" ht="20.100000000000001" customHeight="1" x14ac:dyDescent="0.25">
      <c r="A37" s="302">
        <v>27</v>
      </c>
      <c r="B37" s="84">
        <f>+'CT-1 '!B37</f>
        <v>31127</v>
      </c>
      <c r="C37" s="45" t="str">
        <f>+'CT-1 '!C37</f>
        <v> RANYEWLE PIYUSH PRAVINKUMAR</v>
      </c>
      <c r="D37" s="84">
        <v>2</v>
      </c>
      <c r="E37" s="84">
        <v>2</v>
      </c>
      <c r="F37" s="84">
        <v>2</v>
      </c>
      <c r="G37" s="84">
        <v>2</v>
      </c>
      <c r="H37" s="84">
        <v>2</v>
      </c>
      <c r="I37" s="84"/>
      <c r="J37" s="84"/>
      <c r="K37" s="84">
        <v>6</v>
      </c>
      <c r="L37" s="84">
        <v>5</v>
      </c>
      <c r="M37" s="84">
        <v>3</v>
      </c>
    </row>
    <row r="38" spans="1:13" ht="20.100000000000001" customHeight="1" x14ac:dyDescent="0.25">
      <c r="A38" s="302">
        <v>28</v>
      </c>
      <c r="B38" s="84">
        <f>+'CT-1 '!B38</f>
        <v>31128</v>
      </c>
      <c r="C38" s="45" t="str">
        <f>+'CT-1 '!C38</f>
        <v> GAWANDE RAHUL ASHOK</v>
      </c>
      <c r="D38" s="84">
        <v>2</v>
      </c>
      <c r="E38" s="84">
        <v>2</v>
      </c>
      <c r="F38" s="84">
        <v>2</v>
      </c>
      <c r="G38" s="84">
        <v>2</v>
      </c>
      <c r="H38" s="84"/>
      <c r="I38" s="84"/>
      <c r="J38" s="84">
        <v>6</v>
      </c>
      <c r="K38" s="84"/>
      <c r="L38" s="84">
        <v>5</v>
      </c>
      <c r="M38" s="84"/>
    </row>
    <row r="39" spans="1:13" ht="20.100000000000001" customHeight="1" x14ac:dyDescent="0.25">
      <c r="A39" s="302">
        <v>29</v>
      </c>
      <c r="B39" s="84">
        <f>+'CT-1 '!B39</f>
        <v>31129</v>
      </c>
      <c r="C39" s="45" t="str">
        <f>+'CT-1 '!C39</f>
        <v> SYED MIFTAHUDDIN SYED RAZIUDDIN</v>
      </c>
      <c r="D39" s="84">
        <v>2</v>
      </c>
      <c r="E39" s="84">
        <v>2</v>
      </c>
      <c r="F39" s="84">
        <v>2</v>
      </c>
      <c r="G39" s="84">
        <v>2</v>
      </c>
      <c r="H39" s="84">
        <v>2</v>
      </c>
      <c r="I39" s="84"/>
      <c r="J39" s="84">
        <v>0</v>
      </c>
      <c r="K39" s="84">
        <v>2</v>
      </c>
      <c r="L39" s="84"/>
      <c r="M39" s="84"/>
    </row>
    <row r="40" spans="1:13" ht="20.100000000000001" customHeight="1" x14ac:dyDescent="0.25">
      <c r="A40" s="302">
        <v>30</v>
      </c>
      <c r="B40" s="84">
        <f>+'CT-1 '!B40</f>
        <v>31130</v>
      </c>
      <c r="C40" s="45" t="str">
        <f>+'CT-1 '!C40</f>
        <v> BOMBLE GAURAV SANTU</v>
      </c>
      <c r="D40" s="84">
        <v>2</v>
      </c>
      <c r="E40" s="84">
        <v>2</v>
      </c>
      <c r="F40" s="84">
        <v>2</v>
      </c>
      <c r="G40" s="84">
        <v>2</v>
      </c>
      <c r="H40" s="84">
        <v>2</v>
      </c>
      <c r="I40" s="84">
        <v>2</v>
      </c>
      <c r="J40" s="84">
        <v>4</v>
      </c>
      <c r="K40" s="84">
        <v>2</v>
      </c>
      <c r="L40" s="84">
        <v>2</v>
      </c>
      <c r="M40" s="84"/>
    </row>
    <row r="41" spans="1:13" ht="20.100000000000001" customHeight="1" x14ac:dyDescent="0.25">
      <c r="A41" s="302">
        <v>31</v>
      </c>
      <c r="B41" s="84">
        <f>+'CT-1 '!B41</f>
        <v>31131</v>
      </c>
      <c r="C41" s="45" t="str">
        <f>+'CT-1 '!C41</f>
        <v> KATRUWAR CHINMAY SANJAY</v>
      </c>
      <c r="D41" s="84">
        <v>0</v>
      </c>
      <c r="E41" s="84">
        <v>2</v>
      </c>
      <c r="F41" s="84">
        <v>2</v>
      </c>
      <c r="G41" s="84">
        <v>2</v>
      </c>
      <c r="H41" s="84">
        <v>2</v>
      </c>
      <c r="I41" s="84"/>
      <c r="J41" s="84">
        <v>3</v>
      </c>
      <c r="K41" s="84"/>
      <c r="L41" s="84">
        <v>6</v>
      </c>
      <c r="M41" s="84"/>
    </row>
    <row r="42" spans="1:13" ht="20.100000000000001" customHeight="1" x14ac:dyDescent="0.25">
      <c r="A42" s="302">
        <v>32</v>
      </c>
      <c r="B42" s="84">
        <f>+'CT-1 '!B42</f>
        <v>31132</v>
      </c>
      <c r="C42" s="45" t="str">
        <f>+'CT-1 '!C42</f>
        <v> GALHATE SHUBHAM RAHUL</v>
      </c>
      <c r="D42" s="84">
        <v>2</v>
      </c>
      <c r="E42" s="84">
        <v>2</v>
      </c>
      <c r="F42" s="84">
        <v>2</v>
      </c>
      <c r="G42" s="84"/>
      <c r="H42" s="84">
        <v>2</v>
      </c>
      <c r="I42" s="84">
        <v>2</v>
      </c>
      <c r="J42" s="84">
        <v>3</v>
      </c>
      <c r="K42" s="84">
        <v>1</v>
      </c>
      <c r="L42" s="84"/>
      <c r="M42" s="84"/>
    </row>
    <row r="43" spans="1:13" ht="20.100000000000001" customHeight="1" x14ac:dyDescent="0.25">
      <c r="A43" s="302">
        <v>33</v>
      </c>
      <c r="B43" s="84">
        <f>+'CT-1 '!B43</f>
        <v>31133</v>
      </c>
      <c r="C43" s="45" t="str">
        <f>+'CT-1 '!C43</f>
        <v> HOLKAR PRANAV PARMESHWAR</v>
      </c>
      <c r="D43" s="84">
        <v>2</v>
      </c>
      <c r="E43" s="84">
        <v>2</v>
      </c>
      <c r="F43" s="84">
        <v>2</v>
      </c>
      <c r="G43" s="84">
        <v>2</v>
      </c>
      <c r="H43" s="84">
        <v>2</v>
      </c>
      <c r="I43" s="84"/>
      <c r="J43" s="84">
        <v>6</v>
      </c>
      <c r="K43" s="84">
        <v>3</v>
      </c>
      <c r="L43" s="84">
        <v>4</v>
      </c>
      <c r="M43" s="84"/>
    </row>
    <row r="44" spans="1:13" ht="20.100000000000001" customHeight="1" x14ac:dyDescent="0.25">
      <c r="A44" s="302">
        <v>34</v>
      </c>
      <c r="B44" s="84">
        <f>+'CT-1 '!B44</f>
        <v>31134</v>
      </c>
      <c r="C44" s="45" t="str">
        <f>+'CT-1 '!C44</f>
        <v> SABLE HARSHAL SHIVNATH</v>
      </c>
      <c r="D44" s="84">
        <v>2</v>
      </c>
      <c r="E44" s="84">
        <v>2</v>
      </c>
      <c r="F44" s="84"/>
      <c r="G44" s="84">
        <v>2</v>
      </c>
      <c r="H44" s="84"/>
      <c r="I44" s="84"/>
      <c r="J44" s="84"/>
      <c r="K44" s="84"/>
      <c r="L44" s="84"/>
      <c r="M44" s="84"/>
    </row>
    <row r="45" spans="1:13" ht="20.100000000000001" customHeight="1" x14ac:dyDescent="0.25">
      <c r="A45" s="302">
        <v>35</v>
      </c>
      <c r="B45" s="84">
        <f>+'CT-1 '!B45</f>
        <v>31135</v>
      </c>
      <c r="C45" s="45" t="str">
        <f>+'CT-1 '!C45</f>
        <v> QUAZI ABUBAKER AHMED QUAZI KHABEER AHMED</v>
      </c>
      <c r="D45" s="84">
        <v>2</v>
      </c>
      <c r="E45" s="84"/>
      <c r="F45" s="84">
        <v>2</v>
      </c>
      <c r="G45" s="84">
        <v>2</v>
      </c>
      <c r="H45" s="84">
        <v>2</v>
      </c>
      <c r="I45" s="84"/>
      <c r="J45" s="84"/>
      <c r="K45" s="84">
        <v>0</v>
      </c>
      <c r="L45" s="84">
        <v>6</v>
      </c>
      <c r="M45" s="84"/>
    </row>
    <row r="46" spans="1:13" ht="20.100000000000001" customHeight="1" x14ac:dyDescent="0.25">
      <c r="A46" s="302">
        <v>36</v>
      </c>
      <c r="B46" s="84">
        <f>+'CT-1 '!B46</f>
        <v>31136</v>
      </c>
      <c r="C46" s="45" t="str">
        <f>+'CT-1 '!C46</f>
        <v> HEMANT PATIL</v>
      </c>
      <c r="D46" s="84">
        <v>2</v>
      </c>
      <c r="E46" s="84">
        <v>2</v>
      </c>
      <c r="F46" s="84">
        <v>2</v>
      </c>
      <c r="G46" s="84">
        <v>2</v>
      </c>
      <c r="H46" s="84">
        <v>2</v>
      </c>
      <c r="I46" s="84"/>
      <c r="J46" s="84">
        <v>5</v>
      </c>
      <c r="K46" s="84">
        <v>6</v>
      </c>
      <c r="L46" s="84"/>
      <c r="M46" s="84">
        <v>4</v>
      </c>
    </row>
    <row r="47" spans="1:13" ht="20.100000000000001" customHeight="1" x14ac:dyDescent="0.25">
      <c r="A47" s="302">
        <v>37</v>
      </c>
      <c r="B47" s="84">
        <f>+'CT-1 '!B47</f>
        <v>31137</v>
      </c>
      <c r="C47" s="45" t="str">
        <f>+'CT-1 '!C47</f>
        <v> SHELAR VISHAL RAJENDRA</v>
      </c>
      <c r="D47" s="84">
        <v>2</v>
      </c>
      <c r="E47" s="84">
        <v>2</v>
      </c>
      <c r="F47" s="84"/>
      <c r="G47" s="84">
        <v>2</v>
      </c>
      <c r="H47" s="84">
        <v>2</v>
      </c>
      <c r="I47" s="84"/>
      <c r="J47" s="84"/>
      <c r="K47" s="84">
        <v>6</v>
      </c>
      <c r="L47" s="84">
        <v>5</v>
      </c>
      <c r="M47" s="84"/>
    </row>
    <row r="48" spans="1:13" ht="20.100000000000001" customHeight="1" x14ac:dyDescent="0.25">
      <c r="A48" s="302">
        <v>38</v>
      </c>
      <c r="B48" s="84">
        <f>+'CT-1 '!B48</f>
        <v>31138</v>
      </c>
      <c r="C48" s="45" t="str">
        <f>+'CT-1 '!C48</f>
        <v> MULEY ABHISHEK KALYANRAO</v>
      </c>
      <c r="D48" s="84">
        <v>1</v>
      </c>
      <c r="E48" s="84">
        <v>2</v>
      </c>
      <c r="F48" s="84"/>
      <c r="G48" s="84"/>
      <c r="H48" s="84">
        <v>1</v>
      </c>
      <c r="I48" s="84">
        <v>0</v>
      </c>
      <c r="J48" s="84">
        <v>1</v>
      </c>
      <c r="K48" s="84">
        <v>0</v>
      </c>
      <c r="L48" s="84">
        <v>0</v>
      </c>
      <c r="M48" s="84"/>
    </row>
    <row r="49" spans="1:13" ht="20.100000000000001" customHeight="1" x14ac:dyDescent="0.25">
      <c r="A49" s="302">
        <v>39</v>
      </c>
      <c r="B49" s="84">
        <f>+'CT-1 '!B49</f>
        <v>31139</v>
      </c>
      <c r="C49" s="45" t="str">
        <f>+'CT-1 '!C49</f>
        <v> SHARMA HARSHWARDHAN PANKAJ</v>
      </c>
      <c r="D49" s="84">
        <v>2</v>
      </c>
      <c r="E49" s="84">
        <v>2</v>
      </c>
      <c r="F49" s="84">
        <v>2</v>
      </c>
      <c r="G49" s="84">
        <v>2</v>
      </c>
      <c r="H49" s="84">
        <v>1</v>
      </c>
      <c r="I49" s="84">
        <v>2</v>
      </c>
      <c r="J49" s="84">
        <v>6</v>
      </c>
      <c r="K49" s="84">
        <v>4</v>
      </c>
      <c r="L49" s="84"/>
      <c r="M49" s="84"/>
    </row>
    <row r="50" spans="1:13" ht="20.100000000000001" customHeight="1" x14ac:dyDescent="0.25">
      <c r="A50" s="302">
        <v>40</v>
      </c>
      <c r="B50" s="84">
        <f>+'CT-1 '!B50</f>
        <v>31140</v>
      </c>
      <c r="C50" s="45" t="str">
        <f>+'CT-1 '!C50</f>
        <v> PATEL IRSHAD MUSHTAQUE</v>
      </c>
      <c r="D50" s="84">
        <v>2</v>
      </c>
      <c r="E50" s="84">
        <v>2</v>
      </c>
      <c r="F50" s="84"/>
      <c r="G50" s="84"/>
      <c r="H50" s="84">
        <v>2</v>
      </c>
      <c r="I50" s="84">
        <v>2</v>
      </c>
      <c r="J50" s="84">
        <v>2</v>
      </c>
      <c r="K50" s="84">
        <v>2</v>
      </c>
      <c r="L50" s="84">
        <v>5</v>
      </c>
      <c r="M50" s="84">
        <v>6</v>
      </c>
    </row>
    <row r="51" spans="1:13" ht="20.100000000000001" customHeight="1" x14ac:dyDescent="0.25">
      <c r="A51" s="302">
        <v>41</v>
      </c>
      <c r="B51" s="84">
        <f>+'CT-1 '!B51</f>
        <v>31141</v>
      </c>
      <c r="C51" s="45" t="str">
        <f>+'CT-1 '!C51</f>
        <v> DABHADE AJINKYA KADUBA</v>
      </c>
      <c r="D51" s="84">
        <v>2</v>
      </c>
      <c r="E51" s="84">
        <v>2</v>
      </c>
      <c r="F51" s="84">
        <v>2</v>
      </c>
      <c r="G51" s="84">
        <v>2</v>
      </c>
      <c r="H51" s="84">
        <v>2</v>
      </c>
      <c r="I51" s="84"/>
      <c r="J51" s="84">
        <v>6</v>
      </c>
      <c r="K51" s="84"/>
      <c r="L51" s="84">
        <v>5</v>
      </c>
      <c r="M51" s="84"/>
    </row>
    <row r="52" spans="1:13" ht="20.100000000000001" customHeight="1" x14ac:dyDescent="0.25">
      <c r="A52" s="302">
        <v>42</v>
      </c>
      <c r="B52" s="84">
        <f>+'CT-1 '!B52</f>
        <v>31142</v>
      </c>
      <c r="C52" s="45" t="str">
        <f>+'CT-1 '!C52</f>
        <v> KHOPADE MAYUR PRAKASH</v>
      </c>
      <c r="D52" s="84">
        <v>2</v>
      </c>
      <c r="E52" s="84">
        <v>2</v>
      </c>
      <c r="F52" s="84">
        <v>2</v>
      </c>
      <c r="G52" s="84"/>
      <c r="H52" s="84">
        <v>2</v>
      </c>
      <c r="I52" s="84">
        <v>2</v>
      </c>
      <c r="J52" s="84">
        <v>3</v>
      </c>
      <c r="K52" s="84"/>
      <c r="L52" s="84">
        <v>2</v>
      </c>
      <c r="M52" s="84"/>
    </row>
    <row r="53" spans="1:13" ht="20.100000000000001" customHeight="1" x14ac:dyDescent="0.25">
      <c r="A53" s="302">
        <v>43</v>
      </c>
      <c r="B53" s="84">
        <f>+'CT-1 '!B53</f>
        <v>31143</v>
      </c>
      <c r="C53" s="45" t="str">
        <f>+'CT-1 '!C53</f>
        <v> WAKLE PRATIK PRAKASH</v>
      </c>
      <c r="D53" s="84"/>
      <c r="E53" s="84">
        <v>2</v>
      </c>
      <c r="F53" s="84">
        <v>2</v>
      </c>
      <c r="G53" s="84">
        <v>2</v>
      </c>
      <c r="H53" s="84">
        <v>2</v>
      </c>
      <c r="I53" s="84"/>
      <c r="J53" s="84">
        <v>1</v>
      </c>
      <c r="K53" s="84">
        <v>1</v>
      </c>
      <c r="L53" s="84">
        <v>5</v>
      </c>
      <c r="M53" s="84"/>
    </row>
    <row r="54" spans="1:13" ht="20.100000000000001" customHeight="1" x14ac:dyDescent="0.25">
      <c r="A54" s="302">
        <v>44</v>
      </c>
      <c r="B54" s="84">
        <f>+'CT-1 '!B54</f>
        <v>31144</v>
      </c>
      <c r="C54" s="45" t="str">
        <f>+'CT-1 '!C54</f>
        <v> JOSHI ADITI LAXMIKANT</v>
      </c>
      <c r="D54" s="84">
        <v>2</v>
      </c>
      <c r="E54" s="84">
        <v>2</v>
      </c>
      <c r="F54" s="84">
        <v>2</v>
      </c>
      <c r="G54" s="84"/>
      <c r="H54" s="84"/>
      <c r="I54" s="84">
        <v>0</v>
      </c>
      <c r="J54" s="84">
        <v>4</v>
      </c>
      <c r="K54" s="84"/>
      <c r="L54" s="84">
        <v>5</v>
      </c>
      <c r="M54" s="84"/>
    </row>
    <row r="55" spans="1:13" ht="20.100000000000001" customHeight="1" x14ac:dyDescent="0.25">
      <c r="A55" s="302">
        <v>45</v>
      </c>
      <c r="B55" s="84">
        <f>+'CT-1 '!B55</f>
        <v>31145</v>
      </c>
      <c r="C55" s="45" t="str">
        <f>+'CT-1 '!C55</f>
        <v> TEHARE SHRAVASTI SANJAY</v>
      </c>
      <c r="D55" s="84">
        <v>2</v>
      </c>
      <c r="E55" s="84"/>
      <c r="F55" s="84">
        <v>2</v>
      </c>
      <c r="G55" s="84">
        <v>2</v>
      </c>
      <c r="H55" s="84"/>
      <c r="I55" s="84">
        <v>0</v>
      </c>
      <c r="J55" s="84">
        <v>6</v>
      </c>
      <c r="K55" s="84">
        <v>6</v>
      </c>
      <c r="L55" s="84">
        <v>6</v>
      </c>
      <c r="M55" s="84"/>
    </row>
    <row r="56" spans="1:13" ht="20.100000000000001" customHeight="1" x14ac:dyDescent="0.25">
      <c r="A56" s="302">
        <v>46</v>
      </c>
      <c r="B56" s="84">
        <f>+'CT-1 '!B56</f>
        <v>31146</v>
      </c>
      <c r="C56" s="45" t="str">
        <f>+'CT-1 '!C56</f>
        <v> SYEDA SARA FATIMA QUADRI SYED GAYAS HUSSAIN</v>
      </c>
      <c r="D56" s="84">
        <v>2</v>
      </c>
      <c r="E56" s="84">
        <v>2</v>
      </c>
      <c r="F56" s="84">
        <v>1</v>
      </c>
      <c r="G56" s="84">
        <v>1</v>
      </c>
      <c r="H56" s="84">
        <v>2</v>
      </c>
      <c r="I56" s="84"/>
      <c r="J56" s="84">
        <v>6</v>
      </c>
      <c r="K56" s="84"/>
      <c r="L56" s="84"/>
      <c r="M56" s="84"/>
    </row>
    <row r="57" spans="1:13" ht="20.100000000000001" customHeight="1" x14ac:dyDescent="0.25">
      <c r="A57" s="302">
        <v>47</v>
      </c>
      <c r="B57" s="84">
        <f>+'CT-1 '!B57</f>
        <v>31147</v>
      </c>
      <c r="C57" s="45" t="str">
        <f>+'CT-1 '!C57</f>
        <v> NAHULIKAR SHRIHARI ANIL</v>
      </c>
      <c r="D57" s="84">
        <v>2</v>
      </c>
      <c r="E57" s="84">
        <v>2</v>
      </c>
      <c r="F57" s="84"/>
      <c r="G57" s="84">
        <v>2</v>
      </c>
      <c r="H57" s="84">
        <v>1</v>
      </c>
      <c r="I57" s="84">
        <v>0</v>
      </c>
      <c r="J57" s="84">
        <v>0</v>
      </c>
      <c r="K57" s="84"/>
      <c r="L57" s="84"/>
      <c r="M57" s="84"/>
    </row>
    <row r="58" spans="1:13" ht="20.100000000000001" customHeight="1" x14ac:dyDescent="0.25">
      <c r="A58" s="302">
        <v>48</v>
      </c>
      <c r="B58" s="84">
        <f>+'CT-1 '!B58</f>
        <v>31148</v>
      </c>
      <c r="C58" s="45" t="str">
        <f>+'CT-1 '!C58</f>
        <v> MUHAMMED TAHA SHAIKH</v>
      </c>
      <c r="D58" s="84">
        <v>2</v>
      </c>
      <c r="E58" s="84">
        <v>2</v>
      </c>
      <c r="F58" s="84">
        <v>2</v>
      </c>
      <c r="G58" s="84">
        <v>1</v>
      </c>
      <c r="H58" s="84">
        <v>2</v>
      </c>
      <c r="I58" s="84"/>
      <c r="J58" s="84"/>
      <c r="K58" s="84"/>
      <c r="L58" s="84">
        <v>4</v>
      </c>
      <c r="M58" s="84">
        <v>6</v>
      </c>
    </row>
    <row r="59" spans="1:13" ht="20.100000000000001" customHeight="1" x14ac:dyDescent="0.25">
      <c r="A59" s="302">
        <v>49</v>
      </c>
      <c r="B59" s="84">
        <f>+'CT-1 '!B59</f>
        <v>31149</v>
      </c>
      <c r="C59" s="45" t="str">
        <f>+'CT-1 '!C59</f>
        <v> SAMAY KASLIWAL</v>
      </c>
      <c r="D59" s="84">
        <v>2</v>
      </c>
      <c r="E59" s="84">
        <v>2</v>
      </c>
      <c r="F59" s="84">
        <v>2</v>
      </c>
      <c r="G59" s="84">
        <v>2</v>
      </c>
      <c r="H59" s="84">
        <v>2</v>
      </c>
      <c r="I59" s="84">
        <v>1</v>
      </c>
      <c r="J59" s="84">
        <v>5</v>
      </c>
      <c r="K59" s="84"/>
      <c r="L59" s="84">
        <v>2</v>
      </c>
      <c r="M59" s="84">
        <v>6</v>
      </c>
    </row>
    <row r="60" spans="1:13" ht="20.100000000000001" customHeight="1" x14ac:dyDescent="0.25">
      <c r="A60" s="302">
        <v>50</v>
      </c>
      <c r="B60" s="84">
        <f>+'CT-1 '!B60</f>
        <v>31150</v>
      </c>
      <c r="C60" s="45" t="str">
        <f>+'CT-1 '!C60</f>
        <v> PAWAR CHETAN RAMESH</v>
      </c>
      <c r="D60" s="84">
        <v>0</v>
      </c>
      <c r="E60" s="84">
        <v>2</v>
      </c>
      <c r="F60" s="84">
        <v>2</v>
      </c>
      <c r="G60" s="84">
        <v>2</v>
      </c>
      <c r="H60" s="84">
        <v>0</v>
      </c>
      <c r="I60" s="84"/>
      <c r="J60" s="84"/>
      <c r="K60" s="84"/>
      <c r="L60" s="84"/>
      <c r="M60" s="84"/>
    </row>
    <row r="61" spans="1:13" ht="20.100000000000001" customHeight="1" x14ac:dyDescent="0.25">
      <c r="A61" s="302">
        <v>51</v>
      </c>
      <c r="B61" s="84">
        <f>+'CT-1 '!B61</f>
        <v>31151</v>
      </c>
      <c r="C61" s="45" t="str">
        <f>+'CT-1 '!C61</f>
        <v> PAGARE VANITA SHAILENDRA</v>
      </c>
      <c r="D61" s="84"/>
      <c r="E61" s="84"/>
      <c r="F61" s="84"/>
      <c r="G61" s="84"/>
      <c r="H61" s="84"/>
      <c r="I61" s="84">
        <v>2</v>
      </c>
      <c r="J61" s="84">
        <v>0</v>
      </c>
      <c r="K61" s="84">
        <v>0</v>
      </c>
      <c r="L61" s="84"/>
      <c r="M61" s="84"/>
    </row>
    <row r="62" spans="1:13" ht="20.100000000000001" customHeight="1" x14ac:dyDescent="0.25">
      <c r="A62" s="302">
        <v>52</v>
      </c>
      <c r="B62" s="84">
        <f>+'CT-1 '!B62</f>
        <v>31152</v>
      </c>
      <c r="C62" s="45" t="str">
        <f>+'CT-1 '!C62</f>
        <v> MALIK MD SUFIYAN MD HAROON</v>
      </c>
      <c r="D62" s="84">
        <v>2</v>
      </c>
      <c r="E62" s="84">
        <v>2</v>
      </c>
      <c r="F62" s="84">
        <v>2</v>
      </c>
      <c r="G62" s="84">
        <v>2</v>
      </c>
      <c r="H62" s="84">
        <v>2</v>
      </c>
      <c r="I62" s="84">
        <v>2</v>
      </c>
      <c r="J62" s="84">
        <v>4</v>
      </c>
      <c r="K62" s="84"/>
      <c r="L62" s="84">
        <v>5</v>
      </c>
      <c r="M62" s="84">
        <v>6</v>
      </c>
    </row>
    <row r="63" spans="1:13" ht="20.100000000000001" customHeight="1" x14ac:dyDescent="0.25">
      <c r="A63" s="302">
        <v>53</v>
      </c>
      <c r="B63" s="84">
        <f>+'CT-1 '!B63</f>
        <v>31153</v>
      </c>
      <c r="C63" s="45" t="str">
        <f>+'CT-1 '!C63</f>
        <v> RATHOD PAVAN JAYLAL</v>
      </c>
      <c r="D63" s="84">
        <v>2</v>
      </c>
      <c r="E63" s="84">
        <v>2</v>
      </c>
      <c r="F63" s="84">
        <v>2</v>
      </c>
      <c r="G63" s="84">
        <v>2</v>
      </c>
      <c r="H63" s="84"/>
      <c r="I63" s="84"/>
      <c r="J63" s="84">
        <v>6</v>
      </c>
      <c r="K63" s="84"/>
      <c r="L63" s="84">
        <v>1</v>
      </c>
      <c r="M63" s="84"/>
    </row>
    <row r="64" spans="1:13" ht="20.100000000000001" customHeight="1" x14ac:dyDescent="0.25">
      <c r="A64" s="302">
        <v>54</v>
      </c>
      <c r="B64" s="84">
        <f>+'CT-1 '!B64</f>
        <v>31154</v>
      </c>
      <c r="C64" s="45" t="str">
        <f>+'CT-1 '!C64</f>
        <v> CHAVAN SNEHAL KALYAN</v>
      </c>
      <c r="D64" s="84">
        <v>2</v>
      </c>
      <c r="E64" s="84">
        <v>2</v>
      </c>
      <c r="F64" s="84">
        <v>2</v>
      </c>
      <c r="G64" s="84">
        <v>2</v>
      </c>
      <c r="H64" s="84"/>
      <c r="I64" s="84">
        <v>2</v>
      </c>
      <c r="J64" s="84">
        <v>0</v>
      </c>
      <c r="K64" s="84"/>
      <c r="L64" s="84"/>
      <c r="M64" s="84"/>
    </row>
    <row r="65" spans="1:13" ht="20.100000000000001" customHeight="1" x14ac:dyDescent="0.25">
      <c r="A65" s="302">
        <v>55</v>
      </c>
      <c r="B65" s="84">
        <f>+'CT-1 '!B65</f>
        <v>31155</v>
      </c>
      <c r="C65" s="45" t="str">
        <f>+'CT-1 '!C65</f>
        <v> PATHRUT AJAY PARSHURAM</v>
      </c>
      <c r="D65" s="84">
        <v>2</v>
      </c>
      <c r="E65" s="84">
        <v>2</v>
      </c>
      <c r="F65" s="84">
        <v>2</v>
      </c>
      <c r="G65" s="84">
        <v>2</v>
      </c>
      <c r="H65" s="84"/>
      <c r="I65" s="84"/>
      <c r="J65" s="84">
        <v>0</v>
      </c>
      <c r="K65" s="84"/>
      <c r="L65" s="84"/>
      <c r="M65" s="84"/>
    </row>
    <row r="66" spans="1:13" ht="20.100000000000001" customHeight="1" x14ac:dyDescent="0.25">
      <c r="A66" s="302">
        <v>56</v>
      </c>
      <c r="B66" s="84">
        <f>+'CT-1 '!B66</f>
        <v>31156</v>
      </c>
      <c r="C66" s="45" t="str">
        <f>+'CT-1 '!C66</f>
        <v> SHAIKH SHAHBAAZ SHAIKH ZAHED</v>
      </c>
      <c r="D66" s="84">
        <v>2</v>
      </c>
      <c r="E66" s="84">
        <v>2</v>
      </c>
      <c r="F66" s="84">
        <v>2</v>
      </c>
      <c r="G66" s="84">
        <v>2</v>
      </c>
      <c r="H66" s="84"/>
      <c r="I66" s="84">
        <v>2</v>
      </c>
      <c r="J66" s="84"/>
      <c r="K66" s="84">
        <v>1</v>
      </c>
      <c r="L66" s="84">
        <v>5</v>
      </c>
      <c r="M66" s="84">
        <v>5</v>
      </c>
    </row>
    <row r="67" spans="1:13" ht="20.100000000000001" customHeight="1" x14ac:dyDescent="0.25">
      <c r="A67" s="302">
        <v>57</v>
      </c>
      <c r="B67" s="84">
        <f>+'CT-1 '!B67</f>
        <v>31157</v>
      </c>
      <c r="C67" s="45" t="str">
        <f>+'CT-1 '!C67</f>
        <v> KHAN FAIZAN YAQUB</v>
      </c>
      <c r="D67" s="84">
        <v>2</v>
      </c>
      <c r="E67" s="84">
        <v>2</v>
      </c>
      <c r="F67" s="84">
        <v>2</v>
      </c>
      <c r="G67" s="84">
        <v>2</v>
      </c>
      <c r="H67" s="84">
        <v>2</v>
      </c>
      <c r="I67" s="84">
        <v>2</v>
      </c>
      <c r="J67" s="84"/>
      <c r="K67" s="84">
        <v>1</v>
      </c>
      <c r="L67" s="84"/>
      <c r="M67" s="84"/>
    </row>
    <row r="68" spans="1:13" ht="20.100000000000001" customHeight="1" x14ac:dyDescent="0.25">
      <c r="A68" s="302">
        <v>58</v>
      </c>
      <c r="B68" s="84">
        <f>+'CT-1 '!B68</f>
        <v>31158</v>
      </c>
      <c r="C68" s="45" t="str">
        <f>+'CT-1 '!C68</f>
        <v> SHAIKH MOHD ILYAS SHAIKH MOHD YUNUS</v>
      </c>
      <c r="D68" s="84">
        <v>2</v>
      </c>
      <c r="E68" s="84"/>
      <c r="F68" s="84"/>
      <c r="G68" s="84">
        <v>2</v>
      </c>
      <c r="H68" s="84">
        <v>2</v>
      </c>
      <c r="I68" s="84">
        <v>2</v>
      </c>
      <c r="J68" s="84"/>
      <c r="K68" s="84"/>
      <c r="L68" s="84"/>
      <c r="M68" s="84"/>
    </row>
    <row r="69" spans="1:13" ht="20.100000000000001" customHeight="1" x14ac:dyDescent="0.25">
      <c r="A69" s="302">
        <v>59</v>
      </c>
      <c r="B69" s="84">
        <f>+'CT-1 '!B69</f>
        <v>31159</v>
      </c>
      <c r="C69" s="45" t="str">
        <f>+'CT-1 '!C69</f>
        <v> ZANZANPATIL SAI SHIVAJIRAO</v>
      </c>
      <c r="D69" s="84">
        <v>2</v>
      </c>
      <c r="E69" s="84">
        <v>2</v>
      </c>
      <c r="F69" s="84">
        <v>2</v>
      </c>
      <c r="G69" s="84">
        <v>2</v>
      </c>
      <c r="H69" s="84"/>
      <c r="I69" s="84"/>
      <c r="J69" s="84"/>
      <c r="K69" s="84"/>
      <c r="L69" s="84"/>
      <c r="M69" s="84"/>
    </row>
    <row r="70" spans="1:13" ht="20.100000000000001" customHeight="1" x14ac:dyDescent="0.25">
      <c r="A70" s="302">
        <v>60</v>
      </c>
      <c r="B70" s="84">
        <f>+'CT-1 '!B70</f>
        <v>31160</v>
      </c>
      <c r="C70" s="45" t="str">
        <f>+'CT-1 '!C70</f>
        <v> KALE ABHISHEK DADARAO</v>
      </c>
      <c r="D70" s="84"/>
      <c r="E70" s="84"/>
      <c r="F70" s="84"/>
      <c r="G70" s="84"/>
      <c r="H70" s="84"/>
      <c r="I70" s="84"/>
      <c r="J70" s="84"/>
      <c r="K70" s="84"/>
      <c r="L70" s="84">
        <v>6</v>
      </c>
      <c r="M70" s="84"/>
    </row>
    <row r="71" spans="1:13" ht="20.100000000000001" customHeight="1" x14ac:dyDescent="0.25">
      <c r="A71" s="302">
        <v>61</v>
      </c>
      <c r="B71" s="84">
        <f>+'CT-1 '!B71</f>
        <v>31161</v>
      </c>
      <c r="C71" s="45" t="str">
        <f>+'CT-1 '!C71</f>
        <v> DHAKARE SHUBHAM JAGANNATH</v>
      </c>
      <c r="D71" s="84"/>
      <c r="E71" s="84"/>
      <c r="F71" s="84"/>
      <c r="G71" s="84"/>
      <c r="H71" s="84"/>
      <c r="I71" s="84"/>
      <c r="J71" s="84"/>
      <c r="K71" s="84"/>
      <c r="L71" s="84"/>
      <c r="M71" s="84"/>
    </row>
    <row r="72" spans="1:13" ht="20.100000000000001" customHeight="1" x14ac:dyDescent="0.25">
      <c r="A72" s="302">
        <v>62</v>
      </c>
      <c r="B72" s="84">
        <f>+'CT-1 '!B72</f>
        <v>31162</v>
      </c>
      <c r="C72" s="45" t="str">
        <f>+'CT-1 '!C72</f>
        <v> JAMBHALIKAR PRAMOD SHIVAJI</v>
      </c>
      <c r="D72" s="84"/>
      <c r="E72" s="84"/>
      <c r="F72" s="84"/>
      <c r="G72" s="84"/>
      <c r="H72" s="84"/>
      <c r="I72" s="84"/>
      <c r="J72" s="84"/>
      <c r="K72" s="84"/>
      <c r="L72" s="84"/>
      <c r="M72" s="84"/>
    </row>
    <row r="73" spans="1:13" ht="20.100000000000001" customHeight="1" x14ac:dyDescent="0.25">
      <c r="A73" s="302">
        <v>63</v>
      </c>
      <c r="B73" s="84">
        <f>+'CT-1 '!B73</f>
        <v>0</v>
      </c>
      <c r="C73" s="45">
        <f>+'CT-1 '!C73</f>
        <v>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</row>
    <row r="74" spans="1:13" ht="20.100000000000001" customHeight="1" x14ac:dyDescent="0.25">
      <c r="A74" s="302">
        <v>64</v>
      </c>
      <c r="B74" s="84">
        <f>+'CT-1 '!B74</f>
        <v>0</v>
      </c>
      <c r="C74" s="45">
        <f>+'CT-1 '!C74</f>
        <v>0</v>
      </c>
      <c r="D74" s="84"/>
      <c r="E74" s="84"/>
      <c r="F74" s="84"/>
      <c r="G74" s="84"/>
      <c r="H74" s="84"/>
      <c r="I74" s="84"/>
      <c r="J74" s="84"/>
      <c r="K74" s="84"/>
      <c r="L74" s="84"/>
      <c r="M74" s="84"/>
    </row>
    <row r="75" spans="1:13" ht="20.100000000000001" customHeight="1" x14ac:dyDescent="0.25">
      <c r="A75" s="302">
        <v>65</v>
      </c>
      <c r="B75" s="84">
        <f>+'CT-1 '!B75</f>
        <v>0</v>
      </c>
      <c r="C75" s="45">
        <f>+'CT-1 '!C75</f>
        <v>0</v>
      </c>
      <c r="D75" s="84"/>
      <c r="E75" s="84"/>
      <c r="F75" s="84"/>
      <c r="G75" s="84"/>
      <c r="H75" s="84"/>
      <c r="I75" s="84"/>
      <c r="J75" s="84"/>
      <c r="K75" s="84"/>
      <c r="L75" s="84"/>
      <c r="M75" s="84"/>
    </row>
    <row r="76" spans="1:13" ht="20.100000000000001" customHeight="1" x14ac:dyDescent="0.25">
      <c r="A76" s="302">
        <v>66</v>
      </c>
      <c r="B76" s="84">
        <f>+'CT-1 '!B76</f>
        <v>0</v>
      </c>
      <c r="C76" s="45">
        <f>+'CT-1 '!C76</f>
        <v>0</v>
      </c>
      <c r="D76" s="84"/>
      <c r="E76" s="84"/>
      <c r="F76" s="84"/>
      <c r="G76" s="84"/>
      <c r="H76" s="84"/>
      <c r="I76" s="84"/>
      <c r="J76" s="84"/>
      <c r="K76" s="84"/>
      <c r="L76" s="84"/>
      <c r="M76" s="84"/>
    </row>
    <row r="77" spans="1:13" ht="20.100000000000001" customHeight="1" x14ac:dyDescent="0.25">
      <c r="A77" s="302">
        <v>67</v>
      </c>
      <c r="B77" s="84">
        <f>+'CT-1 '!B77</f>
        <v>0</v>
      </c>
      <c r="C77" s="45">
        <f>+'CT-1 '!C77</f>
        <v>0</v>
      </c>
      <c r="D77" s="84"/>
      <c r="E77" s="84"/>
      <c r="F77" s="84"/>
      <c r="G77" s="84"/>
      <c r="H77" s="84"/>
      <c r="I77" s="84"/>
      <c r="J77" s="84"/>
      <c r="K77" s="84"/>
      <c r="L77" s="84"/>
      <c r="M77" s="84"/>
    </row>
    <row r="78" spans="1:13" ht="20.100000000000001" customHeight="1" x14ac:dyDescent="0.25">
      <c r="A78" s="302">
        <v>68</v>
      </c>
      <c r="B78" s="84">
        <f>+'CT-1 '!B78</f>
        <v>0</v>
      </c>
      <c r="C78" s="45">
        <f>+'CT-1 '!C78</f>
        <v>0</v>
      </c>
      <c r="D78" s="84"/>
      <c r="E78" s="84"/>
      <c r="F78" s="84"/>
      <c r="G78" s="84"/>
      <c r="H78" s="84"/>
      <c r="I78" s="84"/>
      <c r="J78" s="84"/>
      <c r="K78" s="84"/>
      <c r="L78" s="84"/>
      <c r="M78" s="84"/>
    </row>
    <row r="79" spans="1:13" ht="20.100000000000001" customHeight="1" x14ac:dyDescent="0.25">
      <c r="A79" s="302">
        <v>69</v>
      </c>
      <c r="B79" s="84">
        <f>+'CT-1 '!B79</f>
        <v>0</v>
      </c>
      <c r="C79" s="45">
        <f>+'CT-1 '!C79</f>
        <v>0</v>
      </c>
      <c r="D79" s="84"/>
      <c r="E79" s="84"/>
      <c r="F79" s="84"/>
      <c r="G79" s="84"/>
      <c r="H79" s="84"/>
      <c r="I79" s="84"/>
      <c r="J79" s="84"/>
      <c r="K79" s="84"/>
      <c r="L79" s="84"/>
      <c r="M79" s="84"/>
    </row>
    <row r="80" spans="1:13" ht="20.100000000000001" customHeight="1" x14ac:dyDescent="0.25">
      <c r="A80" s="302">
        <v>70</v>
      </c>
      <c r="B80" s="84">
        <f>+'CT-1 '!B80</f>
        <v>0</v>
      </c>
      <c r="C80" s="45">
        <f>+'CT-1 '!C80</f>
        <v>0</v>
      </c>
      <c r="D80" s="84"/>
      <c r="E80" s="84"/>
      <c r="F80" s="84"/>
      <c r="G80" s="84"/>
      <c r="H80" s="84"/>
      <c r="I80" s="84"/>
      <c r="J80" s="84"/>
      <c r="K80" s="84"/>
      <c r="L80" s="84"/>
      <c r="M80" s="84"/>
    </row>
    <row r="81" spans="1:13" ht="20.100000000000001" customHeight="1" x14ac:dyDescent="0.25">
      <c r="A81" s="302">
        <v>71</v>
      </c>
      <c r="B81" s="84">
        <f>+'CT-1 '!B81</f>
        <v>0</v>
      </c>
      <c r="C81" s="45">
        <f>+'CT-1 '!C81</f>
        <v>0</v>
      </c>
      <c r="D81" s="84"/>
      <c r="E81" s="84"/>
      <c r="F81" s="84"/>
      <c r="G81" s="84"/>
      <c r="H81" s="84"/>
      <c r="I81" s="84"/>
      <c r="J81" s="84"/>
      <c r="K81" s="84"/>
      <c r="L81" s="84"/>
      <c r="M81" s="84"/>
    </row>
    <row r="82" spans="1:13" ht="20.100000000000001" customHeight="1" x14ac:dyDescent="0.25">
      <c r="A82" s="302">
        <v>72</v>
      </c>
      <c r="B82" s="84">
        <f>+'CT-1 '!B82</f>
        <v>0</v>
      </c>
      <c r="C82" s="45">
        <f>+'CT-1 '!C82</f>
        <v>0</v>
      </c>
      <c r="D82" s="84"/>
      <c r="E82" s="84"/>
      <c r="F82" s="84"/>
      <c r="G82" s="84"/>
      <c r="H82" s="84"/>
      <c r="I82" s="84"/>
      <c r="J82" s="84"/>
      <c r="K82" s="84"/>
      <c r="L82" s="84"/>
      <c r="M82" s="84"/>
    </row>
    <row r="83" spans="1:13" ht="20.100000000000001" customHeight="1" x14ac:dyDescent="0.25">
      <c r="A83" s="302">
        <v>73</v>
      </c>
      <c r="B83" s="84">
        <f>+'CT-1 '!B83</f>
        <v>0</v>
      </c>
      <c r="C83" s="45">
        <f>+'CT-1 '!C83</f>
        <v>0</v>
      </c>
      <c r="D83" s="84"/>
      <c r="E83" s="84"/>
      <c r="F83" s="84"/>
      <c r="G83" s="84"/>
      <c r="H83" s="84"/>
      <c r="I83" s="84"/>
      <c r="J83" s="84"/>
      <c r="K83" s="84"/>
      <c r="L83" s="84"/>
      <c r="M83" s="84"/>
    </row>
    <row r="84" spans="1:13" ht="20.100000000000001" customHeight="1" x14ac:dyDescent="0.25">
      <c r="A84" s="302">
        <v>74</v>
      </c>
      <c r="B84" s="84">
        <f>+'CT-1 '!B84</f>
        <v>0</v>
      </c>
      <c r="C84" s="45">
        <f>+'CT-1 '!C84</f>
        <v>0</v>
      </c>
      <c r="D84" s="84"/>
      <c r="E84" s="84"/>
      <c r="F84" s="84"/>
      <c r="G84" s="84"/>
      <c r="H84" s="84"/>
      <c r="I84" s="84"/>
      <c r="J84" s="84"/>
      <c r="K84" s="84"/>
      <c r="L84" s="84"/>
      <c r="M84" s="84"/>
    </row>
    <row r="85" spans="1:13" ht="20.100000000000001" customHeight="1" x14ac:dyDescent="0.25">
      <c r="A85" s="302">
        <v>75</v>
      </c>
      <c r="B85" s="84">
        <f>+'CT-1 '!B85</f>
        <v>0</v>
      </c>
      <c r="C85" s="45">
        <f>+'CT-1 '!C85</f>
        <v>0</v>
      </c>
      <c r="D85" s="84"/>
      <c r="E85" s="84"/>
      <c r="F85" s="84"/>
      <c r="G85" s="84"/>
      <c r="H85" s="84"/>
      <c r="I85" s="84"/>
      <c r="J85" s="84"/>
      <c r="K85" s="84"/>
      <c r="L85" s="84"/>
      <c r="M85" s="84"/>
    </row>
    <row r="86" spans="1:13" ht="20.100000000000001" customHeight="1" x14ac:dyDescent="0.25">
      <c r="A86" s="302">
        <v>76</v>
      </c>
      <c r="B86" s="84">
        <f>+'CT-1 '!B86</f>
        <v>0</v>
      </c>
      <c r="C86" s="45">
        <f>+'CT-1 '!C86</f>
        <v>0</v>
      </c>
      <c r="D86" s="84"/>
      <c r="E86" s="84"/>
      <c r="F86" s="84"/>
      <c r="G86" s="84"/>
      <c r="H86" s="84"/>
      <c r="I86" s="84"/>
      <c r="J86" s="84"/>
      <c r="K86" s="84"/>
      <c r="L86" s="84"/>
      <c r="M86" s="84"/>
    </row>
    <row r="87" spans="1:13" ht="20.100000000000001" customHeight="1" x14ac:dyDescent="0.25">
      <c r="A87" s="302">
        <v>77</v>
      </c>
      <c r="B87" s="84">
        <f>+'CT-1 '!B87</f>
        <v>0</v>
      </c>
      <c r="C87" s="45">
        <f>+'CT-1 '!C87</f>
        <v>0</v>
      </c>
      <c r="D87" s="84"/>
      <c r="E87" s="84"/>
      <c r="F87" s="84"/>
      <c r="G87" s="84"/>
      <c r="H87" s="84"/>
      <c r="I87" s="84"/>
      <c r="J87" s="84"/>
      <c r="K87" s="84"/>
      <c r="L87" s="84"/>
      <c r="M87" s="84"/>
    </row>
    <row r="88" spans="1:13" ht="20.100000000000001" customHeight="1" x14ac:dyDescent="0.25">
      <c r="A88" s="302">
        <v>78</v>
      </c>
      <c r="B88" s="84">
        <f>+'CT-1 '!B88</f>
        <v>0</v>
      </c>
      <c r="C88" s="45">
        <f>+'CT-1 '!C88</f>
        <v>0</v>
      </c>
      <c r="D88" s="84"/>
      <c r="E88" s="84"/>
      <c r="F88" s="84"/>
      <c r="G88" s="84"/>
      <c r="H88" s="84"/>
      <c r="I88" s="84"/>
      <c r="J88" s="84"/>
      <c r="K88" s="84"/>
      <c r="L88" s="84"/>
      <c r="M88" s="84"/>
    </row>
    <row r="89" spans="1:13" ht="20.100000000000001" customHeight="1" x14ac:dyDescent="0.25">
      <c r="A89" s="302">
        <v>79</v>
      </c>
      <c r="B89" s="84">
        <f>+'CT-1 '!B89</f>
        <v>0</v>
      </c>
      <c r="C89" s="45">
        <f>+'CT-1 '!C89</f>
        <v>0</v>
      </c>
      <c r="D89" s="84"/>
      <c r="E89" s="84"/>
      <c r="F89" s="84"/>
      <c r="G89" s="84"/>
      <c r="H89" s="84"/>
      <c r="I89" s="84"/>
      <c r="J89" s="84"/>
      <c r="K89" s="84"/>
      <c r="L89" s="84"/>
      <c r="M89" s="84"/>
    </row>
    <row r="90" spans="1:13" ht="20.100000000000001" customHeight="1" x14ac:dyDescent="0.25">
      <c r="A90" s="302">
        <v>80</v>
      </c>
      <c r="B90" s="84">
        <f>+'CT-1 '!B90</f>
        <v>0</v>
      </c>
      <c r="C90" s="45">
        <f>+'CT-1 '!C90</f>
        <v>0</v>
      </c>
      <c r="D90" s="84"/>
      <c r="E90" s="84"/>
      <c r="F90" s="84"/>
      <c r="G90" s="84"/>
      <c r="H90" s="84"/>
      <c r="I90" s="84"/>
      <c r="J90" s="84"/>
      <c r="K90" s="84"/>
      <c r="L90" s="84"/>
      <c r="M90" s="84"/>
    </row>
    <row r="91" spans="1:13" ht="20.100000000000001" customHeight="1" x14ac:dyDescent="0.25">
      <c r="A91" s="302">
        <v>81</v>
      </c>
      <c r="B91" s="84">
        <f>+'CT-1 '!B91</f>
        <v>0</v>
      </c>
      <c r="C91" s="45">
        <f>+'CT-1 '!C91</f>
        <v>0</v>
      </c>
      <c r="D91" s="84"/>
      <c r="E91" s="84"/>
      <c r="F91" s="84"/>
      <c r="G91" s="84"/>
      <c r="H91" s="84"/>
      <c r="I91" s="84"/>
      <c r="J91" s="84"/>
      <c r="K91" s="84"/>
      <c r="L91" s="84"/>
      <c r="M91" s="84"/>
    </row>
    <row r="92" spans="1:13" ht="20.100000000000001" customHeight="1" x14ac:dyDescent="0.25">
      <c r="A92" s="302">
        <v>82</v>
      </c>
      <c r="B92" s="84">
        <f>+'CT-1 '!B92</f>
        <v>0</v>
      </c>
      <c r="C92" s="45">
        <f>+'CT-1 '!C92</f>
        <v>0</v>
      </c>
      <c r="D92" s="84"/>
      <c r="E92" s="84"/>
      <c r="F92" s="84"/>
      <c r="G92" s="84"/>
      <c r="H92" s="84"/>
      <c r="I92" s="84"/>
      <c r="J92" s="84"/>
      <c r="K92" s="84"/>
      <c r="L92" s="84"/>
      <c r="M92" s="84"/>
    </row>
    <row r="93" spans="1:13" ht="20.100000000000001" customHeight="1" x14ac:dyDescent="0.25">
      <c r="A93" s="302">
        <v>83</v>
      </c>
      <c r="B93" s="84">
        <f>+'CT-1 '!B93</f>
        <v>0</v>
      </c>
      <c r="C93" s="45">
        <f>+'CT-1 '!C93</f>
        <v>0</v>
      </c>
      <c r="D93" s="84"/>
      <c r="E93" s="84"/>
      <c r="F93" s="84"/>
      <c r="G93" s="84"/>
      <c r="H93" s="84"/>
      <c r="I93" s="84"/>
      <c r="J93" s="84"/>
      <c r="K93" s="84"/>
      <c r="L93" s="84"/>
      <c r="M93" s="84"/>
    </row>
    <row r="94" spans="1:13" ht="20.100000000000001" customHeight="1" x14ac:dyDescent="0.25">
      <c r="A94" s="302">
        <v>84</v>
      </c>
      <c r="B94" s="84">
        <f>+'CT-1 '!B94</f>
        <v>0</v>
      </c>
      <c r="C94" s="45">
        <f>+'CT-1 '!C94</f>
        <v>0</v>
      </c>
      <c r="D94" s="84"/>
      <c r="E94" s="84"/>
      <c r="F94" s="84"/>
      <c r="G94" s="84"/>
      <c r="H94" s="84"/>
      <c r="I94" s="84"/>
      <c r="J94" s="84"/>
      <c r="K94" s="84"/>
      <c r="L94" s="84"/>
      <c r="M94" s="84"/>
    </row>
    <row r="95" spans="1:13" ht="20.100000000000001" customHeight="1" x14ac:dyDescent="0.25">
      <c r="A95" s="302">
        <v>85</v>
      </c>
      <c r="B95" s="84">
        <f>+'CT-1 '!B95</f>
        <v>0</v>
      </c>
      <c r="C95" s="45">
        <f>+'CT-1 '!C95</f>
        <v>0</v>
      </c>
      <c r="D95" s="84"/>
      <c r="E95" s="84"/>
      <c r="F95" s="84"/>
      <c r="G95" s="84"/>
      <c r="H95" s="84"/>
      <c r="I95" s="84"/>
      <c r="J95" s="84"/>
      <c r="K95" s="84"/>
      <c r="L95" s="84"/>
      <c r="M95" s="84"/>
    </row>
    <row r="96" spans="1:13" ht="20.100000000000001" customHeight="1" x14ac:dyDescent="0.25">
      <c r="A96" s="302">
        <v>86</v>
      </c>
      <c r="B96" s="84">
        <f>+'CT-1 '!B96</f>
        <v>0</v>
      </c>
      <c r="C96" s="45">
        <f>+'CT-1 '!C96</f>
        <v>0</v>
      </c>
      <c r="D96" s="84"/>
      <c r="E96" s="84"/>
      <c r="F96" s="84"/>
      <c r="G96" s="84"/>
      <c r="H96" s="84"/>
      <c r="I96" s="84"/>
      <c r="J96" s="84"/>
      <c r="K96" s="84"/>
      <c r="L96" s="84"/>
      <c r="M96" s="84"/>
    </row>
    <row r="97" spans="1:13" ht="20.100000000000001" customHeight="1" x14ac:dyDescent="0.25">
      <c r="A97" s="302">
        <v>87</v>
      </c>
      <c r="B97" s="84">
        <f>+'CT-1 '!B97</f>
        <v>0</v>
      </c>
      <c r="C97" s="45">
        <f>+'CT-1 '!C97</f>
        <v>0</v>
      </c>
      <c r="D97" s="84"/>
      <c r="E97" s="84"/>
      <c r="F97" s="84"/>
      <c r="G97" s="84"/>
      <c r="H97" s="84"/>
      <c r="I97" s="84"/>
      <c r="J97" s="84"/>
      <c r="K97" s="84"/>
      <c r="L97" s="84"/>
      <c r="M97" s="84"/>
    </row>
    <row r="98" spans="1:13" ht="20.100000000000001" customHeight="1" x14ac:dyDescent="0.25">
      <c r="A98" s="302">
        <v>88</v>
      </c>
      <c r="B98" s="84">
        <f>+'CT-1 '!B98</f>
        <v>0</v>
      </c>
      <c r="C98" s="45">
        <f>+'CT-1 '!C98</f>
        <v>0</v>
      </c>
      <c r="D98" s="84"/>
      <c r="E98" s="84"/>
      <c r="F98" s="84"/>
      <c r="G98" s="84"/>
      <c r="H98" s="84"/>
      <c r="I98" s="84"/>
      <c r="J98" s="84"/>
      <c r="K98" s="84"/>
      <c r="L98" s="84"/>
      <c r="M98" s="84"/>
    </row>
    <row r="99" spans="1:13" ht="20.100000000000001" customHeight="1" x14ac:dyDescent="0.25">
      <c r="A99" s="302">
        <v>89</v>
      </c>
      <c r="B99" s="84">
        <f>+'CT-1 '!B99</f>
        <v>0</v>
      </c>
      <c r="C99" s="45">
        <f>+'CT-1 '!C99</f>
        <v>0</v>
      </c>
      <c r="D99" s="84"/>
      <c r="E99" s="84"/>
      <c r="F99" s="84"/>
      <c r="G99" s="84"/>
      <c r="H99" s="84"/>
      <c r="I99" s="84"/>
      <c r="J99" s="84"/>
      <c r="K99" s="84"/>
      <c r="L99" s="84"/>
      <c r="M99" s="84"/>
    </row>
    <row r="100" spans="1:13" ht="20.100000000000001" customHeight="1" x14ac:dyDescent="0.25">
      <c r="A100" s="302">
        <v>90</v>
      </c>
      <c r="B100" s="84">
        <f>+'CT-1 '!B100</f>
        <v>0</v>
      </c>
      <c r="C100" s="45">
        <f>+'CT-1 '!C100</f>
        <v>0</v>
      </c>
      <c r="D100" s="84"/>
      <c r="E100" s="84"/>
      <c r="F100" s="84"/>
      <c r="G100" s="84"/>
      <c r="H100" s="84"/>
      <c r="I100" s="84"/>
      <c r="J100" s="84"/>
      <c r="K100" s="84"/>
      <c r="L100" s="84"/>
      <c r="M100" s="84"/>
    </row>
    <row r="101" spans="1:13" ht="20.100000000000001" customHeight="1" x14ac:dyDescent="0.25">
      <c r="A101" s="302">
        <v>91</v>
      </c>
      <c r="B101" s="84">
        <f>+'CT-1 '!B101</f>
        <v>0</v>
      </c>
      <c r="C101" s="45">
        <f>+'CT-1 '!C101</f>
        <v>0</v>
      </c>
      <c r="D101" s="84"/>
      <c r="E101" s="84"/>
      <c r="F101" s="84"/>
      <c r="G101" s="84"/>
      <c r="H101" s="84"/>
      <c r="I101" s="84"/>
      <c r="J101" s="84"/>
      <c r="K101" s="84"/>
      <c r="L101" s="84"/>
      <c r="M101" s="84"/>
    </row>
    <row r="102" spans="1:13" ht="20.100000000000001" customHeight="1" x14ac:dyDescent="0.25">
      <c r="A102" s="302">
        <v>92</v>
      </c>
      <c r="B102" s="84">
        <f>+'CT-1 '!B102</f>
        <v>0</v>
      </c>
      <c r="C102" s="45">
        <f>+'CT-1 '!C102</f>
        <v>0</v>
      </c>
      <c r="D102" s="84"/>
      <c r="E102" s="84"/>
      <c r="F102" s="84"/>
      <c r="G102" s="84"/>
      <c r="H102" s="84"/>
      <c r="I102" s="84"/>
      <c r="J102" s="84"/>
      <c r="K102" s="84"/>
      <c r="L102" s="84"/>
      <c r="M102" s="84"/>
    </row>
    <row r="103" spans="1:13" ht="20.100000000000001" customHeight="1" x14ac:dyDescent="0.25">
      <c r="A103" s="302">
        <v>93</v>
      </c>
      <c r="B103" s="84">
        <f>+'CT-1 '!B103</f>
        <v>0</v>
      </c>
      <c r="C103" s="45">
        <f>+'CT-1 '!C103</f>
        <v>0</v>
      </c>
      <c r="D103" s="84"/>
      <c r="E103" s="84"/>
      <c r="F103" s="84"/>
      <c r="G103" s="84"/>
      <c r="H103" s="84"/>
      <c r="I103" s="84"/>
      <c r="J103" s="84"/>
      <c r="K103" s="84"/>
      <c r="L103" s="84"/>
      <c r="M103" s="84"/>
    </row>
    <row r="104" spans="1:13" ht="20.100000000000001" customHeight="1" x14ac:dyDescent="0.25">
      <c r="A104" s="302">
        <v>94</v>
      </c>
      <c r="B104" s="84">
        <f>+'CT-1 '!B104</f>
        <v>0</v>
      </c>
      <c r="C104" s="45">
        <f>+'CT-1 '!C104</f>
        <v>0</v>
      </c>
      <c r="D104" s="84"/>
      <c r="E104" s="84"/>
      <c r="F104" s="84"/>
      <c r="G104" s="84"/>
      <c r="H104" s="84"/>
      <c r="I104" s="84"/>
      <c r="J104" s="84"/>
      <c r="K104" s="84"/>
      <c r="L104" s="84"/>
      <c r="M104" s="84"/>
    </row>
    <row r="105" spans="1:13" ht="20.100000000000001" customHeight="1" x14ac:dyDescent="0.25">
      <c r="A105" s="302">
        <v>95</v>
      </c>
      <c r="B105" s="84">
        <f>+'CT-1 '!B105</f>
        <v>0</v>
      </c>
      <c r="C105" s="45">
        <f>+'CT-1 '!C105</f>
        <v>0</v>
      </c>
      <c r="D105" s="84"/>
      <c r="E105" s="84"/>
      <c r="F105" s="84"/>
      <c r="G105" s="84"/>
      <c r="H105" s="84"/>
      <c r="I105" s="84"/>
      <c r="J105" s="84"/>
      <c r="K105" s="84"/>
      <c r="L105" s="84"/>
      <c r="M105" s="84"/>
    </row>
    <row r="106" spans="1:13" ht="20.100000000000001" customHeight="1" x14ac:dyDescent="0.25">
      <c r="A106" s="302">
        <v>96</v>
      </c>
      <c r="B106" s="84">
        <f>+'CT-1 '!B106</f>
        <v>0</v>
      </c>
      <c r="C106" s="45">
        <f>+'CT-1 '!C106</f>
        <v>0</v>
      </c>
      <c r="D106" s="84"/>
      <c r="E106" s="84"/>
      <c r="F106" s="84"/>
      <c r="G106" s="84"/>
      <c r="H106" s="84"/>
      <c r="I106" s="84"/>
      <c r="J106" s="84"/>
      <c r="K106" s="84"/>
      <c r="L106" s="84"/>
      <c r="M106" s="84"/>
    </row>
    <row r="107" spans="1:13" ht="20.100000000000001" customHeight="1" x14ac:dyDescent="0.25">
      <c r="A107" s="302">
        <v>97</v>
      </c>
      <c r="B107" s="84">
        <f>+'CT-1 '!B107</f>
        <v>0</v>
      </c>
      <c r="C107" s="45">
        <f>+'CT-1 '!C107</f>
        <v>0</v>
      </c>
      <c r="D107" s="84"/>
      <c r="E107" s="84"/>
      <c r="F107" s="84"/>
      <c r="G107" s="84"/>
      <c r="H107" s="84"/>
      <c r="I107" s="84"/>
      <c r="J107" s="84"/>
      <c r="K107" s="84"/>
      <c r="L107" s="84"/>
      <c r="M107" s="84"/>
    </row>
    <row r="108" spans="1:13" ht="20.100000000000001" customHeight="1" x14ac:dyDescent="0.25">
      <c r="A108" s="302">
        <v>98</v>
      </c>
      <c r="B108" s="84">
        <f>+'CT-1 '!B108</f>
        <v>0</v>
      </c>
      <c r="C108" s="45">
        <f>+'CT-1 '!C108</f>
        <v>0</v>
      </c>
      <c r="D108" s="84"/>
      <c r="E108" s="84"/>
      <c r="F108" s="84"/>
      <c r="G108" s="84"/>
      <c r="H108" s="84"/>
      <c r="I108" s="84"/>
      <c r="J108" s="84"/>
      <c r="K108" s="84"/>
      <c r="L108" s="84"/>
      <c r="M108" s="84"/>
    </row>
    <row r="109" spans="1:13" ht="20.100000000000001" customHeight="1" x14ac:dyDescent="0.25">
      <c r="A109" s="302">
        <v>99</v>
      </c>
      <c r="B109" s="84">
        <f>+'CT-1 '!B109</f>
        <v>0</v>
      </c>
      <c r="C109" s="45">
        <f>+'CT-1 '!C109</f>
        <v>0</v>
      </c>
      <c r="D109" s="84"/>
      <c r="E109" s="84"/>
      <c r="F109" s="84"/>
      <c r="G109" s="84"/>
      <c r="H109" s="84"/>
      <c r="I109" s="84"/>
      <c r="J109" s="84"/>
      <c r="K109" s="84"/>
      <c r="L109" s="84"/>
      <c r="M109" s="84"/>
    </row>
    <row r="110" spans="1:13" ht="20.100000000000001" customHeight="1" x14ac:dyDescent="0.25">
      <c r="A110" s="302">
        <v>100</v>
      </c>
      <c r="B110" s="84">
        <f>+'CT-1 '!B110</f>
        <v>0</v>
      </c>
      <c r="C110" s="45">
        <f>+'CT-1 '!C110</f>
        <v>0</v>
      </c>
      <c r="D110" s="84"/>
      <c r="E110" s="84"/>
      <c r="F110" s="84"/>
      <c r="G110" s="84"/>
      <c r="H110" s="84"/>
      <c r="I110" s="84"/>
      <c r="J110" s="84"/>
      <c r="K110" s="84"/>
      <c r="L110" s="84"/>
      <c r="M110" s="84"/>
    </row>
    <row r="111" spans="1:13" ht="20.100000000000001" customHeight="1" x14ac:dyDescent="0.25">
      <c r="A111" s="302">
        <v>101</v>
      </c>
      <c r="B111" s="84">
        <f>+'CT-1 '!B111</f>
        <v>0</v>
      </c>
      <c r="C111" s="45">
        <f>+'CT-1 '!C111</f>
        <v>0</v>
      </c>
      <c r="D111" s="84"/>
      <c r="E111" s="84"/>
      <c r="F111" s="84"/>
      <c r="G111" s="84"/>
      <c r="H111" s="84"/>
      <c r="I111" s="84"/>
      <c r="J111" s="84"/>
      <c r="K111" s="84"/>
      <c r="L111" s="84"/>
      <c r="M111" s="84"/>
    </row>
    <row r="112" spans="1:13" ht="20.100000000000001" customHeight="1" x14ac:dyDescent="0.25">
      <c r="A112" s="302">
        <v>102</v>
      </c>
      <c r="B112" s="84">
        <f>+'CT-1 '!B112</f>
        <v>0</v>
      </c>
      <c r="C112" s="45">
        <f>+'CT-1 '!C112</f>
        <v>0</v>
      </c>
      <c r="D112" s="84"/>
      <c r="E112" s="84"/>
      <c r="F112" s="84"/>
      <c r="G112" s="84"/>
      <c r="H112" s="84"/>
      <c r="I112" s="84"/>
      <c r="J112" s="84"/>
      <c r="K112" s="84"/>
      <c r="L112" s="84"/>
      <c r="M112" s="84"/>
    </row>
    <row r="113" spans="1:13" ht="20.100000000000001" customHeight="1" x14ac:dyDescent="0.25">
      <c r="A113" s="302">
        <v>103</v>
      </c>
      <c r="B113" s="84">
        <f>+'CT-1 '!B113</f>
        <v>0</v>
      </c>
      <c r="C113" s="45">
        <f>+'CT-1 '!C113</f>
        <v>0</v>
      </c>
      <c r="D113" s="84"/>
      <c r="E113" s="84"/>
      <c r="F113" s="84"/>
      <c r="G113" s="84"/>
      <c r="H113" s="84"/>
      <c r="I113" s="84"/>
      <c r="J113" s="84"/>
      <c r="K113" s="84"/>
      <c r="L113" s="84"/>
      <c r="M113" s="84"/>
    </row>
    <row r="114" spans="1:13" ht="20.100000000000001" customHeight="1" x14ac:dyDescent="0.25">
      <c r="A114" s="302">
        <v>104</v>
      </c>
      <c r="B114" s="84">
        <f>+'CT-1 '!B114</f>
        <v>0</v>
      </c>
      <c r="C114" s="45">
        <f>+'CT-1 '!C114</f>
        <v>0</v>
      </c>
      <c r="D114" s="84"/>
      <c r="E114" s="84"/>
      <c r="F114" s="84"/>
      <c r="G114" s="84"/>
      <c r="H114" s="84"/>
      <c r="I114" s="84"/>
      <c r="J114" s="84"/>
      <c r="K114" s="84"/>
      <c r="L114" s="84"/>
      <c r="M114" s="84"/>
    </row>
    <row r="115" spans="1:13" ht="20.100000000000001" customHeight="1" x14ac:dyDescent="0.25">
      <c r="A115" s="302">
        <v>105</v>
      </c>
      <c r="B115" s="84">
        <f>+'CT-1 '!B115</f>
        <v>0</v>
      </c>
      <c r="C115" s="45">
        <f>+'CT-1 '!C115</f>
        <v>0</v>
      </c>
      <c r="D115" s="84"/>
      <c r="E115" s="84"/>
      <c r="F115" s="84"/>
      <c r="G115" s="84"/>
      <c r="H115" s="84"/>
      <c r="I115" s="84"/>
      <c r="J115" s="84"/>
      <c r="K115" s="84"/>
      <c r="L115" s="84"/>
      <c r="M115" s="84"/>
    </row>
    <row r="116" spans="1:13" ht="20.100000000000001" customHeight="1" x14ac:dyDescent="0.25">
      <c r="A116" s="302">
        <v>106</v>
      </c>
      <c r="B116" s="84">
        <f>+'CT-1 '!B116</f>
        <v>0</v>
      </c>
      <c r="C116" s="45">
        <f>+'CT-1 '!C116</f>
        <v>0</v>
      </c>
      <c r="D116" s="84"/>
      <c r="E116" s="84"/>
      <c r="F116" s="84"/>
      <c r="G116" s="84"/>
      <c r="H116" s="84"/>
      <c r="I116" s="84"/>
      <c r="J116" s="84"/>
      <c r="K116" s="84"/>
      <c r="L116" s="84"/>
      <c r="M116" s="84"/>
    </row>
    <row r="117" spans="1:13" ht="20.100000000000001" customHeight="1" x14ac:dyDescent="0.25">
      <c r="A117" s="302">
        <v>107</v>
      </c>
      <c r="B117" s="84">
        <f>+'CT-1 '!B117</f>
        <v>0</v>
      </c>
      <c r="C117" s="45">
        <f>+'CT-1 '!C117</f>
        <v>0</v>
      </c>
      <c r="D117" s="84"/>
      <c r="E117" s="84"/>
      <c r="F117" s="84"/>
      <c r="G117" s="84"/>
      <c r="H117" s="84"/>
      <c r="I117" s="84"/>
      <c r="J117" s="84"/>
      <c r="K117" s="84"/>
      <c r="L117" s="84"/>
      <c r="M117" s="84"/>
    </row>
    <row r="118" spans="1:13" ht="20.100000000000001" customHeight="1" x14ac:dyDescent="0.25">
      <c r="A118" s="302">
        <v>108</v>
      </c>
      <c r="B118" s="84">
        <f>+'CT-1 '!B118</f>
        <v>0</v>
      </c>
      <c r="C118" s="45">
        <f>+'CT-1 '!C118</f>
        <v>0</v>
      </c>
      <c r="D118" s="84"/>
      <c r="E118" s="84"/>
      <c r="F118" s="84"/>
      <c r="G118" s="84"/>
      <c r="H118" s="84"/>
      <c r="I118" s="84"/>
      <c r="J118" s="84"/>
      <c r="K118" s="84"/>
      <c r="L118" s="84"/>
      <c r="M118" s="84"/>
    </row>
    <row r="119" spans="1:13" ht="20.100000000000001" customHeight="1" x14ac:dyDescent="0.25">
      <c r="A119" s="302">
        <v>109</v>
      </c>
      <c r="B119" s="84">
        <f>+'CT-1 '!B119</f>
        <v>0</v>
      </c>
      <c r="C119" s="45">
        <f>+'CT-1 '!C119</f>
        <v>0</v>
      </c>
      <c r="D119" s="84"/>
      <c r="E119" s="84"/>
      <c r="F119" s="84"/>
      <c r="G119" s="84"/>
      <c r="H119" s="84"/>
      <c r="I119" s="84"/>
      <c r="J119" s="84"/>
      <c r="K119" s="84"/>
      <c r="L119" s="84"/>
      <c r="M119" s="84"/>
    </row>
    <row r="120" spans="1:13" ht="20.100000000000001" customHeight="1" x14ac:dyDescent="0.25">
      <c r="A120" s="302">
        <v>110</v>
      </c>
      <c r="B120" s="84">
        <f>+'CT-1 '!B120</f>
        <v>0</v>
      </c>
      <c r="C120" s="45">
        <f>+'CT-1 '!C120</f>
        <v>0</v>
      </c>
      <c r="D120" s="84"/>
      <c r="E120" s="84"/>
      <c r="F120" s="84"/>
      <c r="G120" s="84"/>
      <c r="H120" s="84"/>
      <c r="I120" s="84"/>
      <c r="J120" s="84"/>
      <c r="K120" s="84"/>
      <c r="L120" s="84"/>
      <c r="M120" s="84"/>
    </row>
    <row r="121" spans="1:13" ht="20.100000000000001" customHeight="1" x14ac:dyDescent="0.25">
      <c r="A121" s="302">
        <v>111</v>
      </c>
      <c r="B121" s="84">
        <f>+'CT-1 '!B121</f>
        <v>0</v>
      </c>
      <c r="C121" s="45">
        <f>+'CT-1 '!C121</f>
        <v>0</v>
      </c>
      <c r="D121" s="84"/>
      <c r="E121" s="84"/>
      <c r="F121" s="84"/>
      <c r="G121" s="84"/>
      <c r="H121" s="84"/>
      <c r="I121" s="84"/>
      <c r="J121" s="84"/>
      <c r="K121" s="84"/>
      <c r="L121" s="84"/>
      <c r="M121" s="84"/>
    </row>
    <row r="122" spans="1:13" ht="20.100000000000001" customHeight="1" x14ac:dyDescent="0.25">
      <c r="A122" s="302">
        <v>112</v>
      </c>
      <c r="B122" s="84">
        <f>+'CT-1 '!B122</f>
        <v>0</v>
      </c>
      <c r="C122" s="45">
        <f>+'CT-1 '!C122</f>
        <v>0</v>
      </c>
      <c r="D122" s="84"/>
      <c r="E122" s="84"/>
      <c r="F122" s="84"/>
      <c r="G122" s="84"/>
      <c r="H122" s="84"/>
      <c r="I122" s="84"/>
      <c r="J122" s="84"/>
      <c r="K122" s="84"/>
      <c r="L122" s="84"/>
      <c r="M122" s="84"/>
    </row>
    <row r="123" spans="1:13" ht="20.100000000000001" customHeight="1" x14ac:dyDescent="0.25">
      <c r="A123" s="302">
        <v>113</v>
      </c>
      <c r="B123" s="84">
        <f>+'CT-1 '!B123</f>
        <v>0</v>
      </c>
      <c r="C123" s="45">
        <f>+'CT-1 '!C123</f>
        <v>0</v>
      </c>
      <c r="D123" s="84"/>
      <c r="E123" s="84"/>
      <c r="F123" s="84"/>
      <c r="G123" s="84"/>
      <c r="H123" s="84"/>
      <c r="I123" s="84"/>
      <c r="J123" s="84"/>
      <c r="K123" s="84"/>
      <c r="L123" s="84"/>
      <c r="M123" s="84"/>
    </row>
    <row r="124" spans="1:13" ht="20.100000000000001" customHeight="1" x14ac:dyDescent="0.25">
      <c r="A124" s="302">
        <v>114</v>
      </c>
      <c r="B124" s="84">
        <f>+'CT-1 '!B124</f>
        <v>0</v>
      </c>
      <c r="C124" s="45">
        <f>+'CT-1 '!C124</f>
        <v>0</v>
      </c>
      <c r="D124" s="84"/>
      <c r="E124" s="84"/>
      <c r="F124" s="84"/>
      <c r="G124" s="84"/>
      <c r="H124" s="84"/>
      <c r="I124" s="84"/>
      <c r="J124" s="84"/>
      <c r="K124" s="84"/>
      <c r="L124" s="84"/>
      <c r="M124" s="84"/>
    </row>
    <row r="125" spans="1:13" ht="20.100000000000001" customHeight="1" x14ac:dyDescent="0.25">
      <c r="A125" s="302">
        <v>115</v>
      </c>
      <c r="B125" s="84">
        <f>+'CT-1 '!B125</f>
        <v>0</v>
      </c>
      <c r="C125" s="45">
        <f>+'CT-1 '!C125</f>
        <v>0</v>
      </c>
      <c r="D125" s="84"/>
      <c r="E125" s="84"/>
      <c r="F125" s="84"/>
      <c r="G125" s="84"/>
      <c r="H125" s="84"/>
      <c r="I125" s="84"/>
      <c r="J125" s="84"/>
      <c r="K125" s="84"/>
      <c r="L125" s="84"/>
      <c r="M125" s="84"/>
    </row>
    <row r="126" spans="1:13" ht="20.100000000000001" customHeight="1" x14ac:dyDescent="0.25">
      <c r="A126" s="302">
        <v>116</v>
      </c>
      <c r="B126" s="84">
        <f>+'CT-1 '!B126</f>
        <v>0</v>
      </c>
      <c r="C126" s="45">
        <f>+'CT-1 '!C126</f>
        <v>0</v>
      </c>
      <c r="D126" s="84"/>
      <c r="E126" s="84"/>
      <c r="F126" s="84"/>
      <c r="G126" s="84"/>
      <c r="H126" s="84"/>
      <c r="I126" s="84"/>
      <c r="J126" s="84"/>
      <c r="K126" s="84"/>
      <c r="L126" s="84"/>
      <c r="M126" s="84"/>
    </row>
    <row r="127" spans="1:13" ht="20.100000000000001" customHeight="1" x14ac:dyDescent="0.25">
      <c r="A127" s="302">
        <v>117</v>
      </c>
      <c r="B127" s="84">
        <f>+'CT-1 '!B127</f>
        <v>0</v>
      </c>
      <c r="C127" s="45">
        <f>+'CT-1 '!C127</f>
        <v>0</v>
      </c>
      <c r="D127" s="84"/>
      <c r="E127" s="84"/>
      <c r="F127" s="84"/>
      <c r="G127" s="84"/>
      <c r="H127" s="84"/>
      <c r="I127" s="84"/>
      <c r="J127" s="84"/>
      <c r="K127" s="84"/>
      <c r="L127" s="84"/>
      <c r="M127" s="84"/>
    </row>
    <row r="128" spans="1:13" ht="20.100000000000001" customHeight="1" x14ac:dyDescent="0.25">
      <c r="A128" s="302">
        <v>118</v>
      </c>
      <c r="B128" s="84">
        <f>+'CT-1 '!B128</f>
        <v>0</v>
      </c>
      <c r="C128" s="45">
        <f>+'CT-1 '!C128</f>
        <v>0</v>
      </c>
      <c r="D128" s="84"/>
      <c r="E128" s="84"/>
      <c r="F128" s="84"/>
      <c r="G128" s="84"/>
      <c r="H128" s="84"/>
      <c r="I128" s="84"/>
      <c r="J128" s="84"/>
      <c r="K128" s="84"/>
      <c r="L128" s="84"/>
      <c r="M128" s="84"/>
    </row>
    <row r="129" spans="1:14" ht="20.100000000000001" customHeight="1" x14ac:dyDescent="0.25">
      <c r="A129" s="302">
        <v>119</v>
      </c>
      <c r="B129" s="84">
        <f>+'CT-1 '!B129</f>
        <v>0</v>
      </c>
      <c r="C129" s="45">
        <f>+'CT-1 '!C129</f>
        <v>0</v>
      </c>
      <c r="D129" s="84"/>
      <c r="E129" s="84"/>
      <c r="F129" s="84"/>
      <c r="G129" s="84"/>
      <c r="H129" s="84"/>
      <c r="I129" s="84"/>
      <c r="J129" s="84"/>
      <c r="K129" s="84"/>
      <c r="L129" s="84"/>
      <c r="M129" s="84"/>
    </row>
    <row r="130" spans="1:14" ht="20.100000000000001" customHeight="1" x14ac:dyDescent="0.25">
      <c r="A130" s="302">
        <v>120</v>
      </c>
      <c r="B130" s="84">
        <f>+'CT-1 '!B130</f>
        <v>0</v>
      </c>
      <c r="C130" s="45">
        <f>+'CT-1 '!C130</f>
        <v>0</v>
      </c>
      <c r="D130" s="84"/>
      <c r="E130" s="84"/>
      <c r="F130" s="84"/>
      <c r="G130" s="84"/>
      <c r="H130" s="84"/>
      <c r="I130" s="84"/>
      <c r="J130" s="84"/>
      <c r="K130" s="84"/>
      <c r="L130" s="84"/>
      <c r="M130" s="84"/>
    </row>
    <row r="131" spans="1:14" ht="20.100000000000001" customHeight="1" x14ac:dyDescent="0.25">
      <c r="A131" s="302">
        <v>121</v>
      </c>
      <c r="B131" s="84">
        <f>+'CT-1 '!B131</f>
        <v>0</v>
      </c>
      <c r="C131" s="45">
        <f>+'CT-1 '!C131</f>
        <v>0</v>
      </c>
      <c r="D131" s="84"/>
      <c r="E131" s="84"/>
      <c r="F131" s="84"/>
      <c r="G131" s="84"/>
      <c r="H131" s="84"/>
      <c r="I131" s="84"/>
      <c r="J131" s="84"/>
      <c r="K131" s="84"/>
      <c r="L131" s="84"/>
      <c r="M131" s="84"/>
    </row>
    <row r="132" spans="1:14" ht="20.100000000000001" customHeight="1" x14ac:dyDescent="0.25">
      <c r="A132" s="302">
        <v>122</v>
      </c>
      <c r="B132" s="84">
        <f>+'CT-1 '!B132</f>
        <v>0</v>
      </c>
      <c r="C132" s="45">
        <f>+'CT-1 '!C132</f>
        <v>0</v>
      </c>
      <c r="D132" s="84"/>
      <c r="E132" s="84"/>
      <c r="F132" s="84"/>
      <c r="G132" s="84"/>
      <c r="H132" s="84"/>
      <c r="I132" s="84"/>
      <c r="J132" s="84"/>
      <c r="K132" s="84"/>
      <c r="L132" s="84"/>
      <c r="M132" s="84"/>
    </row>
    <row r="133" spans="1:14" ht="20.100000000000001" customHeight="1" x14ac:dyDescent="0.25">
      <c r="A133" s="302">
        <v>123</v>
      </c>
      <c r="B133" s="84">
        <f>+'CT-1 '!B133</f>
        <v>0</v>
      </c>
      <c r="C133" s="45">
        <f>+'CT-1 '!C133</f>
        <v>0</v>
      </c>
      <c r="D133" s="84"/>
      <c r="E133" s="84"/>
      <c r="F133" s="84"/>
      <c r="G133" s="84"/>
      <c r="H133" s="84"/>
      <c r="I133" s="84"/>
      <c r="J133" s="84"/>
      <c r="K133" s="84"/>
      <c r="L133" s="84"/>
      <c r="M133" s="84"/>
    </row>
    <row r="134" spans="1:14" ht="20.100000000000001" customHeight="1" thickBot="1" x14ac:dyDescent="0.3">
      <c r="A134" s="325">
        <v>124</v>
      </c>
      <c r="B134" s="71">
        <f>+'CT-1 '!B134</f>
        <v>0</v>
      </c>
      <c r="C134" s="304">
        <f>+'CT-1 '!C134</f>
        <v>0</v>
      </c>
      <c r="D134" s="71"/>
      <c r="E134" s="71"/>
      <c r="F134" s="71"/>
      <c r="G134" s="71"/>
      <c r="H134" s="71"/>
      <c r="I134" s="71"/>
      <c r="J134" s="71"/>
      <c r="K134" s="71"/>
      <c r="L134" s="71"/>
      <c r="M134" s="71"/>
    </row>
    <row r="135" spans="1:14" ht="20.100000000000001" customHeight="1" x14ac:dyDescent="0.25">
      <c r="A135" s="326" t="s">
        <v>269</v>
      </c>
      <c r="B135" s="327"/>
      <c r="C135" s="327"/>
      <c r="D135" s="308">
        <f>(2*0.57)</f>
        <v>1.1399999999999999</v>
      </c>
      <c r="E135" s="308">
        <f t="shared" ref="E135:I135" si="0">(2*0.57)</f>
        <v>1.1399999999999999</v>
      </c>
      <c r="F135" s="308">
        <f t="shared" si="0"/>
        <v>1.1399999999999999</v>
      </c>
      <c r="G135" s="308">
        <f t="shared" si="0"/>
        <v>1.1399999999999999</v>
      </c>
      <c r="H135" s="308">
        <f t="shared" si="0"/>
        <v>1.1399999999999999</v>
      </c>
      <c r="I135" s="308">
        <f t="shared" si="0"/>
        <v>1.1399999999999999</v>
      </c>
      <c r="J135" s="308">
        <f>(6*0.57)</f>
        <v>3.42</v>
      </c>
      <c r="K135" s="308">
        <f t="shared" ref="K135:M135" si="1">(6*0.57)</f>
        <v>3.42</v>
      </c>
      <c r="L135" s="308">
        <f t="shared" si="1"/>
        <v>3.42</v>
      </c>
      <c r="M135" s="309">
        <f t="shared" si="1"/>
        <v>3.42</v>
      </c>
    </row>
    <row r="136" spans="1:14" ht="20.100000000000001" customHeight="1" x14ac:dyDescent="0.25">
      <c r="A136" s="328" t="s">
        <v>150</v>
      </c>
      <c r="B136" s="176"/>
      <c r="C136" s="176"/>
      <c r="D136" s="84">
        <f>COUNT(D11:D134)</f>
        <v>57</v>
      </c>
      <c r="E136" s="84">
        <f>COUNT(E11:E134)</f>
        <v>50</v>
      </c>
      <c r="F136" s="84">
        <f>COUNT(F11:F134)</f>
        <v>50</v>
      </c>
      <c r="G136" s="84">
        <f>COUNT(G11:G134)</f>
        <v>50</v>
      </c>
      <c r="H136" s="84">
        <f>COUNT(H11:H134)</f>
        <v>37</v>
      </c>
      <c r="I136" s="84">
        <f>COUNT(I11:I134)</f>
        <v>30</v>
      </c>
      <c r="J136" s="84">
        <f>COUNT(J11:J134)</f>
        <v>43</v>
      </c>
      <c r="K136" s="84">
        <f>COUNT(K11:K134)</f>
        <v>36</v>
      </c>
      <c r="L136" s="84">
        <f>COUNT(L11:L134)</f>
        <v>37</v>
      </c>
      <c r="M136" s="311">
        <f>COUNT(M11:M134)</f>
        <v>17</v>
      </c>
    </row>
    <row r="137" spans="1:14" ht="20.100000000000001" customHeight="1" x14ac:dyDescent="0.25">
      <c r="A137" s="329" t="s">
        <v>162</v>
      </c>
      <c r="B137" s="324"/>
      <c r="C137" s="324"/>
      <c r="D137" s="84">
        <f>COUNTIF(D11:D134,"&gt;=1.14")</f>
        <v>49</v>
      </c>
      <c r="E137" s="84">
        <f t="shared" ref="E137:M137" si="2">COUNTIF(E11:E134,"&gt;=1.14")</f>
        <v>49</v>
      </c>
      <c r="F137" s="84">
        <f t="shared" si="2"/>
        <v>47</v>
      </c>
      <c r="G137" s="84">
        <f t="shared" si="2"/>
        <v>43</v>
      </c>
      <c r="H137" s="84">
        <f t="shared" si="2"/>
        <v>31</v>
      </c>
      <c r="I137" s="84">
        <f t="shared" si="2"/>
        <v>20</v>
      </c>
      <c r="J137" s="84">
        <f>COUNTIF(J11:J134,"&gt;=3.42")</f>
        <v>22</v>
      </c>
      <c r="K137" s="84">
        <f t="shared" ref="K137:M137" si="3">COUNTIF(K11:K134,"&gt;=3.42")</f>
        <v>13</v>
      </c>
      <c r="L137" s="84">
        <f t="shared" si="3"/>
        <v>25</v>
      </c>
      <c r="M137" s="84">
        <f t="shared" si="3"/>
        <v>12</v>
      </c>
    </row>
    <row r="138" spans="1:14" ht="20.100000000000001" customHeight="1" thickBot="1" x14ac:dyDescent="0.3">
      <c r="A138" s="330" t="s">
        <v>193</v>
      </c>
      <c r="B138" s="331"/>
      <c r="C138" s="331"/>
      <c r="D138" s="315">
        <f t="shared" ref="D138:M138" si="4">(D137/D136)</f>
        <v>0.85964912280701755</v>
      </c>
      <c r="E138" s="315">
        <f t="shared" si="4"/>
        <v>0.98</v>
      </c>
      <c r="F138" s="315">
        <f t="shared" si="4"/>
        <v>0.94</v>
      </c>
      <c r="G138" s="315">
        <f t="shared" si="4"/>
        <v>0.86</v>
      </c>
      <c r="H138" s="315">
        <f t="shared" si="4"/>
        <v>0.83783783783783783</v>
      </c>
      <c r="I138" s="315">
        <f t="shared" si="4"/>
        <v>0.66666666666666663</v>
      </c>
      <c r="J138" s="315">
        <f t="shared" si="4"/>
        <v>0.51162790697674421</v>
      </c>
      <c r="K138" s="315">
        <f t="shared" si="4"/>
        <v>0.3611111111111111</v>
      </c>
      <c r="L138" s="315">
        <f t="shared" si="4"/>
        <v>0.67567567567567566</v>
      </c>
      <c r="M138" s="316">
        <f t="shared" si="4"/>
        <v>0.70588235294117652</v>
      </c>
    </row>
    <row r="139" spans="1:14" ht="21.75" customHeight="1" x14ac:dyDescent="0.25">
      <c r="A139" s="319" t="s">
        <v>160</v>
      </c>
      <c r="B139" s="320"/>
      <c r="C139" s="321"/>
      <c r="D139" s="72" t="s">
        <v>161</v>
      </c>
      <c r="E139" s="72" t="s">
        <v>27</v>
      </c>
      <c r="K139" s="73"/>
      <c r="L139" s="73"/>
      <c r="M139" s="73"/>
    </row>
    <row r="140" spans="1:14" ht="20.100000000000001" customHeight="1" x14ac:dyDescent="0.25">
      <c r="A140" s="219" t="s">
        <v>270</v>
      </c>
      <c r="B140" s="220"/>
      <c r="C140" s="221"/>
      <c r="D140" s="70">
        <f>(D138+E138+G138+J138)/5</f>
        <v>0.64225540595675235</v>
      </c>
      <c r="E140" s="75">
        <v>3</v>
      </c>
      <c r="K140" s="88"/>
      <c r="L140" s="89"/>
      <c r="M140" s="90"/>
    </row>
    <row r="141" spans="1:14" ht="20.100000000000001" customHeight="1" x14ac:dyDescent="0.25">
      <c r="A141" s="219" t="s">
        <v>271</v>
      </c>
      <c r="B141" s="220"/>
      <c r="C141" s="221"/>
      <c r="D141" s="70">
        <f>(H138+I138+K138+L138+M138)/5</f>
        <v>0.64943472884649356</v>
      </c>
      <c r="E141" s="75">
        <v>2</v>
      </c>
      <c r="K141" s="88"/>
      <c r="L141" s="89"/>
      <c r="M141" s="90"/>
    </row>
    <row r="142" spans="1:14" ht="20.100000000000001" customHeight="1" x14ac:dyDescent="0.25">
      <c r="A142" s="317"/>
      <c r="B142" s="317"/>
      <c r="C142" s="317"/>
      <c r="D142" s="317"/>
      <c r="E142" s="317"/>
      <c r="F142" s="293"/>
      <c r="G142" s="318"/>
      <c r="K142" s="88"/>
      <c r="L142" s="89"/>
      <c r="M142" s="90"/>
    </row>
    <row r="143" spans="1:14" x14ac:dyDescent="0.25">
      <c r="B143" s="162" t="s">
        <v>268</v>
      </c>
      <c r="C143" s="162"/>
      <c r="D143" s="162"/>
      <c r="E143" s="162"/>
      <c r="F143" s="162"/>
      <c r="G143" s="162"/>
      <c r="H143" s="162"/>
      <c r="I143" s="162"/>
      <c r="J143" s="162"/>
      <c r="K143" s="162"/>
      <c r="L143" s="162"/>
      <c r="M143" s="162"/>
      <c r="N143" s="162"/>
    </row>
  </sheetData>
  <mergeCells count="19">
    <mergeCell ref="A139:C139"/>
    <mergeCell ref="A140:C140"/>
    <mergeCell ref="A141:C141"/>
    <mergeCell ref="C7:C10"/>
    <mergeCell ref="A7:A10"/>
    <mergeCell ref="A1:M1"/>
    <mergeCell ref="A2:M2"/>
    <mergeCell ref="A3:M3"/>
    <mergeCell ref="A4:M4"/>
    <mergeCell ref="A5:M5"/>
    <mergeCell ref="A6:M6"/>
    <mergeCell ref="A135:C135"/>
    <mergeCell ref="A136:C136"/>
    <mergeCell ref="A137:C137"/>
    <mergeCell ref="A138:C138"/>
    <mergeCell ref="B143:N143"/>
    <mergeCell ref="D7:I7"/>
    <mergeCell ref="J7:M7"/>
    <mergeCell ref="B7:B10"/>
  </mergeCells>
  <pageMargins left="0.7" right="0.7" top="0.75" bottom="0.75" header="0.3" footer="0.3"/>
  <pageSetup scale="4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9"/>
  <sheetViews>
    <sheetView view="pageBreakPreview" topLeftCell="A127" zoomScale="90" zoomScaleNormal="70" zoomScaleSheetLayoutView="90" workbookViewId="0">
      <selection activeCell="K144" sqref="K144"/>
    </sheetView>
  </sheetViews>
  <sheetFormatPr defaultRowHeight="15.75" x14ac:dyDescent="0.25"/>
  <cols>
    <col min="1" max="1" width="9.140625" style="18"/>
    <col min="2" max="2" width="12.140625" style="18" customWidth="1"/>
    <col min="3" max="3" width="45.7109375" style="18" customWidth="1"/>
    <col min="4" max="5" width="15.7109375" style="18" customWidth="1"/>
    <col min="6" max="7" width="15.7109375" style="28" customWidth="1"/>
    <col min="8" max="8" width="15.7109375" style="26" customWidth="1"/>
    <col min="9" max="16384" width="9.140625" style="18"/>
  </cols>
  <sheetData>
    <row r="1" spans="1:14" ht="57" customHeight="1" x14ac:dyDescent="0.25">
      <c r="A1" s="332"/>
      <c r="B1" s="332"/>
      <c r="C1" s="332"/>
      <c r="D1" s="332"/>
      <c r="E1" s="332"/>
      <c r="F1" s="332"/>
      <c r="G1" s="332"/>
      <c r="H1" s="333"/>
      <c r="I1" s="27"/>
      <c r="J1" s="27"/>
      <c r="K1" s="27"/>
      <c r="L1" s="27"/>
      <c r="M1" s="27"/>
      <c r="N1" s="27"/>
    </row>
    <row r="2" spans="1:14" ht="20.25" x14ac:dyDescent="0.3">
      <c r="A2" s="206" t="s">
        <v>5</v>
      </c>
      <c r="B2" s="206"/>
      <c r="C2" s="206"/>
      <c r="D2" s="206"/>
      <c r="E2" s="206"/>
      <c r="F2" s="206"/>
      <c r="G2" s="206"/>
      <c r="H2" s="257"/>
      <c r="I2" s="21"/>
      <c r="J2" s="21"/>
      <c r="K2" s="21"/>
      <c r="L2" s="21"/>
      <c r="M2" s="21"/>
      <c r="N2" s="21"/>
    </row>
    <row r="3" spans="1:14" ht="20.25" x14ac:dyDescent="0.3">
      <c r="A3" s="206" t="str">
        <f>+INDEX!A3</f>
        <v>PROGRAM: CIVIL ENGINEERING</v>
      </c>
      <c r="B3" s="206"/>
      <c r="C3" s="206"/>
      <c r="D3" s="206"/>
      <c r="E3" s="206"/>
      <c r="F3" s="206"/>
      <c r="G3" s="206"/>
      <c r="H3" s="257"/>
      <c r="I3" s="21"/>
      <c r="J3" s="21"/>
      <c r="K3" s="21"/>
      <c r="L3" s="21"/>
      <c r="M3" s="21"/>
      <c r="N3" s="21"/>
    </row>
    <row r="4" spans="1:14" ht="18.75" x14ac:dyDescent="0.3">
      <c r="A4" s="229" t="s">
        <v>231</v>
      </c>
      <c r="B4" s="229"/>
      <c r="C4" s="229"/>
      <c r="D4" s="229"/>
      <c r="E4" s="229"/>
      <c r="F4" s="229"/>
      <c r="G4" s="229"/>
      <c r="H4" s="259"/>
    </row>
    <row r="5" spans="1:14" ht="18.75" x14ac:dyDescent="0.3">
      <c r="A5" s="229" t="str">
        <f>+INDEX!A4</f>
        <v>NAME OFCOURSE &amp; CODE: ESTIMATING AND COSTING &amp; (22503)</v>
      </c>
      <c r="B5" s="229"/>
      <c r="C5" s="229"/>
      <c r="D5" s="229"/>
      <c r="E5" s="229"/>
      <c r="F5" s="229"/>
      <c r="G5" s="229"/>
      <c r="H5" s="259"/>
    </row>
    <row r="6" spans="1:14" ht="21.75" customHeight="1" x14ac:dyDescent="0.25">
      <c r="A6" s="334" t="s">
        <v>241</v>
      </c>
      <c r="B6" s="334"/>
      <c r="C6" s="334"/>
      <c r="D6" s="334"/>
      <c r="E6" s="334"/>
      <c r="F6" s="334"/>
      <c r="G6" s="334"/>
      <c r="H6" s="335"/>
    </row>
    <row r="7" spans="1:14" ht="38.25" customHeight="1" x14ac:dyDescent="0.25">
      <c r="A7" s="152" t="s">
        <v>272</v>
      </c>
      <c r="B7" s="152" t="s">
        <v>156</v>
      </c>
      <c r="C7" s="152" t="s">
        <v>152</v>
      </c>
      <c r="D7" s="152" t="str">
        <f>+'CO-PO-PSO MAPPING'!A8</f>
        <v>CE503.1</v>
      </c>
      <c r="E7" s="152" t="str">
        <f>+'CO-PO-PSO MAPPING'!A9</f>
        <v>CE503.2</v>
      </c>
      <c r="F7" s="152" t="str">
        <f>+'CO-PO-PSO MAPPING'!A10</f>
        <v>CE503.3</v>
      </c>
      <c r="G7" s="152" t="str">
        <f>+'CO-PO-PSO MAPPING'!A11</f>
        <v>CE503.4</v>
      </c>
      <c r="H7" s="152" t="str">
        <f>+'CO-PO-PSO MAPPING'!A12</f>
        <v>CE503.5</v>
      </c>
    </row>
    <row r="8" spans="1:14" ht="20.100000000000001" customHeight="1" x14ac:dyDescent="0.25">
      <c r="A8" s="22">
        <f>+'STUDENT LIST'!A8</f>
        <v>1</v>
      </c>
      <c r="B8" s="84">
        <f>+'CT-2 '!B11</f>
        <v>31101</v>
      </c>
      <c r="C8" s="45" t="str">
        <f>+'CT-2 '!C11</f>
        <v>SIRSAT DIPALI BANSILAL</v>
      </c>
      <c r="D8" s="84"/>
      <c r="E8" s="84">
        <v>9</v>
      </c>
      <c r="F8" s="84"/>
      <c r="G8" s="84"/>
      <c r="H8" s="84"/>
    </row>
    <row r="9" spans="1:14" ht="20.100000000000001" customHeight="1" x14ac:dyDescent="0.25">
      <c r="A9" s="22">
        <f>+'STUDENT LIST'!A9</f>
        <v>2</v>
      </c>
      <c r="B9" s="84">
        <f>+'CT-2 '!B12</f>
        <v>31102</v>
      </c>
      <c r="C9" s="45" t="str">
        <f>+'CT-2 '!C12</f>
        <v>NARWADE VAIBHAV NANDLAL</v>
      </c>
      <c r="D9" s="84"/>
      <c r="E9" s="84">
        <v>9</v>
      </c>
      <c r="F9" s="84"/>
      <c r="G9" s="84"/>
      <c r="H9" s="84"/>
    </row>
    <row r="10" spans="1:14" ht="20.100000000000001" customHeight="1" x14ac:dyDescent="0.25">
      <c r="A10" s="22">
        <f>+'STUDENT LIST'!A10</f>
        <v>3</v>
      </c>
      <c r="B10" s="84">
        <f>+'CT-2 '!B13</f>
        <v>31103</v>
      </c>
      <c r="C10" s="45" t="str">
        <f>+'CT-2 '!C13</f>
        <v> SADASHIV RANI AAKASH</v>
      </c>
      <c r="D10" s="84"/>
      <c r="E10" s="84">
        <v>10</v>
      </c>
      <c r="F10" s="84"/>
      <c r="G10" s="84"/>
      <c r="H10" s="84"/>
    </row>
    <row r="11" spans="1:14" ht="20.100000000000001" customHeight="1" x14ac:dyDescent="0.25">
      <c r="A11" s="22">
        <f>+'STUDENT LIST'!A11</f>
        <v>4</v>
      </c>
      <c r="B11" s="84">
        <f>+'CT-2 '!B14</f>
        <v>31104</v>
      </c>
      <c r="C11" s="45" t="str">
        <f>+'CT-2 '!C14</f>
        <v>KAMBLE VAIBHAV NAMDEO</v>
      </c>
      <c r="D11" s="84"/>
      <c r="E11" s="84">
        <v>9</v>
      </c>
      <c r="F11" s="84"/>
      <c r="G11" s="84"/>
      <c r="H11" s="84"/>
    </row>
    <row r="12" spans="1:14" ht="20.100000000000001" customHeight="1" x14ac:dyDescent="0.25">
      <c r="A12" s="22">
        <f>+'STUDENT LIST'!A12</f>
        <v>5</v>
      </c>
      <c r="B12" s="84">
        <f>+'CT-2 '!B15</f>
        <v>31105</v>
      </c>
      <c r="C12" s="45" t="str">
        <f>+'CT-2 '!C15</f>
        <v> GAIKWAD SANKET SANJAYDAS</v>
      </c>
      <c r="D12" s="84"/>
      <c r="E12" s="84">
        <v>10</v>
      </c>
      <c r="F12" s="84"/>
      <c r="G12" s="84"/>
      <c r="H12" s="84"/>
    </row>
    <row r="13" spans="1:14" ht="20.100000000000001" customHeight="1" x14ac:dyDescent="0.25">
      <c r="A13" s="22">
        <f>+'STUDENT LIST'!A13</f>
        <v>6</v>
      </c>
      <c r="B13" s="84">
        <f>+'CT-2 '!B16</f>
        <v>31106</v>
      </c>
      <c r="C13" s="45" t="str">
        <f>+'CT-2 '!C16</f>
        <v>MARAPWAR VIVEK BHAGWAN</v>
      </c>
      <c r="D13" s="84"/>
      <c r="E13" s="84">
        <v>10</v>
      </c>
      <c r="F13" s="84"/>
      <c r="G13" s="84"/>
      <c r="H13" s="84"/>
    </row>
    <row r="14" spans="1:14" ht="20.100000000000001" customHeight="1" x14ac:dyDescent="0.25">
      <c r="A14" s="22">
        <f>+'STUDENT LIST'!A14</f>
        <v>7</v>
      </c>
      <c r="B14" s="84">
        <f>+'CT-2 '!B17</f>
        <v>31107</v>
      </c>
      <c r="C14" s="45" t="str">
        <f>+'CT-2 '!C17</f>
        <v> MASAL ANIKET RAVINDRA</v>
      </c>
      <c r="D14" s="84"/>
      <c r="E14" s="84">
        <v>9</v>
      </c>
      <c r="F14" s="84"/>
      <c r="G14" s="84"/>
      <c r="H14" s="84"/>
    </row>
    <row r="15" spans="1:14" ht="20.100000000000001" customHeight="1" x14ac:dyDescent="0.25">
      <c r="A15" s="22">
        <f>+'STUDENT LIST'!A15</f>
        <v>8</v>
      </c>
      <c r="B15" s="84">
        <f>+'CT-2 '!B18</f>
        <v>31108</v>
      </c>
      <c r="C15" s="45" t="str">
        <f>+'CT-2 '!C18</f>
        <v> WAGHMODE KISHOR BHASKAR</v>
      </c>
      <c r="D15" s="84"/>
      <c r="E15" s="84">
        <v>9</v>
      </c>
      <c r="F15" s="84"/>
      <c r="G15" s="84"/>
      <c r="H15" s="84"/>
    </row>
    <row r="16" spans="1:14" ht="20.100000000000001" customHeight="1" x14ac:dyDescent="0.25">
      <c r="A16" s="22">
        <f>+'STUDENT LIST'!A16</f>
        <v>9</v>
      </c>
      <c r="B16" s="84">
        <f>+'CT-2 '!B19</f>
        <v>31109</v>
      </c>
      <c r="C16" s="45" t="str">
        <f>+'CT-2 '!C19</f>
        <v> SALVE AKASH PANDHARINATH</v>
      </c>
      <c r="D16" s="84"/>
      <c r="E16" s="84">
        <v>10</v>
      </c>
      <c r="F16" s="84"/>
      <c r="G16" s="84"/>
      <c r="H16" s="84"/>
    </row>
    <row r="17" spans="1:8" ht="20.100000000000001" customHeight="1" x14ac:dyDescent="0.25">
      <c r="A17" s="22">
        <f>+'STUDENT LIST'!A17</f>
        <v>10</v>
      </c>
      <c r="B17" s="84">
        <f>+'CT-2 '!B20</f>
        <v>31110</v>
      </c>
      <c r="C17" s="45" t="str">
        <f>+'CT-2 '!C20</f>
        <v> PHULARE SWASTIK JAGANNATH</v>
      </c>
      <c r="D17" s="84"/>
      <c r="E17" s="84"/>
      <c r="F17" s="84">
        <v>10</v>
      </c>
      <c r="G17" s="84"/>
      <c r="H17" s="84"/>
    </row>
    <row r="18" spans="1:8" ht="20.100000000000001" customHeight="1" x14ac:dyDescent="0.25">
      <c r="A18" s="22">
        <f>+'STUDENT LIST'!A18</f>
        <v>11</v>
      </c>
      <c r="B18" s="84">
        <f>+'CT-2 '!B21</f>
        <v>31111</v>
      </c>
      <c r="C18" s="45" t="str">
        <f>+'CT-2 '!C21</f>
        <v> PADGHAN PRASHIK VISHNU</v>
      </c>
      <c r="D18" s="84"/>
      <c r="E18" s="84"/>
      <c r="F18" s="84">
        <v>10</v>
      </c>
      <c r="G18" s="84"/>
      <c r="H18" s="84"/>
    </row>
    <row r="19" spans="1:8" ht="20.100000000000001" customHeight="1" x14ac:dyDescent="0.25">
      <c r="A19" s="22">
        <f>+'STUDENT LIST'!A19</f>
        <v>12</v>
      </c>
      <c r="B19" s="84">
        <f>+'CT-2 '!B22</f>
        <v>31112</v>
      </c>
      <c r="C19" s="45" t="str">
        <f>+'CT-2 '!C22</f>
        <v> KHAN ABDULLAH ABDUL SAMI</v>
      </c>
      <c r="D19" s="84"/>
      <c r="E19" s="84"/>
      <c r="F19" s="84">
        <v>8</v>
      </c>
      <c r="G19" s="84"/>
      <c r="H19" s="84"/>
    </row>
    <row r="20" spans="1:8" ht="20.100000000000001" customHeight="1" x14ac:dyDescent="0.25">
      <c r="A20" s="22">
        <f>+'STUDENT LIST'!A20</f>
        <v>13</v>
      </c>
      <c r="B20" s="84">
        <f>+'CT-2 '!B23</f>
        <v>31113</v>
      </c>
      <c r="C20" s="45" t="str">
        <f>+'CT-2 '!C23</f>
        <v> SYED AYAAN AZHER SYED</v>
      </c>
      <c r="D20" s="84"/>
      <c r="E20" s="84"/>
      <c r="F20" s="84">
        <v>10</v>
      </c>
      <c r="G20" s="84"/>
      <c r="H20" s="84"/>
    </row>
    <row r="21" spans="1:8" ht="20.100000000000001" customHeight="1" x14ac:dyDescent="0.25">
      <c r="A21" s="22">
        <f>+'STUDENT LIST'!A21</f>
        <v>14</v>
      </c>
      <c r="B21" s="84">
        <f>+'CT-2 '!B24</f>
        <v>31114</v>
      </c>
      <c r="C21" s="45" t="str">
        <f>+'CT-2 '!C24</f>
        <v> BADE SANKET ASHOK</v>
      </c>
      <c r="D21" s="84"/>
      <c r="E21" s="84"/>
      <c r="F21" s="84">
        <v>9</v>
      </c>
      <c r="G21" s="84"/>
      <c r="H21" s="84"/>
    </row>
    <row r="22" spans="1:8" ht="20.100000000000001" customHeight="1" x14ac:dyDescent="0.25">
      <c r="A22" s="22">
        <f>+'STUDENT LIST'!A22</f>
        <v>15</v>
      </c>
      <c r="B22" s="84">
        <f>+'CT-2 '!B25</f>
        <v>31115</v>
      </c>
      <c r="C22" s="45" t="str">
        <f>+'CT-2 '!C25</f>
        <v> CHAVAN ANJALI ASARAM</v>
      </c>
      <c r="D22" s="84"/>
      <c r="E22" s="84"/>
      <c r="F22" s="84"/>
      <c r="G22" s="84"/>
      <c r="H22" s="84">
        <v>10</v>
      </c>
    </row>
    <row r="23" spans="1:8" ht="20.100000000000001" customHeight="1" x14ac:dyDescent="0.25">
      <c r="A23" s="22">
        <f>+'STUDENT LIST'!A23</f>
        <v>16</v>
      </c>
      <c r="B23" s="84">
        <f>+'CT-2 '!B26</f>
        <v>31116</v>
      </c>
      <c r="C23" s="45" t="str">
        <f>+'CT-2 '!C26</f>
        <v> GAVIT BHAVESH DILIP</v>
      </c>
      <c r="D23" s="84"/>
      <c r="E23" s="84"/>
      <c r="F23" s="84"/>
      <c r="G23" s="84"/>
      <c r="H23" s="84">
        <v>10</v>
      </c>
    </row>
    <row r="24" spans="1:8" ht="20.100000000000001" customHeight="1" x14ac:dyDescent="0.25">
      <c r="A24" s="22">
        <f>+'STUDENT LIST'!A24</f>
        <v>17</v>
      </c>
      <c r="B24" s="84">
        <f>+'CT-2 '!B27</f>
        <v>31117</v>
      </c>
      <c r="C24" s="45" t="str">
        <f>+'CT-2 '!C27</f>
        <v> THORAT SUYASH BHARAT</v>
      </c>
      <c r="D24" s="84"/>
      <c r="E24" s="84"/>
      <c r="F24" s="84"/>
      <c r="G24" s="84"/>
      <c r="H24" s="84">
        <v>10</v>
      </c>
    </row>
    <row r="25" spans="1:8" ht="20.100000000000001" customHeight="1" x14ac:dyDescent="0.25">
      <c r="A25" s="22">
        <f>+'STUDENT LIST'!A25</f>
        <v>18</v>
      </c>
      <c r="B25" s="84">
        <f>+'CT-2 '!B28</f>
        <v>31118</v>
      </c>
      <c r="C25" s="45" t="str">
        <f>+'CT-2 '!C28</f>
        <v> ZINJURDE NEHA KALYAN</v>
      </c>
      <c r="D25" s="84"/>
      <c r="E25" s="84"/>
      <c r="F25" s="84">
        <v>10</v>
      </c>
      <c r="G25" s="84"/>
      <c r="H25" s="84"/>
    </row>
    <row r="26" spans="1:8" ht="20.100000000000001" customHeight="1" x14ac:dyDescent="0.25">
      <c r="A26" s="22">
        <f>+'STUDENT LIST'!A26</f>
        <v>19</v>
      </c>
      <c r="B26" s="84">
        <f>+'CT-2 '!B29</f>
        <v>31119</v>
      </c>
      <c r="C26" s="45" t="str">
        <f>+'CT-2 '!C29</f>
        <v> JADHAV SHWETA BALASAHEB</v>
      </c>
      <c r="D26" s="84"/>
      <c r="E26" s="84"/>
      <c r="F26" s="84">
        <v>10</v>
      </c>
      <c r="G26" s="84"/>
      <c r="H26" s="84"/>
    </row>
    <row r="27" spans="1:8" ht="20.100000000000001" customHeight="1" x14ac:dyDescent="0.25">
      <c r="A27" s="22">
        <f>+'STUDENT LIST'!A27</f>
        <v>20</v>
      </c>
      <c r="B27" s="84">
        <f>+'CT-2 '!B30</f>
        <v>31120</v>
      </c>
      <c r="C27" s="45" t="str">
        <f>+'CT-2 '!C30</f>
        <v> SANGLE PAVAN SUKHDEV</v>
      </c>
      <c r="D27" s="84"/>
      <c r="E27" s="84"/>
      <c r="F27" s="84">
        <v>9</v>
      </c>
      <c r="G27" s="84"/>
      <c r="H27" s="84"/>
    </row>
    <row r="28" spans="1:8" ht="20.100000000000001" customHeight="1" x14ac:dyDescent="0.25">
      <c r="A28" s="22">
        <f>+'STUDENT LIST'!A28</f>
        <v>21</v>
      </c>
      <c r="B28" s="84">
        <f>+'CT-2 '!B31</f>
        <v>31121</v>
      </c>
      <c r="C28" s="45" t="str">
        <f>+'CT-2 '!C31</f>
        <v> WAGHMARE PAYAL NAVNATH</v>
      </c>
      <c r="D28" s="84"/>
      <c r="E28" s="84"/>
      <c r="F28" s="84">
        <v>10</v>
      </c>
      <c r="G28" s="84"/>
      <c r="H28" s="84"/>
    </row>
    <row r="29" spans="1:8" ht="20.100000000000001" customHeight="1" x14ac:dyDescent="0.25">
      <c r="A29" s="22">
        <f>+'STUDENT LIST'!A29</f>
        <v>22</v>
      </c>
      <c r="B29" s="84">
        <f>+'CT-2 '!B32</f>
        <v>31122</v>
      </c>
      <c r="C29" s="45" t="str">
        <f>+'CT-2 '!C32</f>
        <v> THORAT PRATIK VISHWAMBAR</v>
      </c>
      <c r="D29" s="84"/>
      <c r="E29" s="84"/>
      <c r="F29" s="84">
        <v>9</v>
      </c>
      <c r="G29" s="84"/>
      <c r="H29" s="84"/>
    </row>
    <row r="30" spans="1:8" ht="20.100000000000001" customHeight="1" x14ac:dyDescent="0.25">
      <c r="A30" s="22">
        <f>+'STUDENT LIST'!A30</f>
        <v>23</v>
      </c>
      <c r="B30" s="84">
        <f>+'CT-2 '!B33</f>
        <v>31123</v>
      </c>
      <c r="C30" s="45" t="str">
        <f>+'CT-2 '!C33</f>
        <v> SHAIKH MOHD FAIZAN SHAIKH MOHD SHARFUDDIN</v>
      </c>
      <c r="D30" s="84"/>
      <c r="E30" s="84"/>
      <c r="F30" s="84">
        <v>8</v>
      </c>
      <c r="G30" s="84"/>
      <c r="H30" s="84"/>
    </row>
    <row r="31" spans="1:8" ht="20.100000000000001" customHeight="1" x14ac:dyDescent="0.25">
      <c r="A31" s="22">
        <f>+'STUDENT LIST'!A31</f>
        <v>24</v>
      </c>
      <c r="B31" s="84">
        <f>+'CT-2 '!B34</f>
        <v>31124</v>
      </c>
      <c r="C31" s="45" t="str">
        <f>+'CT-2 '!C34</f>
        <v> WAGHMARE SWAPNIL RADHAJI</v>
      </c>
      <c r="D31" s="84"/>
      <c r="E31" s="84"/>
      <c r="F31" s="84">
        <v>10</v>
      </c>
      <c r="G31" s="84"/>
      <c r="H31" s="84"/>
    </row>
    <row r="32" spans="1:8" ht="20.100000000000001" customHeight="1" x14ac:dyDescent="0.25">
      <c r="A32" s="22">
        <f>+'STUDENT LIST'!A32</f>
        <v>25</v>
      </c>
      <c r="B32" s="84">
        <f>+'CT-2 '!B35</f>
        <v>31125</v>
      </c>
      <c r="C32" s="45" t="str">
        <f>+'CT-2 '!C35</f>
        <v> GHUGARE SHANTANU ABASAHEB</v>
      </c>
      <c r="D32" s="84"/>
      <c r="E32" s="84"/>
      <c r="F32" s="84">
        <v>10</v>
      </c>
      <c r="G32" s="84"/>
      <c r="H32" s="84"/>
    </row>
    <row r="33" spans="1:8" ht="20.100000000000001" customHeight="1" x14ac:dyDescent="0.25">
      <c r="A33" s="22">
        <f>+'STUDENT LIST'!A33</f>
        <v>26</v>
      </c>
      <c r="B33" s="84">
        <f>+'CT-2 '!B36</f>
        <v>31126</v>
      </c>
      <c r="C33" s="45" t="str">
        <f>+'CT-2 '!C36</f>
        <v> SOSE PARITOSH RAMESHWAR</v>
      </c>
      <c r="D33" s="84"/>
      <c r="E33" s="84"/>
      <c r="F33" s="84">
        <v>10</v>
      </c>
      <c r="G33" s="84"/>
      <c r="H33" s="84"/>
    </row>
    <row r="34" spans="1:8" ht="20.100000000000001" customHeight="1" x14ac:dyDescent="0.25">
      <c r="A34" s="22">
        <f>+'STUDENT LIST'!A34</f>
        <v>27</v>
      </c>
      <c r="B34" s="84">
        <f>+'CT-2 '!B37</f>
        <v>31127</v>
      </c>
      <c r="C34" s="45" t="str">
        <f>+'CT-2 '!C37</f>
        <v> RANYEWLE PIYUSH PRAVINKUMAR</v>
      </c>
      <c r="D34" s="84"/>
      <c r="E34" s="84"/>
      <c r="F34" s="84">
        <v>10</v>
      </c>
      <c r="G34" s="84"/>
      <c r="H34" s="84"/>
    </row>
    <row r="35" spans="1:8" ht="20.100000000000001" customHeight="1" x14ac:dyDescent="0.25">
      <c r="A35" s="22">
        <f>+'STUDENT LIST'!A35</f>
        <v>28</v>
      </c>
      <c r="B35" s="84">
        <f>+'CT-2 '!B38</f>
        <v>31128</v>
      </c>
      <c r="C35" s="45" t="str">
        <f>+'CT-2 '!C38</f>
        <v> GAWANDE RAHUL ASHOK</v>
      </c>
      <c r="D35" s="84"/>
      <c r="E35" s="84"/>
      <c r="F35" s="84">
        <v>9</v>
      </c>
      <c r="G35" s="84"/>
      <c r="H35" s="84"/>
    </row>
    <row r="36" spans="1:8" ht="20.100000000000001" customHeight="1" x14ac:dyDescent="0.25">
      <c r="A36" s="22">
        <f>+'STUDENT LIST'!A36</f>
        <v>29</v>
      </c>
      <c r="B36" s="84">
        <f>+'CT-2 '!B39</f>
        <v>31129</v>
      </c>
      <c r="C36" s="45" t="str">
        <f>+'CT-2 '!C39</f>
        <v> SYED MIFTAHUDDIN SYED RAZIUDDIN</v>
      </c>
      <c r="D36" s="84"/>
      <c r="E36" s="84"/>
      <c r="F36" s="84">
        <v>10</v>
      </c>
      <c r="G36" s="84"/>
      <c r="H36" s="84"/>
    </row>
    <row r="37" spans="1:8" ht="20.100000000000001" customHeight="1" x14ac:dyDescent="0.25">
      <c r="A37" s="22">
        <f>+'STUDENT LIST'!A37</f>
        <v>30</v>
      </c>
      <c r="B37" s="84">
        <f>+'CT-2 '!B40</f>
        <v>31130</v>
      </c>
      <c r="C37" s="45" t="str">
        <f>+'CT-2 '!C40</f>
        <v> BOMBLE GAURAV SANTU</v>
      </c>
      <c r="D37" s="84"/>
      <c r="E37" s="84"/>
      <c r="F37" s="84"/>
      <c r="G37" s="84"/>
      <c r="H37" s="84">
        <v>10</v>
      </c>
    </row>
    <row r="38" spans="1:8" ht="20.100000000000001" customHeight="1" x14ac:dyDescent="0.25">
      <c r="A38" s="22">
        <f>+'STUDENT LIST'!A38</f>
        <v>31</v>
      </c>
      <c r="B38" s="84">
        <f>+'CT-2 '!B41</f>
        <v>31131</v>
      </c>
      <c r="C38" s="45" t="str">
        <f>+'CT-2 '!C41</f>
        <v> KATRUWAR CHINMAY SANJAY</v>
      </c>
      <c r="D38" s="84"/>
      <c r="E38" s="84"/>
      <c r="F38" s="84"/>
      <c r="G38" s="84"/>
      <c r="H38" s="84">
        <v>10</v>
      </c>
    </row>
    <row r="39" spans="1:8" ht="20.100000000000001" customHeight="1" x14ac:dyDescent="0.25">
      <c r="A39" s="22">
        <f>+'STUDENT LIST'!A39</f>
        <v>32</v>
      </c>
      <c r="B39" s="84">
        <f>+'CT-2 '!B42</f>
        <v>31132</v>
      </c>
      <c r="C39" s="45" t="str">
        <f>+'CT-2 '!C42</f>
        <v> GALHATE SHUBHAM RAHUL</v>
      </c>
      <c r="D39" s="84"/>
      <c r="E39" s="84"/>
      <c r="F39" s="84"/>
      <c r="G39" s="84"/>
      <c r="H39" s="84">
        <v>10</v>
      </c>
    </row>
    <row r="40" spans="1:8" ht="20.100000000000001" customHeight="1" x14ac:dyDescent="0.25">
      <c r="A40" s="22">
        <f>+'STUDENT LIST'!A40</f>
        <v>33</v>
      </c>
      <c r="B40" s="84">
        <f>+'CT-2 '!B43</f>
        <v>31133</v>
      </c>
      <c r="C40" s="45" t="str">
        <f>+'CT-2 '!C43</f>
        <v> HOLKAR PRANAV PARMESHWAR</v>
      </c>
      <c r="D40" s="84"/>
      <c r="E40" s="84"/>
      <c r="F40" s="84"/>
      <c r="G40" s="84"/>
      <c r="H40" s="84">
        <v>10</v>
      </c>
    </row>
    <row r="41" spans="1:8" ht="20.100000000000001" customHeight="1" x14ac:dyDescent="0.25">
      <c r="A41" s="22">
        <f>+'STUDENT LIST'!A41</f>
        <v>34</v>
      </c>
      <c r="B41" s="84">
        <f>+'CT-2 '!B44</f>
        <v>31134</v>
      </c>
      <c r="C41" s="45" t="str">
        <f>+'CT-2 '!C44</f>
        <v> SABLE HARSHAL SHIVNATH</v>
      </c>
      <c r="D41" s="84"/>
      <c r="E41" s="84"/>
      <c r="F41" s="84"/>
      <c r="G41" s="84"/>
      <c r="H41" s="84">
        <v>8</v>
      </c>
    </row>
    <row r="42" spans="1:8" ht="20.100000000000001" customHeight="1" x14ac:dyDescent="0.25">
      <c r="A42" s="22">
        <f>+'STUDENT LIST'!A42</f>
        <v>35</v>
      </c>
      <c r="B42" s="84">
        <f>+'CT-2 '!B45</f>
        <v>31135</v>
      </c>
      <c r="C42" s="45" t="str">
        <f>+'CT-2 '!C45</f>
        <v> QUAZI ABUBAKER AHMED QUAZI KHABEER AHMED</v>
      </c>
      <c r="D42" s="84"/>
      <c r="E42" s="84"/>
      <c r="F42" s="84"/>
      <c r="G42" s="84"/>
      <c r="H42" s="84">
        <v>8</v>
      </c>
    </row>
    <row r="43" spans="1:8" ht="20.100000000000001" customHeight="1" x14ac:dyDescent="0.25">
      <c r="A43" s="22">
        <f>+'STUDENT LIST'!A43</f>
        <v>36</v>
      </c>
      <c r="B43" s="84">
        <f>+'CT-2 '!B46</f>
        <v>31136</v>
      </c>
      <c r="C43" s="45" t="str">
        <f>+'CT-2 '!C46</f>
        <v> HEMANT PATIL</v>
      </c>
      <c r="D43" s="84"/>
      <c r="E43" s="84"/>
      <c r="F43" s="84"/>
      <c r="G43" s="84"/>
      <c r="H43" s="84">
        <v>10</v>
      </c>
    </row>
    <row r="44" spans="1:8" ht="20.100000000000001" customHeight="1" x14ac:dyDescent="0.25">
      <c r="A44" s="22">
        <f>+'STUDENT LIST'!A44</f>
        <v>37</v>
      </c>
      <c r="B44" s="84">
        <f>+'CT-2 '!B47</f>
        <v>31137</v>
      </c>
      <c r="C44" s="45" t="str">
        <f>+'CT-2 '!C47</f>
        <v> SHELAR VISHAL RAJENDRA</v>
      </c>
      <c r="D44" s="84"/>
      <c r="E44" s="84"/>
      <c r="F44" s="84"/>
      <c r="G44" s="84"/>
      <c r="H44" s="84">
        <v>10</v>
      </c>
    </row>
    <row r="45" spans="1:8" ht="20.100000000000001" customHeight="1" x14ac:dyDescent="0.25">
      <c r="A45" s="22">
        <f>+'STUDENT LIST'!A45</f>
        <v>38</v>
      </c>
      <c r="B45" s="84">
        <f>+'CT-2 '!B48</f>
        <v>31138</v>
      </c>
      <c r="C45" s="45" t="str">
        <f>+'CT-2 '!C48</f>
        <v> MULEY ABHISHEK KALYANRAO</v>
      </c>
      <c r="D45" s="84"/>
      <c r="E45" s="84"/>
      <c r="F45" s="84"/>
      <c r="G45" s="84"/>
      <c r="H45" s="84">
        <v>7</v>
      </c>
    </row>
    <row r="46" spans="1:8" ht="20.100000000000001" customHeight="1" x14ac:dyDescent="0.25">
      <c r="A46" s="22">
        <f>+'STUDENT LIST'!A46</f>
        <v>39</v>
      </c>
      <c r="B46" s="84">
        <f>+'CT-2 '!B49</f>
        <v>31139</v>
      </c>
      <c r="C46" s="45" t="str">
        <f>+'CT-2 '!C49</f>
        <v> SHARMA HARSHWARDHAN PANKAJ</v>
      </c>
      <c r="D46" s="84"/>
      <c r="E46" s="84"/>
      <c r="F46" s="84"/>
      <c r="G46" s="84">
        <v>9</v>
      </c>
      <c r="H46" s="84"/>
    </row>
    <row r="47" spans="1:8" ht="20.100000000000001" customHeight="1" x14ac:dyDescent="0.25">
      <c r="A47" s="22">
        <f>+'STUDENT LIST'!A47</f>
        <v>40</v>
      </c>
      <c r="B47" s="84">
        <f>+'CT-2 '!B50</f>
        <v>31140</v>
      </c>
      <c r="C47" s="45" t="str">
        <f>+'CT-2 '!C50</f>
        <v> PATEL IRSHAD MUSHTAQUE</v>
      </c>
      <c r="D47" s="84"/>
      <c r="E47" s="84"/>
      <c r="F47" s="84"/>
      <c r="G47" s="84">
        <v>10</v>
      </c>
      <c r="H47" s="84"/>
    </row>
    <row r="48" spans="1:8" ht="20.100000000000001" customHeight="1" x14ac:dyDescent="0.25">
      <c r="A48" s="22">
        <f>+'STUDENT LIST'!A48</f>
        <v>41</v>
      </c>
      <c r="B48" s="84">
        <f>+'CT-2 '!B51</f>
        <v>31141</v>
      </c>
      <c r="C48" s="45" t="str">
        <f>+'CT-2 '!C51</f>
        <v> DABHADE AJINKYA KADUBA</v>
      </c>
      <c r="D48" s="84"/>
      <c r="E48" s="84"/>
      <c r="F48" s="84"/>
      <c r="G48" s="84">
        <v>9</v>
      </c>
      <c r="H48" s="84"/>
    </row>
    <row r="49" spans="1:8" ht="20.100000000000001" customHeight="1" x14ac:dyDescent="0.25">
      <c r="A49" s="22">
        <f>+'STUDENT LIST'!A49</f>
        <v>42</v>
      </c>
      <c r="B49" s="84">
        <f>+'CT-2 '!B52</f>
        <v>31142</v>
      </c>
      <c r="C49" s="45" t="str">
        <f>+'CT-2 '!C52</f>
        <v> KHOPADE MAYUR PRAKASH</v>
      </c>
      <c r="D49" s="84"/>
      <c r="E49" s="84"/>
      <c r="F49" s="84"/>
      <c r="G49" s="84">
        <v>10</v>
      </c>
      <c r="H49" s="84"/>
    </row>
    <row r="50" spans="1:8" ht="20.100000000000001" customHeight="1" x14ac:dyDescent="0.25">
      <c r="A50" s="22">
        <f>+'STUDENT LIST'!A50</f>
        <v>43</v>
      </c>
      <c r="B50" s="84">
        <f>+'CT-2 '!B53</f>
        <v>31143</v>
      </c>
      <c r="C50" s="45" t="str">
        <f>+'CT-2 '!C53</f>
        <v> WAKLE PRATIK PRAKASH</v>
      </c>
      <c r="D50" s="84"/>
      <c r="E50" s="84"/>
      <c r="F50" s="84"/>
      <c r="G50" s="84">
        <v>9</v>
      </c>
      <c r="H50" s="84"/>
    </row>
    <row r="51" spans="1:8" ht="20.100000000000001" customHeight="1" x14ac:dyDescent="0.25">
      <c r="A51" s="22">
        <f>+'STUDENT LIST'!A51</f>
        <v>44</v>
      </c>
      <c r="B51" s="84">
        <f>+'CT-2 '!B54</f>
        <v>31144</v>
      </c>
      <c r="C51" s="45" t="str">
        <f>+'CT-2 '!C54</f>
        <v> JOSHI ADITI LAXMIKANT</v>
      </c>
      <c r="D51" s="84"/>
      <c r="E51" s="84"/>
      <c r="F51" s="84"/>
      <c r="G51" s="84">
        <v>10</v>
      </c>
      <c r="H51" s="84"/>
    </row>
    <row r="52" spans="1:8" ht="20.100000000000001" customHeight="1" x14ac:dyDescent="0.25">
      <c r="A52" s="22">
        <f>+'STUDENT LIST'!A52</f>
        <v>45</v>
      </c>
      <c r="B52" s="84">
        <f>+'CT-2 '!B55</f>
        <v>31145</v>
      </c>
      <c r="C52" s="45" t="str">
        <f>+'CT-2 '!C55</f>
        <v> TEHARE SHRAVASTI SANJAY</v>
      </c>
      <c r="D52" s="84"/>
      <c r="E52" s="84"/>
      <c r="F52" s="84">
        <v>10</v>
      </c>
      <c r="G52" s="84"/>
      <c r="H52" s="84"/>
    </row>
    <row r="53" spans="1:8" ht="20.100000000000001" customHeight="1" x14ac:dyDescent="0.25">
      <c r="A53" s="22">
        <f>+'STUDENT LIST'!A53</f>
        <v>46</v>
      </c>
      <c r="B53" s="84">
        <f>+'CT-2 '!B56</f>
        <v>31146</v>
      </c>
      <c r="C53" s="45" t="str">
        <f>+'CT-2 '!C56</f>
        <v> SYEDA SARA FATIMA QUADRI SYED GAYAS HUSSAIN</v>
      </c>
      <c r="D53" s="84"/>
      <c r="E53" s="84"/>
      <c r="F53" s="84">
        <v>9</v>
      </c>
      <c r="G53" s="84"/>
      <c r="H53" s="84"/>
    </row>
    <row r="54" spans="1:8" ht="20.100000000000001" customHeight="1" x14ac:dyDescent="0.25">
      <c r="A54" s="22">
        <f>+'STUDENT LIST'!A54</f>
        <v>47</v>
      </c>
      <c r="B54" s="84">
        <f>+'CT-2 '!B57</f>
        <v>31147</v>
      </c>
      <c r="C54" s="45" t="str">
        <f>+'CT-2 '!C57</f>
        <v> NAHULIKAR SHRIHARI ANIL</v>
      </c>
      <c r="D54" s="84"/>
      <c r="E54" s="84"/>
      <c r="F54" s="84">
        <v>9</v>
      </c>
      <c r="G54" s="84"/>
      <c r="H54" s="84"/>
    </row>
    <row r="55" spans="1:8" ht="20.100000000000001" customHeight="1" x14ac:dyDescent="0.25">
      <c r="A55" s="22">
        <f>+'STUDENT LIST'!A55</f>
        <v>48</v>
      </c>
      <c r="B55" s="84">
        <f>+'CT-2 '!B58</f>
        <v>31148</v>
      </c>
      <c r="C55" s="45" t="str">
        <f>+'CT-2 '!C58</f>
        <v> MUHAMMED TAHA SHAIKH</v>
      </c>
      <c r="D55" s="84"/>
      <c r="E55" s="84"/>
      <c r="F55" s="84">
        <v>9</v>
      </c>
      <c r="G55" s="84"/>
      <c r="H55" s="84"/>
    </row>
    <row r="56" spans="1:8" ht="20.100000000000001" customHeight="1" x14ac:dyDescent="0.25">
      <c r="A56" s="22">
        <f>+'STUDENT LIST'!A56</f>
        <v>49</v>
      </c>
      <c r="B56" s="84">
        <f>+'CT-2 '!B59</f>
        <v>31149</v>
      </c>
      <c r="C56" s="45" t="str">
        <f>+'CT-2 '!C59</f>
        <v> SAMAY KASLIWAL</v>
      </c>
      <c r="D56" s="84"/>
      <c r="E56" s="84"/>
      <c r="F56" s="84">
        <v>10</v>
      </c>
      <c r="G56" s="84"/>
      <c r="H56" s="84"/>
    </row>
    <row r="57" spans="1:8" ht="20.100000000000001" customHeight="1" x14ac:dyDescent="0.25">
      <c r="A57" s="22">
        <f>+'STUDENT LIST'!A57</f>
        <v>50</v>
      </c>
      <c r="B57" s="84">
        <f>+'CT-2 '!B60</f>
        <v>31150</v>
      </c>
      <c r="C57" s="45" t="str">
        <f>+'CT-2 '!C60</f>
        <v> PAWAR CHETAN RAMESH</v>
      </c>
      <c r="D57" s="84"/>
      <c r="E57" s="84"/>
      <c r="F57" s="84">
        <v>8</v>
      </c>
      <c r="G57" s="84"/>
      <c r="H57" s="84"/>
    </row>
    <row r="58" spans="1:8" ht="20.100000000000001" customHeight="1" x14ac:dyDescent="0.25">
      <c r="A58" s="22">
        <f>+'STUDENT LIST'!A58</f>
        <v>51</v>
      </c>
      <c r="B58" s="84">
        <f>+'CT-2 '!B61</f>
        <v>31151</v>
      </c>
      <c r="C58" s="45" t="str">
        <f>+'CT-2 '!C61</f>
        <v> PAGARE VANITA SHAILENDRA</v>
      </c>
      <c r="D58" s="84"/>
      <c r="E58" s="84"/>
      <c r="F58" s="84"/>
      <c r="G58" s="84"/>
      <c r="H58" s="84">
        <v>9</v>
      </c>
    </row>
    <row r="59" spans="1:8" ht="20.100000000000001" customHeight="1" x14ac:dyDescent="0.25">
      <c r="A59" s="22">
        <f>+'STUDENT LIST'!A59</f>
        <v>52</v>
      </c>
      <c r="B59" s="84">
        <f>+'CT-2 '!B62</f>
        <v>31152</v>
      </c>
      <c r="C59" s="45" t="str">
        <f>+'CT-2 '!C62</f>
        <v> MALIK MD SUFIYAN MD HAROON</v>
      </c>
      <c r="D59" s="84"/>
      <c r="E59" s="84"/>
      <c r="F59" s="84"/>
      <c r="G59" s="84"/>
      <c r="H59" s="84">
        <v>10</v>
      </c>
    </row>
    <row r="60" spans="1:8" ht="20.100000000000001" customHeight="1" x14ac:dyDescent="0.25">
      <c r="A60" s="22">
        <f>+'STUDENT LIST'!A60</f>
        <v>53</v>
      </c>
      <c r="B60" s="84">
        <f>+'CT-2 '!B63</f>
        <v>31153</v>
      </c>
      <c r="C60" s="45" t="str">
        <f>+'CT-2 '!C63</f>
        <v> RATHOD PAVAN JAYLAL</v>
      </c>
      <c r="D60" s="84"/>
      <c r="E60" s="84"/>
      <c r="F60" s="84"/>
      <c r="G60" s="84"/>
      <c r="H60" s="84">
        <v>10</v>
      </c>
    </row>
    <row r="61" spans="1:8" ht="20.100000000000001" customHeight="1" x14ac:dyDescent="0.25">
      <c r="A61" s="22">
        <f>+'STUDENT LIST'!A61</f>
        <v>54</v>
      </c>
      <c r="B61" s="84">
        <f>+'CT-2 '!B64</f>
        <v>31154</v>
      </c>
      <c r="C61" s="45" t="str">
        <f>+'CT-2 '!C64</f>
        <v> CHAVAN SNEHAL KALYAN</v>
      </c>
      <c r="D61" s="84"/>
      <c r="E61" s="84"/>
      <c r="F61" s="84"/>
      <c r="G61" s="84"/>
      <c r="H61" s="84">
        <v>10</v>
      </c>
    </row>
    <row r="62" spans="1:8" ht="20.100000000000001" customHeight="1" x14ac:dyDescent="0.25">
      <c r="A62" s="22">
        <f>+'STUDENT LIST'!A62</f>
        <v>55</v>
      </c>
      <c r="B62" s="84">
        <f>+'CT-2 '!B65</f>
        <v>31155</v>
      </c>
      <c r="C62" s="45" t="str">
        <f>+'CT-2 '!C65</f>
        <v> PATHRUT AJAY PARSHURAM</v>
      </c>
      <c r="D62" s="84"/>
      <c r="E62" s="84"/>
      <c r="F62" s="84"/>
      <c r="G62" s="84"/>
      <c r="H62" s="84">
        <v>10</v>
      </c>
    </row>
    <row r="63" spans="1:8" ht="20.100000000000001" customHeight="1" x14ac:dyDescent="0.25">
      <c r="A63" s="22">
        <f>+'STUDENT LIST'!A63</f>
        <v>56</v>
      </c>
      <c r="B63" s="84">
        <f>+'CT-2 '!B66</f>
        <v>31156</v>
      </c>
      <c r="C63" s="45" t="str">
        <f>+'CT-2 '!C66</f>
        <v> SHAIKH SHAHBAAZ SHAIKH ZAHED</v>
      </c>
      <c r="D63" s="84"/>
      <c r="E63" s="84"/>
      <c r="F63" s="84"/>
      <c r="G63" s="84">
        <v>9</v>
      </c>
      <c r="H63" s="84"/>
    </row>
    <row r="64" spans="1:8" ht="20.100000000000001" customHeight="1" x14ac:dyDescent="0.25">
      <c r="A64" s="22">
        <f>+'STUDENT LIST'!A64</f>
        <v>57</v>
      </c>
      <c r="B64" s="84">
        <f>+'CT-2 '!B67</f>
        <v>31157</v>
      </c>
      <c r="C64" s="45" t="str">
        <f>+'CT-2 '!C67</f>
        <v> KHAN FAIZAN YAQUB</v>
      </c>
      <c r="D64" s="84"/>
      <c r="E64" s="84"/>
      <c r="F64" s="84"/>
      <c r="G64" s="84">
        <v>9</v>
      </c>
      <c r="H64" s="84"/>
    </row>
    <row r="65" spans="1:8" ht="20.100000000000001" customHeight="1" x14ac:dyDescent="0.25">
      <c r="A65" s="22">
        <f>+'STUDENT LIST'!A65</f>
        <v>58</v>
      </c>
      <c r="B65" s="84">
        <f>+'CT-2 '!B68</f>
        <v>31158</v>
      </c>
      <c r="C65" s="45" t="str">
        <f>+'CT-2 '!C68</f>
        <v> SHAIKH MOHD ILYAS SHAIKH MOHD YUNUS</v>
      </c>
      <c r="D65" s="84"/>
      <c r="E65" s="84"/>
      <c r="F65" s="84"/>
      <c r="G65" s="84">
        <v>9</v>
      </c>
      <c r="H65" s="84"/>
    </row>
    <row r="66" spans="1:8" ht="20.100000000000001" customHeight="1" x14ac:dyDescent="0.25">
      <c r="A66" s="22">
        <f>+'STUDENT LIST'!A66</f>
        <v>59</v>
      </c>
      <c r="B66" s="84">
        <f>+'CT-2 '!B69</f>
        <v>31159</v>
      </c>
      <c r="C66" s="45" t="str">
        <f>+'CT-2 '!C69</f>
        <v> ZANZANPATIL SAI SHIVAJIRAO</v>
      </c>
      <c r="D66" s="84"/>
      <c r="E66" s="84"/>
      <c r="F66" s="84"/>
      <c r="G66" s="84">
        <v>7</v>
      </c>
      <c r="H66" s="84"/>
    </row>
    <row r="67" spans="1:8" ht="20.100000000000001" customHeight="1" x14ac:dyDescent="0.25">
      <c r="A67" s="22">
        <f>+'STUDENT LIST'!A67</f>
        <v>60</v>
      </c>
      <c r="B67" s="84">
        <f>+'CT-2 '!B70</f>
        <v>31160</v>
      </c>
      <c r="C67" s="45" t="str">
        <f>+'CT-2 '!C70</f>
        <v> KALE ABHISHEK DADARAO</v>
      </c>
      <c r="D67" s="84"/>
      <c r="E67" s="84"/>
      <c r="F67" s="84"/>
      <c r="G67" s="84">
        <v>7</v>
      </c>
      <c r="H67" s="84"/>
    </row>
    <row r="68" spans="1:8" ht="20.100000000000001" customHeight="1" x14ac:dyDescent="0.25">
      <c r="A68" s="22">
        <f>+'STUDENT LIST'!A68</f>
        <v>61</v>
      </c>
      <c r="B68" s="84">
        <f>+'CT-2 '!B71</f>
        <v>31161</v>
      </c>
      <c r="C68" s="45" t="str">
        <f>+'CT-2 '!C71</f>
        <v> DHAKARE SHUBHAM JAGANNATH</v>
      </c>
      <c r="D68" s="84"/>
      <c r="E68" s="84">
        <v>10</v>
      </c>
      <c r="F68" s="84"/>
      <c r="G68" s="84"/>
      <c r="H68" s="84"/>
    </row>
    <row r="69" spans="1:8" ht="20.100000000000001" customHeight="1" x14ac:dyDescent="0.25">
      <c r="A69" s="22">
        <f>+'STUDENT LIST'!A69</f>
        <v>62</v>
      </c>
      <c r="B69" s="84">
        <f>+'CT-2 '!B72</f>
        <v>31162</v>
      </c>
      <c r="C69" s="45" t="str">
        <f>+'CT-2 '!C72</f>
        <v> JAMBHALIKAR PRAMOD SHIVAJI</v>
      </c>
      <c r="D69" s="84"/>
      <c r="E69" s="84">
        <v>9</v>
      </c>
      <c r="F69" s="84"/>
      <c r="G69" s="84"/>
      <c r="H69" s="84"/>
    </row>
    <row r="70" spans="1:8" ht="20.100000000000001" customHeight="1" x14ac:dyDescent="0.25">
      <c r="A70" s="22">
        <f>+'STUDENT LIST'!A70</f>
        <v>63</v>
      </c>
      <c r="B70" s="84">
        <f>+'CT-2 '!B73</f>
        <v>0</v>
      </c>
      <c r="C70" s="45">
        <f>+'CT-2 '!C73</f>
        <v>0</v>
      </c>
      <c r="D70" s="84"/>
      <c r="E70" s="84"/>
      <c r="F70" s="84"/>
      <c r="G70" s="84"/>
      <c r="H70" s="84"/>
    </row>
    <row r="71" spans="1:8" ht="20.100000000000001" customHeight="1" x14ac:dyDescent="0.25">
      <c r="A71" s="22">
        <f>+'STUDENT LIST'!A71</f>
        <v>64</v>
      </c>
      <c r="B71" s="84">
        <f>+'CT-2 '!B74</f>
        <v>0</v>
      </c>
      <c r="C71" s="45">
        <f>+'CT-2 '!C74</f>
        <v>0</v>
      </c>
      <c r="D71" s="84"/>
      <c r="E71" s="84"/>
      <c r="F71" s="84"/>
      <c r="G71" s="84"/>
      <c r="H71" s="84"/>
    </row>
    <row r="72" spans="1:8" ht="20.100000000000001" customHeight="1" x14ac:dyDescent="0.25">
      <c r="A72" s="22">
        <f>+'STUDENT LIST'!A72</f>
        <v>65</v>
      </c>
      <c r="B72" s="84">
        <f>+'CT-2 '!B75</f>
        <v>0</v>
      </c>
      <c r="C72" s="45">
        <f>+'CT-2 '!C75</f>
        <v>0</v>
      </c>
      <c r="D72" s="84"/>
      <c r="E72" s="84"/>
      <c r="F72" s="84"/>
      <c r="G72" s="84"/>
      <c r="H72" s="84"/>
    </row>
    <row r="73" spans="1:8" ht="20.100000000000001" customHeight="1" x14ac:dyDescent="0.25">
      <c r="A73" s="22">
        <f>+'STUDENT LIST'!A73</f>
        <v>66</v>
      </c>
      <c r="B73" s="84">
        <f>+'CT-2 '!B76</f>
        <v>0</v>
      </c>
      <c r="C73" s="45">
        <f>+'CT-2 '!C76</f>
        <v>0</v>
      </c>
      <c r="D73" s="84"/>
      <c r="E73" s="84"/>
      <c r="F73" s="84"/>
      <c r="G73" s="84"/>
      <c r="H73" s="84"/>
    </row>
    <row r="74" spans="1:8" ht="20.100000000000001" customHeight="1" x14ac:dyDescent="0.25">
      <c r="A74" s="22">
        <f>+'STUDENT LIST'!A74</f>
        <v>67</v>
      </c>
      <c r="B74" s="84">
        <f>+'CT-2 '!B77</f>
        <v>0</v>
      </c>
      <c r="C74" s="45">
        <f>+'CT-2 '!C77</f>
        <v>0</v>
      </c>
      <c r="D74" s="84"/>
      <c r="E74" s="84"/>
      <c r="F74" s="84"/>
      <c r="G74" s="84"/>
      <c r="H74" s="84"/>
    </row>
    <row r="75" spans="1:8" ht="20.100000000000001" customHeight="1" x14ac:dyDescent="0.25">
      <c r="A75" s="22">
        <f>+'STUDENT LIST'!A75</f>
        <v>68</v>
      </c>
      <c r="B75" s="84">
        <f>+'CT-2 '!B78</f>
        <v>0</v>
      </c>
      <c r="C75" s="45">
        <f>+'CT-2 '!C78</f>
        <v>0</v>
      </c>
      <c r="D75" s="84"/>
      <c r="E75" s="84"/>
      <c r="F75" s="84"/>
      <c r="G75" s="84"/>
      <c r="H75" s="84"/>
    </row>
    <row r="76" spans="1:8" ht="20.100000000000001" customHeight="1" x14ac:dyDescent="0.25">
      <c r="A76" s="22">
        <f>+'STUDENT LIST'!A76</f>
        <v>69</v>
      </c>
      <c r="B76" s="84">
        <f>+'CT-2 '!B79</f>
        <v>0</v>
      </c>
      <c r="C76" s="45">
        <f>+'CT-2 '!C79</f>
        <v>0</v>
      </c>
      <c r="D76" s="84"/>
      <c r="E76" s="84"/>
      <c r="F76" s="84"/>
      <c r="G76" s="84"/>
      <c r="H76" s="84"/>
    </row>
    <row r="77" spans="1:8" ht="20.100000000000001" customHeight="1" x14ac:dyDescent="0.25">
      <c r="A77" s="22">
        <f>+'STUDENT LIST'!A77</f>
        <v>70</v>
      </c>
      <c r="B77" s="84">
        <f>+'CT-2 '!B80</f>
        <v>0</v>
      </c>
      <c r="C77" s="45">
        <f>+'CT-2 '!C80</f>
        <v>0</v>
      </c>
      <c r="D77" s="84"/>
      <c r="E77" s="84"/>
      <c r="F77" s="84"/>
      <c r="G77" s="84"/>
      <c r="H77" s="84"/>
    </row>
    <row r="78" spans="1:8" ht="20.100000000000001" customHeight="1" x14ac:dyDescent="0.25">
      <c r="A78" s="22">
        <f>+'STUDENT LIST'!A78</f>
        <v>71</v>
      </c>
      <c r="B78" s="84">
        <f>+'CT-2 '!B81</f>
        <v>0</v>
      </c>
      <c r="C78" s="45">
        <f>+'CT-2 '!C81</f>
        <v>0</v>
      </c>
      <c r="D78" s="84"/>
      <c r="E78" s="84"/>
      <c r="F78" s="84"/>
      <c r="G78" s="84"/>
      <c r="H78" s="84"/>
    </row>
    <row r="79" spans="1:8" ht="20.100000000000001" customHeight="1" x14ac:dyDescent="0.25">
      <c r="A79" s="22">
        <f>+'STUDENT LIST'!A79</f>
        <v>72</v>
      </c>
      <c r="B79" s="84">
        <f>+'CT-2 '!B82</f>
        <v>0</v>
      </c>
      <c r="C79" s="45">
        <f>+'CT-2 '!C82</f>
        <v>0</v>
      </c>
      <c r="D79" s="84"/>
      <c r="E79" s="84"/>
      <c r="F79" s="84"/>
      <c r="G79" s="84"/>
      <c r="H79" s="84"/>
    </row>
    <row r="80" spans="1:8" ht="20.100000000000001" customHeight="1" x14ac:dyDescent="0.25">
      <c r="A80" s="22">
        <f>+'STUDENT LIST'!A80</f>
        <v>73</v>
      </c>
      <c r="B80" s="84">
        <f>+'CT-2 '!B83</f>
        <v>0</v>
      </c>
      <c r="C80" s="45">
        <f>+'CT-2 '!C83</f>
        <v>0</v>
      </c>
      <c r="D80" s="84"/>
      <c r="E80" s="84"/>
      <c r="F80" s="84"/>
      <c r="G80" s="84"/>
      <c r="H80" s="84"/>
    </row>
    <row r="81" spans="1:8" ht="20.100000000000001" customHeight="1" x14ac:dyDescent="0.25">
      <c r="A81" s="22">
        <f>+'STUDENT LIST'!A81</f>
        <v>74</v>
      </c>
      <c r="B81" s="84">
        <f>+'CT-2 '!B84</f>
        <v>0</v>
      </c>
      <c r="C81" s="45">
        <f>+'CT-2 '!C84</f>
        <v>0</v>
      </c>
      <c r="D81" s="84"/>
      <c r="E81" s="84"/>
      <c r="F81" s="84"/>
      <c r="G81" s="84"/>
      <c r="H81" s="84"/>
    </row>
    <row r="82" spans="1:8" ht="20.100000000000001" customHeight="1" x14ac:dyDescent="0.25">
      <c r="A82" s="22">
        <f>+'STUDENT LIST'!A82</f>
        <v>75</v>
      </c>
      <c r="B82" s="84">
        <f>+'CT-2 '!B85</f>
        <v>0</v>
      </c>
      <c r="C82" s="45">
        <f>+'CT-2 '!C85</f>
        <v>0</v>
      </c>
      <c r="D82" s="84"/>
      <c r="E82" s="84"/>
      <c r="F82" s="84"/>
      <c r="G82" s="84"/>
      <c r="H82" s="84"/>
    </row>
    <row r="83" spans="1:8" ht="20.100000000000001" customHeight="1" x14ac:dyDescent="0.25">
      <c r="A83" s="22">
        <f>+'STUDENT LIST'!A83</f>
        <v>76</v>
      </c>
      <c r="B83" s="84">
        <f>+'CT-2 '!B86</f>
        <v>0</v>
      </c>
      <c r="C83" s="45">
        <f>+'CT-2 '!C86</f>
        <v>0</v>
      </c>
      <c r="D83" s="84"/>
      <c r="E83" s="84"/>
      <c r="F83" s="84"/>
      <c r="G83" s="84"/>
      <c r="H83" s="84"/>
    </row>
    <row r="84" spans="1:8" ht="20.100000000000001" customHeight="1" x14ac:dyDescent="0.25">
      <c r="A84" s="22">
        <f>+'STUDENT LIST'!A84</f>
        <v>77</v>
      </c>
      <c r="B84" s="84">
        <f>+'CT-2 '!B87</f>
        <v>0</v>
      </c>
      <c r="C84" s="45">
        <f>+'CT-2 '!C87</f>
        <v>0</v>
      </c>
      <c r="D84" s="84"/>
      <c r="E84" s="84"/>
      <c r="F84" s="84"/>
      <c r="G84" s="84"/>
      <c r="H84" s="84"/>
    </row>
    <row r="85" spans="1:8" ht="20.100000000000001" customHeight="1" x14ac:dyDescent="0.25">
      <c r="A85" s="22">
        <f>+'STUDENT LIST'!A85</f>
        <v>78</v>
      </c>
      <c r="B85" s="84">
        <f>+'CT-2 '!B88</f>
        <v>0</v>
      </c>
      <c r="C85" s="45">
        <f>+'CT-2 '!C88</f>
        <v>0</v>
      </c>
      <c r="D85" s="84"/>
      <c r="E85" s="84"/>
      <c r="F85" s="84"/>
      <c r="G85" s="84"/>
      <c r="H85" s="84"/>
    </row>
    <row r="86" spans="1:8" ht="20.100000000000001" customHeight="1" x14ac:dyDescent="0.25">
      <c r="A86" s="22">
        <f>+'STUDENT LIST'!A86</f>
        <v>79</v>
      </c>
      <c r="B86" s="84">
        <f>+'CT-2 '!B89</f>
        <v>0</v>
      </c>
      <c r="C86" s="45">
        <f>+'CT-2 '!C89</f>
        <v>0</v>
      </c>
      <c r="D86" s="84"/>
      <c r="E86" s="84"/>
      <c r="F86" s="84"/>
      <c r="G86" s="84"/>
      <c r="H86" s="84"/>
    </row>
    <row r="87" spans="1:8" ht="20.100000000000001" customHeight="1" x14ac:dyDescent="0.25">
      <c r="A87" s="22">
        <f>+'STUDENT LIST'!A87</f>
        <v>80</v>
      </c>
      <c r="B87" s="84">
        <f>+'CT-2 '!B90</f>
        <v>0</v>
      </c>
      <c r="C87" s="45">
        <f>+'CT-2 '!C90</f>
        <v>0</v>
      </c>
      <c r="D87" s="84"/>
      <c r="E87" s="84"/>
      <c r="F87" s="84"/>
      <c r="G87" s="84"/>
      <c r="H87" s="84"/>
    </row>
    <row r="88" spans="1:8" ht="20.100000000000001" customHeight="1" x14ac:dyDescent="0.25">
      <c r="A88" s="22">
        <f>+'STUDENT LIST'!A88</f>
        <v>81</v>
      </c>
      <c r="B88" s="84">
        <f>+'CT-2 '!B91</f>
        <v>0</v>
      </c>
      <c r="C88" s="45">
        <f>+'CT-2 '!C91</f>
        <v>0</v>
      </c>
      <c r="D88" s="84"/>
      <c r="E88" s="84"/>
      <c r="F88" s="84"/>
      <c r="G88" s="84"/>
      <c r="H88" s="84"/>
    </row>
    <row r="89" spans="1:8" ht="20.100000000000001" customHeight="1" x14ac:dyDescent="0.25">
      <c r="A89" s="22">
        <f>+'STUDENT LIST'!A89</f>
        <v>82</v>
      </c>
      <c r="B89" s="84">
        <f>+'CT-2 '!B92</f>
        <v>0</v>
      </c>
      <c r="C89" s="45">
        <f>+'CT-2 '!C92</f>
        <v>0</v>
      </c>
      <c r="D89" s="84"/>
      <c r="E89" s="84"/>
      <c r="F89" s="84"/>
      <c r="G89" s="84"/>
      <c r="H89" s="84"/>
    </row>
    <row r="90" spans="1:8" ht="20.100000000000001" customHeight="1" x14ac:dyDescent="0.25">
      <c r="A90" s="22">
        <f>+'STUDENT LIST'!A90</f>
        <v>83</v>
      </c>
      <c r="B90" s="84">
        <f>+'CT-2 '!B93</f>
        <v>0</v>
      </c>
      <c r="C90" s="45">
        <f>+'CT-2 '!C93</f>
        <v>0</v>
      </c>
      <c r="D90" s="84"/>
      <c r="E90" s="84"/>
      <c r="F90" s="84"/>
      <c r="G90" s="84"/>
      <c r="H90" s="84"/>
    </row>
    <row r="91" spans="1:8" ht="20.100000000000001" customHeight="1" x14ac:dyDescent="0.25">
      <c r="A91" s="22">
        <f>+'STUDENT LIST'!A91</f>
        <v>84</v>
      </c>
      <c r="B91" s="84">
        <f>+'CT-2 '!B94</f>
        <v>0</v>
      </c>
      <c r="C91" s="45">
        <f>+'CT-2 '!C94</f>
        <v>0</v>
      </c>
      <c r="D91" s="84"/>
      <c r="E91" s="84"/>
      <c r="F91" s="84"/>
      <c r="G91" s="84"/>
      <c r="H91" s="84"/>
    </row>
    <row r="92" spans="1:8" ht="20.100000000000001" customHeight="1" x14ac:dyDescent="0.25">
      <c r="A92" s="22">
        <f>+'STUDENT LIST'!A92</f>
        <v>85</v>
      </c>
      <c r="B92" s="84">
        <f>+'CT-2 '!B95</f>
        <v>0</v>
      </c>
      <c r="C92" s="45">
        <f>+'CT-2 '!C95</f>
        <v>0</v>
      </c>
      <c r="D92" s="84"/>
      <c r="E92" s="84"/>
      <c r="F92" s="84"/>
      <c r="G92" s="84"/>
      <c r="H92" s="84"/>
    </row>
    <row r="93" spans="1:8" ht="20.100000000000001" customHeight="1" x14ac:dyDescent="0.25">
      <c r="A93" s="22">
        <f>+'STUDENT LIST'!A93</f>
        <v>86</v>
      </c>
      <c r="B93" s="84">
        <f>+'CT-2 '!B96</f>
        <v>0</v>
      </c>
      <c r="C93" s="45">
        <f>+'CT-2 '!C96</f>
        <v>0</v>
      </c>
      <c r="D93" s="84"/>
      <c r="E93" s="84"/>
      <c r="F93" s="84"/>
      <c r="G93" s="84"/>
      <c r="H93" s="84"/>
    </row>
    <row r="94" spans="1:8" ht="20.100000000000001" customHeight="1" x14ac:dyDescent="0.25">
      <c r="A94" s="22">
        <f>+'STUDENT LIST'!A94</f>
        <v>87</v>
      </c>
      <c r="B94" s="84">
        <f>+'CT-2 '!B97</f>
        <v>0</v>
      </c>
      <c r="C94" s="45">
        <f>+'CT-2 '!C97</f>
        <v>0</v>
      </c>
      <c r="D94" s="84"/>
      <c r="E94" s="84"/>
      <c r="F94" s="84"/>
      <c r="G94" s="84"/>
      <c r="H94" s="84"/>
    </row>
    <row r="95" spans="1:8" ht="20.100000000000001" customHeight="1" x14ac:dyDescent="0.25">
      <c r="A95" s="22">
        <f>+'STUDENT LIST'!A95</f>
        <v>88</v>
      </c>
      <c r="B95" s="84">
        <f>+'CT-2 '!B98</f>
        <v>0</v>
      </c>
      <c r="C95" s="45">
        <f>+'CT-2 '!C98</f>
        <v>0</v>
      </c>
      <c r="D95" s="84"/>
      <c r="E95" s="84"/>
      <c r="F95" s="84"/>
      <c r="G95" s="84"/>
      <c r="H95" s="84"/>
    </row>
    <row r="96" spans="1:8" ht="20.100000000000001" customHeight="1" x14ac:dyDescent="0.25">
      <c r="A96" s="22">
        <f>+'STUDENT LIST'!A96</f>
        <v>89</v>
      </c>
      <c r="B96" s="84">
        <f>+'CT-2 '!B99</f>
        <v>0</v>
      </c>
      <c r="C96" s="45">
        <f>+'CT-2 '!C99</f>
        <v>0</v>
      </c>
      <c r="D96" s="84"/>
      <c r="E96" s="84"/>
      <c r="F96" s="84"/>
      <c r="G96" s="84"/>
      <c r="H96" s="84"/>
    </row>
    <row r="97" spans="1:8" ht="20.100000000000001" customHeight="1" x14ac:dyDescent="0.25">
      <c r="A97" s="22">
        <f>+'STUDENT LIST'!A97</f>
        <v>90</v>
      </c>
      <c r="B97" s="84">
        <f>+'CT-2 '!B100</f>
        <v>0</v>
      </c>
      <c r="C97" s="45">
        <f>+'CT-2 '!C100</f>
        <v>0</v>
      </c>
      <c r="D97" s="84"/>
      <c r="E97" s="84"/>
      <c r="F97" s="84"/>
      <c r="G97" s="84"/>
      <c r="H97" s="84"/>
    </row>
    <row r="98" spans="1:8" ht="20.100000000000001" customHeight="1" x14ac:dyDescent="0.25">
      <c r="A98" s="22">
        <f>+'STUDENT LIST'!A98</f>
        <v>91</v>
      </c>
      <c r="B98" s="84">
        <f>+'CT-2 '!B101</f>
        <v>0</v>
      </c>
      <c r="C98" s="45">
        <f>+'CT-2 '!C101</f>
        <v>0</v>
      </c>
      <c r="D98" s="84"/>
      <c r="E98" s="84"/>
      <c r="F98" s="84"/>
      <c r="G98" s="84"/>
      <c r="H98" s="84"/>
    </row>
    <row r="99" spans="1:8" ht="20.100000000000001" customHeight="1" x14ac:dyDescent="0.25">
      <c r="A99" s="22">
        <f>+'STUDENT LIST'!A99</f>
        <v>92</v>
      </c>
      <c r="B99" s="84">
        <f>+'CT-2 '!B102</f>
        <v>0</v>
      </c>
      <c r="C99" s="45">
        <f>+'CT-2 '!C102</f>
        <v>0</v>
      </c>
      <c r="D99" s="84"/>
      <c r="E99" s="84"/>
      <c r="F99" s="84"/>
      <c r="G99" s="84"/>
      <c r="H99" s="84"/>
    </row>
    <row r="100" spans="1:8" ht="20.100000000000001" customHeight="1" x14ac:dyDescent="0.25">
      <c r="A100" s="22">
        <f>+'STUDENT LIST'!A100</f>
        <v>93</v>
      </c>
      <c r="B100" s="84">
        <f>+'CT-2 '!B103</f>
        <v>0</v>
      </c>
      <c r="C100" s="45">
        <f>+'CT-2 '!C103</f>
        <v>0</v>
      </c>
      <c r="D100" s="84"/>
      <c r="E100" s="84"/>
      <c r="F100" s="84"/>
      <c r="G100" s="84"/>
      <c r="H100" s="84"/>
    </row>
    <row r="101" spans="1:8" ht="20.100000000000001" customHeight="1" x14ac:dyDescent="0.25">
      <c r="A101" s="22">
        <f>+'STUDENT LIST'!A101</f>
        <v>94</v>
      </c>
      <c r="B101" s="84">
        <f>+'CT-2 '!B104</f>
        <v>0</v>
      </c>
      <c r="C101" s="45">
        <f>+'CT-2 '!C104</f>
        <v>0</v>
      </c>
      <c r="D101" s="84"/>
      <c r="E101" s="84"/>
      <c r="F101" s="84"/>
      <c r="G101" s="84"/>
      <c r="H101" s="84"/>
    </row>
    <row r="102" spans="1:8" ht="20.100000000000001" customHeight="1" x14ac:dyDescent="0.25">
      <c r="A102" s="22">
        <f>+'STUDENT LIST'!A102</f>
        <v>95</v>
      </c>
      <c r="B102" s="84">
        <f>+'CT-2 '!B105</f>
        <v>0</v>
      </c>
      <c r="C102" s="45">
        <f>+'CT-2 '!C105</f>
        <v>0</v>
      </c>
      <c r="D102" s="84"/>
      <c r="E102" s="84"/>
      <c r="F102" s="84"/>
      <c r="G102" s="84"/>
      <c r="H102" s="84"/>
    </row>
    <row r="103" spans="1:8" ht="20.100000000000001" customHeight="1" x14ac:dyDescent="0.25">
      <c r="A103" s="22">
        <f>+'STUDENT LIST'!A103</f>
        <v>96</v>
      </c>
      <c r="B103" s="84">
        <f>+'CT-2 '!B106</f>
        <v>0</v>
      </c>
      <c r="C103" s="45">
        <f>+'CT-2 '!C106</f>
        <v>0</v>
      </c>
      <c r="D103" s="84"/>
      <c r="E103" s="84"/>
      <c r="F103" s="84"/>
      <c r="G103" s="84"/>
      <c r="H103" s="84"/>
    </row>
    <row r="104" spans="1:8" ht="20.100000000000001" customHeight="1" x14ac:dyDescent="0.25">
      <c r="A104" s="22">
        <f>+'STUDENT LIST'!A104</f>
        <v>97</v>
      </c>
      <c r="B104" s="84">
        <f>+'CT-2 '!B107</f>
        <v>0</v>
      </c>
      <c r="C104" s="45">
        <f>+'CT-2 '!C107</f>
        <v>0</v>
      </c>
      <c r="D104" s="84"/>
      <c r="E104" s="84"/>
      <c r="F104" s="84"/>
      <c r="G104" s="84"/>
      <c r="H104" s="84"/>
    </row>
    <row r="105" spans="1:8" ht="20.100000000000001" customHeight="1" x14ac:dyDescent="0.25">
      <c r="A105" s="22">
        <f>+'STUDENT LIST'!A105</f>
        <v>98</v>
      </c>
      <c r="B105" s="84">
        <f>+'CT-2 '!B108</f>
        <v>0</v>
      </c>
      <c r="C105" s="45">
        <f>+'CT-2 '!C108</f>
        <v>0</v>
      </c>
      <c r="D105" s="84"/>
      <c r="E105" s="84"/>
      <c r="F105" s="84"/>
      <c r="G105" s="84"/>
      <c r="H105" s="84"/>
    </row>
    <row r="106" spans="1:8" ht="20.100000000000001" customHeight="1" x14ac:dyDescent="0.25">
      <c r="A106" s="22">
        <f>+'STUDENT LIST'!A106</f>
        <v>99</v>
      </c>
      <c r="B106" s="84">
        <f>+'CT-2 '!B109</f>
        <v>0</v>
      </c>
      <c r="C106" s="45">
        <f>+'CT-2 '!C109</f>
        <v>0</v>
      </c>
      <c r="D106" s="84"/>
      <c r="E106" s="84"/>
      <c r="F106" s="84"/>
      <c r="G106" s="84"/>
      <c r="H106" s="84"/>
    </row>
    <row r="107" spans="1:8" ht="20.100000000000001" customHeight="1" x14ac:dyDescent="0.25">
      <c r="A107" s="22">
        <f>+'STUDENT LIST'!A107</f>
        <v>100</v>
      </c>
      <c r="B107" s="84">
        <f>+'CT-2 '!B110</f>
        <v>0</v>
      </c>
      <c r="C107" s="45">
        <f>+'CT-2 '!C110</f>
        <v>0</v>
      </c>
      <c r="D107" s="84"/>
      <c r="E107" s="84"/>
      <c r="F107" s="84"/>
      <c r="G107" s="84"/>
      <c r="H107" s="84"/>
    </row>
    <row r="108" spans="1:8" ht="20.100000000000001" customHeight="1" x14ac:dyDescent="0.25">
      <c r="A108" s="22">
        <f>+'STUDENT LIST'!A108</f>
        <v>101</v>
      </c>
      <c r="B108" s="84">
        <f>+'CT-2 '!B111</f>
        <v>0</v>
      </c>
      <c r="C108" s="45">
        <f>+'CT-2 '!C111</f>
        <v>0</v>
      </c>
      <c r="D108" s="84"/>
      <c r="E108" s="84"/>
      <c r="F108" s="84"/>
      <c r="G108" s="84"/>
      <c r="H108" s="84"/>
    </row>
    <row r="109" spans="1:8" ht="20.100000000000001" customHeight="1" x14ac:dyDescent="0.25">
      <c r="A109" s="22">
        <f>+'STUDENT LIST'!A109</f>
        <v>102</v>
      </c>
      <c r="B109" s="84">
        <f>+'CT-2 '!B112</f>
        <v>0</v>
      </c>
      <c r="C109" s="45">
        <f>+'CT-2 '!C112</f>
        <v>0</v>
      </c>
      <c r="D109" s="84"/>
      <c r="E109" s="84"/>
      <c r="F109" s="84"/>
      <c r="G109" s="84"/>
      <c r="H109" s="84"/>
    </row>
    <row r="110" spans="1:8" ht="20.100000000000001" customHeight="1" x14ac:dyDescent="0.25">
      <c r="A110" s="22">
        <f>+'STUDENT LIST'!A110</f>
        <v>103</v>
      </c>
      <c r="B110" s="84">
        <f>+'CT-2 '!B113</f>
        <v>0</v>
      </c>
      <c r="C110" s="45">
        <f>+'CT-2 '!C113</f>
        <v>0</v>
      </c>
      <c r="D110" s="84"/>
      <c r="E110" s="84"/>
      <c r="F110" s="84"/>
      <c r="G110" s="84"/>
      <c r="H110" s="84"/>
    </row>
    <row r="111" spans="1:8" ht="20.100000000000001" customHeight="1" x14ac:dyDescent="0.25">
      <c r="A111" s="22">
        <f>+'STUDENT LIST'!A111</f>
        <v>104</v>
      </c>
      <c r="B111" s="84">
        <f>+'CT-2 '!B114</f>
        <v>0</v>
      </c>
      <c r="C111" s="45">
        <f>+'CT-2 '!C114</f>
        <v>0</v>
      </c>
      <c r="D111" s="84"/>
      <c r="E111" s="84"/>
      <c r="F111" s="84"/>
      <c r="G111" s="84"/>
      <c r="H111" s="84"/>
    </row>
    <row r="112" spans="1:8" ht="20.100000000000001" customHeight="1" x14ac:dyDescent="0.25">
      <c r="A112" s="22">
        <f>+'STUDENT LIST'!A112</f>
        <v>105</v>
      </c>
      <c r="B112" s="84">
        <f>+'CT-2 '!B115</f>
        <v>0</v>
      </c>
      <c r="C112" s="45">
        <f>+'CT-2 '!C115</f>
        <v>0</v>
      </c>
      <c r="D112" s="84"/>
      <c r="E112" s="84"/>
      <c r="F112" s="84"/>
      <c r="G112" s="84"/>
      <c r="H112" s="84"/>
    </row>
    <row r="113" spans="1:8" ht="20.100000000000001" customHeight="1" x14ac:dyDescent="0.25">
      <c r="A113" s="22">
        <f>+'STUDENT LIST'!A113</f>
        <v>106</v>
      </c>
      <c r="B113" s="84">
        <f>+'CT-2 '!B116</f>
        <v>0</v>
      </c>
      <c r="C113" s="45">
        <f>+'CT-2 '!C116</f>
        <v>0</v>
      </c>
      <c r="D113" s="84"/>
      <c r="E113" s="84"/>
      <c r="F113" s="84"/>
      <c r="G113" s="84"/>
      <c r="H113" s="84"/>
    </row>
    <row r="114" spans="1:8" ht="20.100000000000001" customHeight="1" x14ac:dyDescent="0.25">
      <c r="A114" s="22">
        <f>+'STUDENT LIST'!A114</f>
        <v>107</v>
      </c>
      <c r="B114" s="84">
        <f>+'CT-2 '!B117</f>
        <v>0</v>
      </c>
      <c r="C114" s="45">
        <f>+'CT-2 '!C117</f>
        <v>0</v>
      </c>
      <c r="D114" s="84"/>
      <c r="E114" s="84"/>
      <c r="F114" s="84"/>
      <c r="G114" s="84"/>
      <c r="H114" s="84"/>
    </row>
    <row r="115" spans="1:8" ht="20.100000000000001" customHeight="1" x14ac:dyDescent="0.25">
      <c r="A115" s="22">
        <f>+'STUDENT LIST'!A115</f>
        <v>108</v>
      </c>
      <c r="B115" s="84">
        <f>+'CT-2 '!B118</f>
        <v>0</v>
      </c>
      <c r="C115" s="45">
        <f>+'CT-2 '!C118</f>
        <v>0</v>
      </c>
      <c r="D115" s="84"/>
      <c r="E115" s="84"/>
      <c r="F115" s="84"/>
      <c r="G115" s="84"/>
      <c r="H115" s="84"/>
    </row>
    <row r="116" spans="1:8" ht="20.100000000000001" customHeight="1" x14ac:dyDescent="0.25">
      <c r="A116" s="22">
        <f>+'STUDENT LIST'!A116</f>
        <v>109</v>
      </c>
      <c r="B116" s="84">
        <f>+'CT-2 '!B119</f>
        <v>0</v>
      </c>
      <c r="C116" s="45">
        <f>+'CT-2 '!C119</f>
        <v>0</v>
      </c>
      <c r="D116" s="84"/>
      <c r="E116" s="84"/>
      <c r="F116" s="84"/>
      <c r="G116" s="84"/>
      <c r="H116" s="84"/>
    </row>
    <row r="117" spans="1:8" ht="20.100000000000001" customHeight="1" x14ac:dyDescent="0.25">
      <c r="A117" s="22">
        <f>+'STUDENT LIST'!A117</f>
        <v>110</v>
      </c>
      <c r="B117" s="84">
        <f>+'CT-2 '!B120</f>
        <v>0</v>
      </c>
      <c r="C117" s="45">
        <f>+'CT-2 '!C120</f>
        <v>0</v>
      </c>
      <c r="D117" s="84"/>
      <c r="E117" s="84"/>
      <c r="F117" s="84"/>
      <c r="G117" s="84"/>
      <c r="H117" s="84"/>
    </row>
    <row r="118" spans="1:8" ht="20.100000000000001" customHeight="1" x14ac:dyDescent="0.25">
      <c r="A118" s="22">
        <f>+'STUDENT LIST'!A118</f>
        <v>111</v>
      </c>
      <c r="B118" s="84">
        <f>+'CT-2 '!B121</f>
        <v>0</v>
      </c>
      <c r="C118" s="45">
        <f>+'CT-2 '!C121</f>
        <v>0</v>
      </c>
      <c r="D118" s="84"/>
      <c r="E118" s="84"/>
      <c r="F118" s="84"/>
      <c r="G118" s="84"/>
      <c r="H118" s="84"/>
    </row>
    <row r="119" spans="1:8" ht="20.100000000000001" customHeight="1" x14ac:dyDescent="0.25">
      <c r="A119" s="22">
        <f>+'STUDENT LIST'!A119</f>
        <v>112</v>
      </c>
      <c r="B119" s="84">
        <f>+'CT-2 '!B122</f>
        <v>0</v>
      </c>
      <c r="C119" s="45">
        <f>+'CT-2 '!C122</f>
        <v>0</v>
      </c>
      <c r="D119" s="84"/>
      <c r="E119" s="84"/>
      <c r="F119" s="84"/>
      <c r="G119" s="84"/>
      <c r="H119" s="84"/>
    </row>
    <row r="120" spans="1:8" ht="20.100000000000001" customHeight="1" x14ac:dyDescent="0.25">
      <c r="A120" s="22">
        <f>+'STUDENT LIST'!A120</f>
        <v>113</v>
      </c>
      <c r="B120" s="84">
        <f>+'CT-2 '!B123</f>
        <v>0</v>
      </c>
      <c r="C120" s="45">
        <f>+'CT-2 '!C123</f>
        <v>0</v>
      </c>
      <c r="D120" s="84"/>
      <c r="E120" s="84"/>
      <c r="F120" s="84"/>
      <c r="G120" s="84"/>
      <c r="H120" s="84"/>
    </row>
    <row r="121" spans="1:8" ht="20.100000000000001" customHeight="1" x14ac:dyDescent="0.25">
      <c r="A121" s="22">
        <f>+'STUDENT LIST'!A121</f>
        <v>114</v>
      </c>
      <c r="B121" s="84">
        <f>+'CT-2 '!B124</f>
        <v>0</v>
      </c>
      <c r="C121" s="45">
        <f>+'CT-2 '!C124</f>
        <v>0</v>
      </c>
      <c r="D121" s="84"/>
      <c r="E121" s="84"/>
      <c r="F121" s="84"/>
      <c r="G121" s="84"/>
      <c r="H121" s="84"/>
    </row>
    <row r="122" spans="1:8" ht="20.100000000000001" customHeight="1" x14ac:dyDescent="0.25">
      <c r="A122" s="22">
        <f>+'STUDENT LIST'!A122</f>
        <v>115</v>
      </c>
      <c r="B122" s="84">
        <f>+'CT-2 '!B125</f>
        <v>0</v>
      </c>
      <c r="C122" s="45">
        <f>+'CT-2 '!C125</f>
        <v>0</v>
      </c>
      <c r="D122" s="84"/>
      <c r="E122" s="84"/>
      <c r="F122" s="84"/>
      <c r="G122" s="84"/>
      <c r="H122" s="84"/>
    </row>
    <row r="123" spans="1:8" ht="20.100000000000001" customHeight="1" x14ac:dyDescent="0.25">
      <c r="A123" s="22">
        <f>+'STUDENT LIST'!A123</f>
        <v>116</v>
      </c>
      <c r="B123" s="84">
        <f>+'CT-2 '!B126</f>
        <v>0</v>
      </c>
      <c r="C123" s="45">
        <f>+'CT-2 '!C126</f>
        <v>0</v>
      </c>
      <c r="D123" s="84"/>
      <c r="E123" s="84"/>
      <c r="F123" s="84"/>
      <c r="G123" s="84"/>
      <c r="H123" s="84"/>
    </row>
    <row r="124" spans="1:8" ht="20.100000000000001" customHeight="1" x14ac:dyDescent="0.25">
      <c r="A124" s="22">
        <f>+'STUDENT LIST'!A124</f>
        <v>117</v>
      </c>
      <c r="B124" s="84">
        <f>+'CT-2 '!B127</f>
        <v>0</v>
      </c>
      <c r="C124" s="45">
        <f>+'CT-2 '!C127</f>
        <v>0</v>
      </c>
      <c r="D124" s="84"/>
      <c r="E124" s="84"/>
      <c r="F124" s="84"/>
      <c r="G124" s="84"/>
      <c r="H124" s="84"/>
    </row>
    <row r="125" spans="1:8" ht="20.100000000000001" customHeight="1" x14ac:dyDescent="0.25">
      <c r="A125" s="22">
        <f>+'STUDENT LIST'!A125</f>
        <v>118</v>
      </c>
      <c r="B125" s="84">
        <f>+'CT-2 '!B128</f>
        <v>0</v>
      </c>
      <c r="C125" s="45">
        <f>+'CT-2 '!C128</f>
        <v>0</v>
      </c>
      <c r="D125" s="84"/>
      <c r="E125" s="84"/>
      <c r="F125" s="84"/>
      <c r="G125" s="84"/>
      <c r="H125" s="84"/>
    </row>
    <row r="126" spans="1:8" ht="20.100000000000001" customHeight="1" x14ac:dyDescent="0.25">
      <c r="A126" s="22">
        <f>+'STUDENT LIST'!A126</f>
        <v>119</v>
      </c>
      <c r="B126" s="84">
        <f>+'CT-2 '!B129</f>
        <v>0</v>
      </c>
      <c r="C126" s="45">
        <f>+'CT-2 '!C129</f>
        <v>0</v>
      </c>
      <c r="D126" s="84"/>
      <c r="E126" s="84"/>
      <c r="F126" s="84"/>
      <c r="G126" s="84"/>
      <c r="H126" s="84"/>
    </row>
    <row r="127" spans="1:8" ht="20.100000000000001" customHeight="1" x14ac:dyDescent="0.25">
      <c r="A127" s="22">
        <f>+'STUDENT LIST'!A127</f>
        <v>120</v>
      </c>
      <c r="B127" s="84">
        <f>+'CT-2 '!B130</f>
        <v>0</v>
      </c>
      <c r="C127" s="45">
        <f>+'CT-2 '!C130</f>
        <v>0</v>
      </c>
      <c r="D127" s="84"/>
      <c r="E127" s="84"/>
      <c r="F127" s="84"/>
      <c r="G127" s="84"/>
      <c r="H127" s="84"/>
    </row>
    <row r="128" spans="1:8" ht="20.100000000000001" customHeight="1" x14ac:dyDescent="0.25">
      <c r="A128" s="22">
        <f>+'STUDENT LIST'!A128</f>
        <v>121</v>
      </c>
      <c r="B128" s="84">
        <f>+'CT-2 '!B131</f>
        <v>0</v>
      </c>
      <c r="C128" s="45">
        <f>+'CT-2 '!C131</f>
        <v>0</v>
      </c>
      <c r="D128" s="84"/>
      <c r="E128" s="84"/>
      <c r="F128" s="84"/>
      <c r="G128" s="84"/>
      <c r="H128" s="84"/>
    </row>
    <row r="129" spans="1:15" ht="20.100000000000001" customHeight="1" x14ac:dyDescent="0.25">
      <c r="A129" s="22">
        <f>+'STUDENT LIST'!A129</f>
        <v>122</v>
      </c>
      <c r="B129" s="84">
        <f>+'CT-2 '!B132</f>
        <v>0</v>
      </c>
      <c r="C129" s="45">
        <f>+'CT-2 '!C132</f>
        <v>0</v>
      </c>
      <c r="D129" s="84"/>
      <c r="E129" s="84"/>
      <c r="F129" s="84"/>
      <c r="G129" s="84"/>
      <c r="H129" s="84"/>
    </row>
    <row r="130" spans="1:15" ht="20.100000000000001" customHeight="1" x14ac:dyDescent="0.25">
      <c r="A130" s="22">
        <f>+'STUDENT LIST'!A130</f>
        <v>123</v>
      </c>
      <c r="B130" s="84">
        <f>+'CT-2 '!B133</f>
        <v>0</v>
      </c>
      <c r="C130" s="45">
        <f>+'CT-2 '!C133</f>
        <v>0</v>
      </c>
      <c r="D130" s="84"/>
      <c r="E130" s="84"/>
      <c r="F130" s="84"/>
      <c r="G130" s="84"/>
      <c r="H130" s="84"/>
    </row>
    <row r="131" spans="1:15" ht="20.100000000000001" customHeight="1" thickBot="1" x14ac:dyDescent="0.3">
      <c r="A131" s="22">
        <f>+'STUDENT LIST'!A131</f>
        <v>124</v>
      </c>
      <c r="B131" s="84">
        <f>+'CT-2 '!B134</f>
        <v>0</v>
      </c>
      <c r="C131" s="45">
        <f>+'CT-2 '!C134</f>
        <v>0</v>
      </c>
      <c r="D131" s="71"/>
      <c r="E131" s="71"/>
      <c r="F131" s="71"/>
      <c r="G131" s="71"/>
      <c r="H131" s="71"/>
    </row>
    <row r="132" spans="1:15" ht="20.100000000000001" customHeight="1" x14ac:dyDescent="0.25">
      <c r="A132" s="326" t="s">
        <v>269</v>
      </c>
      <c r="B132" s="327"/>
      <c r="C132" s="327"/>
      <c r="D132" s="308">
        <f>(10*0.57)</f>
        <v>5.6999999999999993</v>
      </c>
      <c r="E132" s="308">
        <f t="shared" ref="E132:H132" si="0">(10*0.57)</f>
        <v>5.6999999999999993</v>
      </c>
      <c r="F132" s="308">
        <f t="shared" si="0"/>
        <v>5.6999999999999993</v>
      </c>
      <c r="G132" s="308">
        <f t="shared" si="0"/>
        <v>5.6999999999999993</v>
      </c>
      <c r="H132" s="309">
        <f t="shared" si="0"/>
        <v>5.6999999999999993</v>
      </c>
    </row>
    <row r="133" spans="1:15" s="29" customFormat="1" ht="20.100000000000001" customHeight="1" x14ac:dyDescent="0.25">
      <c r="A133" s="328" t="s">
        <v>150</v>
      </c>
      <c r="B133" s="176"/>
      <c r="C133" s="176"/>
      <c r="D133" s="84">
        <f>COUNT(D8:D131)</f>
        <v>0</v>
      </c>
      <c r="E133" s="84">
        <f>COUNT(E8:E131)</f>
        <v>11</v>
      </c>
      <c r="F133" s="84">
        <f>COUNT(F8:F131)</f>
        <v>23</v>
      </c>
      <c r="G133" s="84">
        <f>COUNT(G8:G131)</f>
        <v>11</v>
      </c>
      <c r="H133" s="311">
        <f>COUNT(H8:H131)</f>
        <v>17</v>
      </c>
    </row>
    <row r="134" spans="1:15" s="29" customFormat="1" ht="20.100000000000001" customHeight="1" x14ac:dyDescent="0.25">
      <c r="A134" s="329" t="s">
        <v>162</v>
      </c>
      <c r="B134" s="324"/>
      <c r="C134" s="324"/>
      <c r="D134" s="84">
        <f>COUNTIF(D8:D131,"&gt;=5.7")</f>
        <v>0</v>
      </c>
      <c r="E134" s="84">
        <f t="shared" ref="E134:F134" si="1">COUNTIF(E8:E131,"&gt;=5.7")</f>
        <v>11</v>
      </c>
      <c r="F134" s="84">
        <f t="shared" si="1"/>
        <v>23</v>
      </c>
      <c r="G134" s="84">
        <f>COUNTIF(G8:G131,"&gt;=5.7")</f>
        <v>11</v>
      </c>
      <c r="H134" s="311">
        <f>COUNTIF(H8:H131,"&gt;=5.7")</f>
        <v>17</v>
      </c>
    </row>
    <row r="135" spans="1:15" s="29" customFormat="1" ht="20.100000000000001" customHeight="1" x14ac:dyDescent="0.25">
      <c r="A135" s="329" t="s">
        <v>193</v>
      </c>
      <c r="B135" s="324"/>
      <c r="C135" s="324"/>
      <c r="D135" s="297">
        <v>0</v>
      </c>
      <c r="E135" s="297">
        <f>(E134/E133)</f>
        <v>1</v>
      </c>
      <c r="F135" s="297">
        <f>(F134/F133)</f>
        <v>1</v>
      </c>
      <c r="G135" s="297">
        <f>(G134/G133)</f>
        <v>1</v>
      </c>
      <c r="H135" s="336">
        <f>(H134/H133)</f>
        <v>1</v>
      </c>
    </row>
    <row r="136" spans="1:15" s="29" customFormat="1" ht="20.100000000000001" customHeight="1" thickBot="1" x14ac:dyDescent="0.3">
      <c r="A136" s="340" t="s">
        <v>151</v>
      </c>
      <c r="B136" s="341"/>
      <c r="C136" s="341"/>
      <c r="D136" s="337" t="s">
        <v>171</v>
      </c>
      <c r="E136" s="337">
        <v>3</v>
      </c>
      <c r="F136" s="337">
        <v>3</v>
      </c>
      <c r="G136" s="337">
        <v>3</v>
      </c>
      <c r="H136" s="338">
        <v>3</v>
      </c>
    </row>
    <row r="139" spans="1:15" x14ac:dyDescent="0.25">
      <c r="B139" s="162" t="s">
        <v>236</v>
      </c>
      <c r="C139" s="162"/>
      <c r="D139" s="162"/>
      <c r="E139" s="162"/>
      <c r="F139" s="162"/>
      <c r="G139" s="162"/>
      <c r="H139" s="162"/>
      <c r="I139" s="160"/>
      <c r="J139" s="160"/>
      <c r="K139" s="160"/>
      <c r="L139" s="160"/>
      <c r="M139" s="160"/>
      <c r="N139" s="160"/>
      <c r="O139" s="160"/>
    </row>
  </sheetData>
  <mergeCells count="12">
    <mergeCell ref="A132:C132"/>
    <mergeCell ref="A133:C133"/>
    <mergeCell ref="A134:C134"/>
    <mergeCell ref="A135:C135"/>
    <mergeCell ref="A136:C136"/>
    <mergeCell ref="A1:H1"/>
    <mergeCell ref="A2:H2"/>
    <mergeCell ref="A3:H3"/>
    <mergeCell ref="A4:H4"/>
    <mergeCell ref="A5:H5"/>
    <mergeCell ref="A6:H6"/>
    <mergeCell ref="B139:H139"/>
  </mergeCells>
  <pageMargins left="0.70866141732283472" right="0" top="0.15748031496062992" bottom="0.11811023622047245" header="0" footer="0"/>
  <pageSetup paperSize="9" scale="53" orientation="portrait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1"/>
  <sheetViews>
    <sheetView zoomScale="70" zoomScaleNormal="70" workbookViewId="0">
      <selection activeCell="K12" sqref="K12"/>
    </sheetView>
  </sheetViews>
  <sheetFormatPr defaultRowHeight="15" x14ac:dyDescent="0.25"/>
  <cols>
    <col min="1" max="1" width="9.140625" style="17"/>
    <col min="2" max="2" width="15.28515625" style="17" customWidth="1"/>
    <col min="3" max="3" width="60.7109375" style="17" bestFit="1" customWidth="1"/>
    <col min="4" max="4" width="25" style="17" customWidth="1"/>
    <col min="5" max="5" width="26.140625" style="17" customWidth="1"/>
    <col min="6" max="16384" width="9.140625" style="17"/>
  </cols>
  <sheetData>
    <row r="1" spans="1:5" ht="57" customHeight="1" x14ac:dyDescent="0.25">
      <c r="A1" s="299"/>
      <c r="B1" s="299"/>
      <c r="C1" s="299"/>
      <c r="D1" s="299"/>
      <c r="E1" s="300"/>
    </row>
    <row r="2" spans="1:5" ht="20.25" x14ac:dyDescent="0.3">
      <c r="A2" s="206" t="s">
        <v>5</v>
      </c>
      <c r="B2" s="206"/>
      <c r="C2" s="206"/>
      <c r="D2" s="206"/>
      <c r="E2" s="257"/>
    </row>
    <row r="3" spans="1:5" ht="20.25" x14ac:dyDescent="0.3">
      <c r="A3" s="206" t="str">
        <f>+INDEX!A3</f>
        <v>PROGRAM: CIVIL ENGINEERING</v>
      </c>
      <c r="B3" s="206"/>
      <c r="C3" s="206"/>
      <c r="D3" s="206"/>
      <c r="E3" s="257"/>
    </row>
    <row r="4" spans="1:5" ht="18.75" x14ac:dyDescent="0.3">
      <c r="A4" s="229" t="s">
        <v>231</v>
      </c>
      <c r="B4" s="229"/>
      <c r="C4" s="229"/>
      <c r="D4" s="229"/>
      <c r="E4" s="259"/>
    </row>
    <row r="5" spans="1:5" ht="18.75" x14ac:dyDescent="0.3">
      <c r="A5" s="229" t="str">
        <f>+INDEX!A4</f>
        <v>NAME OFCOURSE &amp; CODE: ESTIMATING AND COSTING &amp; (22503)</v>
      </c>
      <c r="B5" s="229"/>
      <c r="C5" s="229"/>
      <c r="D5" s="229"/>
      <c r="E5" s="259"/>
    </row>
    <row r="6" spans="1:5" ht="15" customHeight="1" x14ac:dyDescent="0.25">
      <c r="A6" s="334" t="s">
        <v>237</v>
      </c>
      <c r="B6" s="334"/>
      <c r="C6" s="334"/>
      <c r="D6" s="334"/>
      <c r="E6" s="335"/>
    </row>
    <row r="7" spans="1:5" ht="28.5" customHeight="1" x14ac:dyDescent="0.25">
      <c r="A7" s="178" t="s">
        <v>46</v>
      </c>
      <c r="B7" s="178" t="s">
        <v>176</v>
      </c>
      <c r="C7" s="178" t="s">
        <v>152</v>
      </c>
      <c r="D7" s="342" t="s">
        <v>177</v>
      </c>
      <c r="E7" s="342" t="s">
        <v>178</v>
      </c>
    </row>
    <row r="8" spans="1:5" ht="18.75" customHeight="1" x14ac:dyDescent="0.25">
      <c r="A8" s="178"/>
      <c r="B8" s="178"/>
      <c r="C8" s="178"/>
      <c r="D8" s="86" t="s">
        <v>1</v>
      </c>
      <c r="E8" s="86" t="s">
        <v>2</v>
      </c>
    </row>
    <row r="9" spans="1:5" s="18" customFormat="1" ht="20.100000000000001" customHeight="1" x14ac:dyDescent="0.25">
      <c r="A9" s="178"/>
      <c r="B9" s="178"/>
      <c r="C9" s="178"/>
      <c r="D9" s="86">
        <v>10</v>
      </c>
      <c r="E9" s="86">
        <v>10</v>
      </c>
    </row>
    <row r="10" spans="1:5" ht="20.100000000000001" customHeight="1" x14ac:dyDescent="0.25">
      <c r="A10" s="302">
        <f>+'STUDENT LIST'!A8</f>
        <v>1</v>
      </c>
      <c r="B10" s="157">
        <f>+'MICRO PROJECT '!B8</f>
        <v>31101</v>
      </c>
      <c r="C10" s="45" t="str">
        <f>+'MICRO PROJECT '!C8</f>
        <v>SIRSAT DIPALI BANSILAL</v>
      </c>
      <c r="D10" s="2"/>
      <c r="E10" s="2"/>
    </row>
    <row r="11" spans="1:5" ht="20.100000000000001" customHeight="1" x14ac:dyDescent="0.25">
      <c r="A11" s="302">
        <f>+'STUDENT LIST'!A9</f>
        <v>2</v>
      </c>
      <c r="B11" s="157">
        <f>+'MICRO PROJECT '!B9</f>
        <v>31102</v>
      </c>
      <c r="C11" s="45" t="str">
        <f>+'MICRO PROJECT '!C9</f>
        <v>NARWADE VAIBHAV NANDLAL</v>
      </c>
      <c r="D11" s="2"/>
      <c r="E11" s="3"/>
    </row>
    <row r="12" spans="1:5" ht="20.100000000000001" customHeight="1" x14ac:dyDescent="0.25">
      <c r="A12" s="302">
        <f>+'STUDENT LIST'!A10</f>
        <v>3</v>
      </c>
      <c r="B12" s="157">
        <f>+'MICRO PROJECT '!B10</f>
        <v>31103</v>
      </c>
      <c r="C12" s="45" t="str">
        <f>+'MICRO PROJECT '!C10</f>
        <v> SADASHIV RANI AAKASH</v>
      </c>
      <c r="D12" s="2"/>
      <c r="E12" s="2"/>
    </row>
    <row r="13" spans="1:5" ht="20.100000000000001" customHeight="1" x14ac:dyDescent="0.25">
      <c r="A13" s="302">
        <f>+'STUDENT LIST'!A11</f>
        <v>4</v>
      </c>
      <c r="B13" s="157">
        <f>+'MICRO PROJECT '!B11</f>
        <v>31104</v>
      </c>
      <c r="C13" s="45" t="str">
        <f>+'MICRO PROJECT '!C11</f>
        <v>KAMBLE VAIBHAV NAMDEO</v>
      </c>
      <c r="D13" s="3"/>
      <c r="E13" s="3"/>
    </row>
    <row r="14" spans="1:5" ht="20.100000000000001" customHeight="1" x14ac:dyDescent="0.25">
      <c r="A14" s="302">
        <f>+'STUDENT LIST'!A12</f>
        <v>5</v>
      </c>
      <c r="B14" s="157">
        <f>+'MICRO PROJECT '!B12</f>
        <v>31105</v>
      </c>
      <c r="C14" s="45" t="str">
        <f>+'MICRO PROJECT '!C12</f>
        <v> GAIKWAD SANKET SANJAYDAS</v>
      </c>
      <c r="D14" s="2"/>
      <c r="E14" s="2"/>
    </row>
    <row r="15" spans="1:5" ht="20.100000000000001" customHeight="1" x14ac:dyDescent="0.25">
      <c r="A15" s="302">
        <f>+'STUDENT LIST'!A13</f>
        <v>6</v>
      </c>
      <c r="B15" s="157">
        <f>+'MICRO PROJECT '!B13</f>
        <v>31106</v>
      </c>
      <c r="C15" s="45" t="str">
        <f>+'MICRO PROJECT '!C13</f>
        <v>MARAPWAR VIVEK BHAGWAN</v>
      </c>
      <c r="D15" s="2"/>
      <c r="E15" s="2"/>
    </row>
    <row r="16" spans="1:5" ht="20.100000000000001" customHeight="1" x14ac:dyDescent="0.25">
      <c r="A16" s="302">
        <f>+'STUDENT LIST'!A14</f>
        <v>7</v>
      </c>
      <c r="B16" s="157">
        <f>+'MICRO PROJECT '!B14</f>
        <v>31107</v>
      </c>
      <c r="C16" s="45" t="str">
        <f>+'MICRO PROJECT '!C14</f>
        <v> MASAL ANIKET RAVINDRA</v>
      </c>
      <c r="D16" s="2"/>
      <c r="E16" s="2"/>
    </row>
    <row r="17" spans="1:5" ht="20.100000000000001" customHeight="1" x14ac:dyDescent="0.25">
      <c r="A17" s="302">
        <f>+'STUDENT LIST'!A15</f>
        <v>8</v>
      </c>
      <c r="B17" s="157">
        <f>+'MICRO PROJECT '!B15</f>
        <v>31108</v>
      </c>
      <c r="C17" s="45" t="str">
        <f>+'MICRO PROJECT '!C15</f>
        <v> WAGHMODE KISHOR BHASKAR</v>
      </c>
      <c r="D17" s="3"/>
      <c r="E17" s="2"/>
    </row>
    <row r="18" spans="1:5" ht="20.100000000000001" customHeight="1" x14ac:dyDescent="0.25">
      <c r="A18" s="302">
        <f>+'STUDENT LIST'!A16</f>
        <v>9</v>
      </c>
      <c r="B18" s="157">
        <f>+'MICRO PROJECT '!B16</f>
        <v>31109</v>
      </c>
      <c r="C18" s="45" t="str">
        <f>+'MICRO PROJECT '!C16</f>
        <v> SALVE AKASH PANDHARINATH</v>
      </c>
      <c r="D18" s="2"/>
      <c r="E18" s="2"/>
    </row>
    <row r="19" spans="1:5" ht="20.100000000000001" customHeight="1" x14ac:dyDescent="0.25">
      <c r="A19" s="302">
        <f>+'STUDENT LIST'!A17</f>
        <v>10</v>
      </c>
      <c r="B19" s="157">
        <f>+'MICRO PROJECT '!B17</f>
        <v>31110</v>
      </c>
      <c r="C19" s="45" t="str">
        <f>+'MICRO PROJECT '!C17</f>
        <v> PHULARE SWASTIK JAGANNATH</v>
      </c>
      <c r="D19" s="2"/>
      <c r="E19" s="2"/>
    </row>
    <row r="20" spans="1:5" ht="20.100000000000001" customHeight="1" x14ac:dyDescent="0.25">
      <c r="A20" s="302">
        <f>+'STUDENT LIST'!A18</f>
        <v>11</v>
      </c>
      <c r="B20" s="157">
        <f>+'MICRO PROJECT '!B18</f>
        <v>31111</v>
      </c>
      <c r="C20" s="45" t="str">
        <f>+'MICRO PROJECT '!C18</f>
        <v> PADGHAN PRASHIK VISHNU</v>
      </c>
      <c r="D20" s="2"/>
      <c r="E20" s="2"/>
    </row>
    <row r="21" spans="1:5" ht="20.100000000000001" customHeight="1" x14ac:dyDescent="0.25">
      <c r="A21" s="302">
        <f>+'STUDENT LIST'!A19</f>
        <v>12</v>
      </c>
      <c r="B21" s="157">
        <f>+'MICRO PROJECT '!B19</f>
        <v>31112</v>
      </c>
      <c r="C21" s="45" t="str">
        <f>+'MICRO PROJECT '!C19</f>
        <v> KHAN ABDULLAH ABDUL SAMI</v>
      </c>
      <c r="D21" s="2"/>
      <c r="E21" s="2"/>
    </row>
    <row r="22" spans="1:5" ht="20.100000000000001" customHeight="1" x14ac:dyDescent="0.25">
      <c r="A22" s="302">
        <f>+'STUDENT LIST'!A20</f>
        <v>13</v>
      </c>
      <c r="B22" s="157">
        <f>+'MICRO PROJECT '!B20</f>
        <v>31113</v>
      </c>
      <c r="C22" s="45" t="str">
        <f>+'MICRO PROJECT '!C20</f>
        <v> SYED AYAAN AZHER SYED</v>
      </c>
      <c r="D22" s="2"/>
      <c r="E22" s="2"/>
    </row>
    <row r="23" spans="1:5" ht="20.100000000000001" customHeight="1" x14ac:dyDescent="0.25">
      <c r="A23" s="302">
        <f>+'STUDENT LIST'!A21</f>
        <v>14</v>
      </c>
      <c r="B23" s="157">
        <f>+'MICRO PROJECT '!B21</f>
        <v>31114</v>
      </c>
      <c r="C23" s="45" t="str">
        <f>+'MICRO PROJECT '!C21</f>
        <v> BADE SANKET ASHOK</v>
      </c>
      <c r="D23" s="2"/>
      <c r="E23" s="2"/>
    </row>
    <row r="24" spans="1:5" ht="20.100000000000001" customHeight="1" x14ac:dyDescent="0.25">
      <c r="A24" s="302">
        <f>+'STUDENT LIST'!A22</f>
        <v>15</v>
      </c>
      <c r="B24" s="157">
        <f>+'MICRO PROJECT '!B22</f>
        <v>31115</v>
      </c>
      <c r="C24" s="45" t="str">
        <f>+'MICRO PROJECT '!C22</f>
        <v> CHAVAN ANJALI ASARAM</v>
      </c>
      <c r="D24" s="2"/>
      <c r="E24" s="2"/>
    </row>
    <row r="25" spans="1:5" ht="20.100000000000001" customHeight="1" x14ac:dyDescent="0.25">
      <c r="A25" s="302">
        <f>+'STUDENT LIST'!A23</f>
        <v>16</v>
      </c>
      <c r="B25" s="157">
        <f>+'MICRO PROJECT '!B23</f>
        <v>31116</v>
      </c>
      <c r="C25" s="45" t="str">
        <f>+'MICRO PROJECT '!C23</f>
        <v> GAVIT BHAVESH DILIP</v>
      </c>
      <c r="D25" s="2"/>
      <c r="E25" s="2"/>
    </row>
    <row r="26" spans="1:5" ht="20.100000000000001" customHeight="1" x14ac:dyDescent="0.25">
      <c r="A26" s="302">
        <f>+'STUDENT LIST'!A24</f>
        <v>17</v>
      </c>
      <c r="B26" s="157">
        <f>+'MICRO PROJECT '!B24</f>
        <v>31117</v>
      </c>
      <c r="C26" s="45" t="str">
        <f>+'MICRO PROJECT '!C24</f>
        <v> THORAT SUYASH BHARAT</v>
      </c>
      <c r="D26" s="2"/>
      <c r="E26" s="3"/>
    </row>
    <row r="27" spans="1:5" ht="20.100000000000001" customHeight="1" x14ac:dyDescent="0.25">
      <c r="A27" s="302">
        <f>+'STUDENT LIST'!A25</f>
        <v>18</v>
      </c>
      <c r="B27" s="157">
        <f>+'MICRO PROJECT '!B25</f>
        <v>31118</v>
      </c>
      <c r="C27" s="45" t="str">
        <f>+'MICRO PROJECT '!C25</f>
        <v> ZINJURDE NEHA KALYAN</v>
      </c>
      <c r="D27" s="2"/>
      <c r="E27" s="2"/>
    </row>
    <row r="28" spans="1:5" ht="20.100000000000001" customHeight="1" x14ac:dyDescent="0.25">
      <c r="A28" s="302">
        <f>+'STUDENT LIST'!A26</f>
        <v>19</v>
      </c>
      <c r="B28" s="157">
        <f>+'MICRO PROJECT '!B26</f>
        <v>31119</v>
      </c>
      <c r="C28" s="45" t="str">
        <f>+'MICRO PROJECT '!C26</f>
        <v> JADHAV SHWETA BALASAHEB</v>
      </c>
      <c r="D28" s="2"/>
      <c r="E28" s="2"/>
    </row>
    <row r="29" spans="1:5" ht="20.100000000000001" customHeight="1" x14ac:dyDescent="0.25">
      <c r="A29" s="302">
        <f>+'STUDENT LIST'!A27</f>
        <v>20</v>
      </c>
      <c r="B29" s="157">
        <f>+'MICRO PROJECT '!B27</f>
        <v>31120</v>
      </c>
      <c r="C29" s="45" t="str">
        <f>+'MICRO PROJECT '!C27</f>
        <v> SANGLE PAVAN SUKHDEV</v>
      </c>
      <c r="D29" s="2"/>
      <c r="E29" s="2"/>
    </row>
    <row r="30" spans="1:5" ht="20.100000000000001" customHeight="1" x14ac:dyDescent="0.25">
      <c r="A30" s="302">
        <f>+'STUDENT LIST'!A28</f>
        <v>21</v>
      </c>
      <c r="B30" s="157">
        <f>+'MICRO PROJECT '!B28</f>
        <v>31121</v>
      </c>
      <c r="C30" s="45" t="str">
        <f>+'MICRO PROJECT '!C28</f>
        <v> WAGHMARE PAYAL NAVNATH</v>
      </c>
      <c r="D30" s="2"/>
      <c r="E30" s="2"/>
    </row>
    <row r="31" spans="1:5" ht="20.100000000000001" customHeight="1" x14ac:dyDescent="0.25">
      <c r="A31" s="302">
        <f>+'STUDENT LIST'!A29</f>
        <v>22</v>
      </c>
      <c r="B31" s="157">
        <f>+'MICRO PROJECT '!B29</f>
        <v>31122</v>
      </c>
      <c r="C31" s="45" t="str">
        <f>+'MICRO PROJECT '!C29</f>
        <v> THORAT PRATIK VISHWAMBAR</v>
      </c>
      <c r="D31" s="2"/>
      <c r="E31" s="2"/>
    </row>
    <row r="32" spans="1:5" ht="20.100000000000001" customHeight="1" x14ac:dyDescent="0.25">
      <c r="A32" s="302">
        <f>+'STUDENT LIST'!A30</f>
        <v>23</v>
      </c>
      <c r="B32" s="157">
        <f>+'MICRO PROJECT '!B30</f>
        <v>31123</v>
      </c>
      <c r="C32" s="45" t="str">
        <f>+'MICRO PROJECT '!C30</f>
        <v> SHAIKH MOHD FAIZAN SHAIKH MOHD SHARFUDDIN</v>
      </c>
      <c r="D32" s="2"/>
      <c r="E32" s="2"/>
    </row>
    <row r="33" spans="1:5" ht="20.100000000000001" customHeight="1" x14ac:dyDescent="0.25">
      <c r="A33" s="302">
        <f>+'STUDENT LIST'!A31</f>
        <v>24</v>
      </c>
      <c r="B33" s="157">
        <f>+'MICRO PROJECT '!B31</f>
        <v>31124</v>
      </c>
      <c r="C33" s="45" t="str">
        <f>+'MICRO PROJECT '!C31</f>
        <v> WAGHMARE SWAPNIL RADHAJI</v>
      </c>
      <c r="D33" s="2"/>
      <c r="E33" s="2"/>
    </row>
    <row r="34" spans="1:5" ht="20.100000000000001" customHeight="1" x14ac:dyDescent="0.25">
      <c r="A34" s="302">
        <f>+'STUDENT LIST'!A32</f>
        <v>25</v>
      </c>
      <c r="B34" s="157">
        <f>+'MICRO PROJECT '!B32</f>
        <v>31125</v>
      </c>
      <c r="C34" s="45" t="str">
        <f>+'MICRO PROJECT '!C32</f>
        <v> GHUGARE SHANTANU ABASAHEB</v>
      </c>
      <c r="D34" s="2"/>
      <c r="E34" s="2"/>
    </row>
    <row r="35" spans="1:5" ht="20.100000000000001" customHeight="1" x14ac:dyDescent="0.25">
      <c r="A35" s="302">
        <f>+'STUDENT LIST'!A33</f>
        <v>26</v>
      </c>
      <c r="B35" s="157">
        <f>+'MICRO PROJECT '!B33</f>
        <v>31126</v>
      </c>
      <c r="C35" s="45" t="str">
        <f>+'MICRO PROJECT '!C33</f>
        <v> SOSE PARITOSH RAMESHWAR</v>
      </c>
      <c r="D35" s="2"/>
      <c r="E35" s="2"/>
    </row>
    <row r="36" spans="1:5" ht="20.100000000000001" customHeight="1" x14ac:dyDescent="0.25">
      <c r="A36" s="302">
        <f>+'STUDENT LIST'!A34</f>
        <v>27</v>
      </c>
      <c r="B36" s="157">
        <f>+'MICRO PROJECT '!B34</f>
        <v>31127</v>
      </c>
      <c r="C36" s="45" t="str">
        <f>+'MICRO PROJECT '!C34</f>
        <v> RANYEWLE PIYUSH PRAVINKUMAR</v>
      </c>
      <c r="D36" s="2"/>
      <c r="E36" s="2"/>
    </row>
    <row r="37" spans="1:5" ht="20.100000000000001" customHeight="1" x14ac:dyDescent="0.25">
      <c r="A37" s="302">
        <f>+'STUDENT LIST'!A35</f>
        <v>28</v>
      </c>
      <c r="B37" s="157">
        <f>+'MICRO PROJECT '!B35</f>
        <v>31128</v>
      </c>
      <c r="C37" s="45" t="str">
        <f>+'MICRO PROJECT '!C35</f>
        <v> GAWANDE RAHUL ASHOK</v>
      </c>
      <c r="D37" s="2"/>
      <c r="E37" s="2"/>
    </row>
    <row r="38" spans="1:5" ht="20.100000000000001" customHeight="1" x14ac:dyDescent="0.25">
      <c r="A38" s="302">
        <f>+'STUDENT LIST'!A36</f>
        <v>29</v>
      </c>
      <c r="B38" s="157">
        <f>+'MICRO PROJECT '!B36</f>
        <v>31129</v>
      </c>
      <c r="C38" s="45" t="str">
        <f>+'MICRO PROJECT '!C36</f>
        <v> SYED MIFTAHUDDIN SYED RAZIUDDIN</v>
      </c>
      <c r="D38" s="2"/>
      <c r="E38" s="2"/>
    </row>
    <row r="39" spans="1:5" ht="20.100000000000001" customHeight="1" x14ac:dyDescent="0.25">
      <c r="A39" s="302">
        <f>+'STUDENT LIST'!A37</f>
        <v>30</v>
      </c>
      <c r="B39" s="157">
        <f>+'MICRO PROJECT '!B37</f>
        <v>31130</v>
      </c>
      <c r="C39" s="45" t="str">
        <f>+'MICRO PROJECT '!C37</f>
        <v> BOMBLE GAURAV SANTU</v>
      </c>
      <c r="D39" s="2"/>
      <c r="E39" s="2"/>
    </row>
    <row r="40" spans="1:5" ht="20.100000000000001" customHeight="1" x14ac:dyDescent="0.25">
      <c r="A40" s="302">
        <f>+'STUDENT LIST'!A38</f>
        <v>31</v>
      </c>
      <c r="B40" s="157">
        <f>+'MICRO PROJECT '!B38</f>
        <v>31131</v>
      </c>
      <c r="C40" s="45" t="str">
        <f>+'MICRO PROJECT '!C38</f>
        <v> KATRUWAR CHINMAY SANJAY</v>
      </c>
      <c r="D40" s="2"/>
      <c r="E40" s="2"/>
    </row>
    <row r="41" spans="1:5" ht="20.100000000000001" customHeight="1" x14ac:dyDescent="0.25">
      <c r="A41" s="302">
        <f>+'STUDENT LIST'!A39</f>
        <v>32</v>
      </c>
      <c r="B41" s="157">
        <f>+'MICRO PROJECT '!B39</f>
        <v>31132</v>
      </c>
      <c r="C41" s="45" t="str">
        <f>+'MICRO PROJECT '!C39</f>
        <v> GALHATE SHUBHAM RAHUL</v>
      </c>
      <c r="D41" s="2"/>
      <c r="E41" s="2"/>
    </row>
    <row r="42" spans="1:5" ht="20.100000000000001" customHeight="1" x14ac:dyDescent="0.25">
      <c r="A42" s="302">
        <f>+'STUDENT LIST'!A40</f>
        <v>33</v>
      </c>
      <c r="B42" s="157">
        <f>+'MICRO PROJECT '!B40</f>
        <v>31133</v>
      </c>
      <c r="C42" s="45" t="str">
        <f>+'MICRO PROJECT '!C40</f>
        <v> HOLKAR PRANAV PARMESHWAR</v>
      </c>
      <c r="D42" s="2"/>
      <c r="E42" s="2"/>
    </row>
    <row r="43" spans="1:5" ht="20.100000000000001" customHeight="1" x14ac:dyDescent="0.25">
      <c r="A43" s="302">
        <f>+'STUDENT LIST'!A41</f>
        <v>34</v>
      </c>
      <c r="B43" s="157">
        <f>+'MICRO PROJECT '!B41</f>
        <v>31134</v>
      </c>
      <c r="C43" s="45" t="str">
        <f>+'MICRO PROJECT '!C41</f>
        <v> SABLE HARSHAL SHIVNATH</v>
      </c>
      <c r="D43" s="2"/>
      <c r="E43" s="2"/>
    </row>
    <row r="44" spans="1:5" ht="20.100000000000001" customHeight="1" x14ac:dyDescent="0.25">
      <c r="A44" s="302">
        <f>+'STUDENT LIST'!A42</f>
        <v>35</v>
      </c>
      <c r="B44" s="157">
        <f>+'MICRO PROJECT '!B42</f>
        <v>31135</v>
      </c>
      <c r="C44" s="45" t="str">
        <f>+'MICRO PROJECT '!C42</f>
        <v> QUAZI ABUBAKER AHMED QUAZI KHABEER AHMED</v>
      </c>
      <c r="D44" s="2"/>
      <c r="E44" s="2"/>
    </row>
    <row r="45" spans="1:5" ht="20.100000000000001" customHeight="1" x14ac:dyDescent="0.25">
      <c r="A45" s="302">
        <f>+'STUDENT LIST'!A43</f>
        <v>36</v>
      </c>
      <c r="B45" s="157">
        <f>+'MICRO PROJECT '!B43</f>
        <v>31136</v>
      </c>
      <c r="C45" s="45" t="str">
        <f>+'MICRO PROJECT '!C43</f>
        <v> HEMANT PATIL</v>
      </c>
      <c r="D45" s="2"/>
      <c r="E45" s="2"/>
    </row>
    <row r="46" spans="1:5" ht="20.100000000000001" customHeight="1" x14ac:dyDescent="0.25">
      <c r="A46" s="302">
        <f>+'STUDENT LIST'!A44</f>
        <v>37</v>
      </c>
      <c r="B46" s="157">
        <f>+'MICRO PROJECT '!B44</f>
        <v>31137</v>
      </c>
      <c r="C46" s="45" t="str">
        <f>+'MICRO PROJECT '!C44</f>
        <v> SHELAR VISHAL RAJENDRA</v>
      </c>
      <c r="D46" s="2"/>
      <c r="E46" s="2"/>
    </row>
    <row r="47" spans="1:5" ht="20.100000000000001" customHeight="1" x14ac:dyDescent="0.25">
      <c r="A47" s="302">
        <f>+'STUDENT LIST'!A45</f>
        <v>38</v>
      </c>
      <c r="B47" s="157">
        <f>+'MICRO PROJECT '!B45</f>
        <v>31138</v>
      </c>
      <c r="C47" s="45" t="str">
        <f>+'MICRO PROJECT '!C45</f>
        <v> MULEY ABHISHEK KALYANRAO</v>
      </c>
      <c r="D47" s="2"/>
      <c r="E47" s="2"/>
    </row>
    <row r="48" spans="1:5" ht="20.100000000000001" customHeight="1" x14ac:dyDescent="0.25">
      <c r="A48" s="302">
        <f>+'STUDENT LIST'!A46</f>
        <v>39</v>
      </c>
      <c r="B48" s="157">
        <f>+'MICRO PROJECT '!B46</f>
        <v>31139</v>
      </c>
      <c r="C48" s="45" t="str">
        <f>+'MICRO PROJECT '!C46</f>
        <v> SHARMA HARSHWARDHAN PANKAJ</v>
      </c>
      <c r="D48" s="2"/>
      <c r="E48" s="2"/>
    </row>
    <row r="49" spans="1:5" ht="20.100000000000001" customHeight="1" x14ac:dyDescent="0.25">
      <c r="A49" s="302">
        <f>+'STUDENT LIST'!A47</f>
        <v>40</v>
      </c>
      <c r="B49" s="157">
        <f>+'MICRO PROJECT '!B47</f>
        <v>31140</v>
      </c>
      <c r="C49" s="45" t="str">
        <f>+'MICRO PROJECT '!C47</f>
        <v> PATEL IRSHAD MUSHTAQUE</v>
      </c>
      <c r="D49" s="2"/>
      <c r="E49" s="2"/>
    </row>
    <row r="50" spans="1:5" ht="20.100000000000001" customHeight="1" x14ac:dyDescent="0.25">
      <c r="A50" s="302">
        <f>+'STUDENT LIST'!A48</f>
        <v>41</v>
      </c>
      <c r="B50" s="157">
        <f>+'MICRO PROJECT '!B48</f>
        <v>31141</v>
      </c>
      <c r="C50" s="45" t="str">
        <f>+'MICRO PROJECT '!C48</f>
        <v> DABHADE AJINKYA KADUBA</v>
      </c>
      <c r="D50" s="2"/>
      <c r="E50" s="2"/>
    </row>
    <row r="51" spans="1:5" ht="20.100000000000001" customHeight="1" x14ac:dyDescent="0.25">
      <c r="A51" s="302">
        <f>+'STUDENT LIST'!A49</f>
        <v>42</v>
      </c>
      <c r="B51" s="157">
        <f>+'MICRO PROJECT '!B49</f>
        <v>31142</v>
      </c>
      <c r="C51" s="45" t="str">
        <f>+'MICRO PROJECT '!C49</f>
        <v> KHOPADE MAYUR PRAKASH</v>
      </c>
      <c r="D51" s="2"/>
      <c r="E51" s="2"/>
    </row>
    <row r="52" spans="1:5" ht="20.100000000000001" customHeight="1" x14ac:dyDescent="0.25">
      <c r="A52" s="302">
        <f>+'STUDENT LIST'!A50</f>
        <v>43</v>
      </c>
      <c r="B52" s="157">
        <f>+'MICRO PROJECT '!B50</f>
        <v>31143</v>
      </c>
      <c r="C52" s="45" t="str">
        <f>+'MICRO PROJECT '!C50</f>
        <v> WAKLE PRATIK PRAKASH</v>
      </c>
      <c r="D52" s="2"/>
      <c r="E52" s="2"/>
    </row>
    <row r="53" spans="1:5" ht="20.100000000000001" customHeight="1" x14ac:dyDescent="0.25">
      <c r="A53" s="302">
        <f>+'STUDENT LIST'!A51</f>
        <v>44</v>
      </c>
      <c r="B53" s="157">
        <f>+'MICRO PROJECT '!B51</f>
        <v>31144</v>
      </c>
      <c r="C53" s="45" t="str">
        <f>+'MICRO PROJECT '!C51</f>
        <v> JOSHI ADITI LAXMIKANT</v>
      </c>
      <c r="D53" s="2"/>
      <c r="E53" s="2"/>
    </row>
    <row r="54" spans="1:5" ht="20.100000000000001" customHeight="1" x14ac:dyDescent="0.25">
      <c r="A54" s="302">
        <f>+'STUDENT LIST'!A52</f>
        <v>45</v>
      </c>
      <c r="B54" s="157">
        <f>+'MICRO PROJECT '!B52</f>
        <v>31145</v>
      </c>
      <c r="C54" s="45" t="str">
        <f>+'MICRO PROJECT '!C52</f>
        <v> TEHARE SHRAVASTI SANJAY</v>
      </c>
      <c r="D54" s="2"/>
      <c r="E54" s="2"/>
    </row>
    <row r="55" spans="1:5" ht="20.100000000000001" customHeight="1" x14ac:dyDescent="0.25">
      <c r="A55" s="302">
        <f>+'STUDENT LIST'!A53</f>
        <v>46</v>
      </c>
      <c r="B55" s="157">
        <f>+'MICRO PROJECT '!B53</f>
        <v>31146</v>
      </c>
      <c r="C55" s="45" t="str">
        <f>+'MICRO PROJECT '!C53</f>
        <v> SYEDA SARA FATIMA QUADRI SYED GAYAS HUSSAIN</v>
      </c>
      <c r="D55" s="2"/>
      <c r="E55" s="2"/>
    </row>
    <row r="56" spans="1:5" ht="20.100000000000001" customHeight="1" x14ac:dyDescent="0.25">
      <c r="A56" s="302">
        <f>+'STUDENT LIST'!A54</f>
        <v>47</v>
      </c>
      <c r="B56" s="157">
        <f>+'MICRO PROJECT '!B54</f>
        <v>31147</v>
      </c>
      <c r="C56" s="45" t="str">
        <f>+'MICRO PROJECT '!C54</f>
        <v> NAHULIKAR SHRIHARI ANIL</v>
      </c>
      <c r="D56" s="2"/>
      <c r="E56" s="2"/>
    </row>
    <row r="57" spans="1:5" ht="20.100000000000001" customHeight="1" x14ac:dyDescent="0.25">
      <c r="A57" s="302">
        <f>+'STUDENT LIST'!A55</f>
        <v>48</v>
      </c>
      <c r="B57" s="157">
        <f>+'MICRO PROJECT '!B55</f>
        <v>31148</v>
      </c>
      <c r="C57" s="45" t="str">
        <f>+'MICRO PROJECT '!C55</f>
        <v> MUHAMMED TAHA SHAIKH</v>
      </c>
      <c r="D57" s="2"/>
      <c r="E57" s="2"/>
    </row>
    <row r="58" spans="1:5" ht="20.100000000000001" customHeight="1" x14ac:dyDescent="0.25">
      <c r="A58" s="302">
        <f>+'STUDENT LIST'!A56</f>
        <v>49</v>
      </c>
      <c r="B58" s="157">
        <f>+'MICRO PROJECT '!B56</f>
        <v>31149</v>
      </c>
      <c r="C58" s="45" t="str">
        <f>+'MICRO PROJECT '!C56</f>
        <v> SAMAY KASLIWAL</v>
      </c>
      <c r="D58" s="2"/>
      <c r="E58" s="2"/>
    </row>
    <row r="59" spans="1:5" ht="20.100000000000001" customHeight="1" x14ac:dyDescent="0.25">
      <c r="A59" s="302">
        <f>+'STUDENT LIST'!A57</f>
        <v>50</v>
      </c>
      <c r="B59" s="157">
        <f>+'MICRO PROJECT '!B57</f>
        <v>31150</v>
      </c>
      <c r="C59" s="45" t="str">
        <f>+'MICRO PROJECT '!C57</f>
        <v> PAWAR CHETAN RAMESH</v>
      </c>
      <c r="D59" s="2"/>
      <c r="E59" s="2"/>
    </row>
    <row r="60" spans="1:5" ht="20.100000000000001" customHeight="1" x14ac:dyDescent="0.25">
      <c r="A60" s="302">
        <f>+'STUDENT LIST'!A58</f>
        <v>51</v>
      </c>
      <c r="B60" s="157">
        <f>+'MICRO PROJECT '!B58</f>
        <v>31151</v>
      </c>
      <c r="C60" s="45" t="str">
        <f>+'MICRO PROJECT '!C58</f>
        <v> PAGARE VANITA SHAILENDRA</v>
      </c>
      <c r="D60" s="2"/>
      <c r="E60" s="2"/>
    </row>
    <row r="61" spans="1:5" ht="20.100000000000001" customHeight="1" x14ac:dyDescent="0.25">
      <c r="A61" s="302">
        <f>+'STUDENT LIST'!A59</f>
        <v>52</v>
      </c>
      <c r="B61" s="157">
        <f>+'MICRO PROJECT '!B59</f>
        <v>31152</v>
      </c>
      <c r="C61" s="45" t="str">
        <f>+'MICRO PROJECT '!C59</f>
        <v> MALIK MD SUFIYAN MD HAROON</v>
      </c>
      <c r="D61" s="2"/>
      <c r="E61" s="2"/>
    </row>
    <row r="62" spans="1:5" ht="20.100000000000001" customHeight="1" x14ac:dyDescent="0.25">
      <c r="A62" s="302">
        <f>+'STUDENT LIST'!A60</f>
        <v>53</v>
      </c>
      <c r="B62" s="157">
        <f>+'MICRO PROJECT '!B60</f>
        <v>31153</v>
      </c>
      <c r="C62" s="45" t="str">
        <f>+'MICRO PROJECT '!C60</f>
        <v> RATHOD PAVAN JAYLAL</v>
      </c>
      <c r="D62" s="2"/>
      <c r="E62" s="2"/>
    </row>
    <row r="63" spans="1:5" ht="20.100000000000001" customHeight="1" x14ac:dyDescent="0.25">
      <c r="A63" s="302">
        <f>+'STUDENT LIST'!A61</f>
        <v>54</v>
      </c>
      <c r="B63" s="157">
        <f>+'MICRO PROJECT '!B61</f>
        <v>31154</v>
      </c>
      <c r="C63" s="45" t="str">
        <f>+'MICRO PROJECT '!C61</f>
        <v> CHAVAN SNEHAL KALYAN</v>
      </c>
      <c r="D63" s="2"/>
      <c r="E63" s="2"/>
    </row>
    <row r="64" spans="1:5" ht="20.100000000000001" customHeight="1" x14ac:dyDescent="0.25">
      <c r="A64" s="302">
        <f>+'STUDENT LIST'!A62</f>
        <v>55</v>
      </c>
      <c r="B64" s="157">
        <f>+'MICRO PROJECT '!B62</f>
        <v>31155</v>
      </c>
      <c r="C64" s="45" t="str">
        <f>+'MICRO PROJECT '!C62</f>
        <v> PATHRUT AJAY PARSHURAM</v>
      </c>
      <c r="D64" s="2"/>
      <c r="E64" s="2"/>
    </row>
    <row r="65" spans="1:5" ht="20.100000000000001" customHeight="1" x14ac:dyDescent="0.25">
      <c r="A65" s="302">
        <f>+'STUDENT LIST'!A63</f>
        <v>56</v>
      </c>
      <c r="B65" s="157">
        <f>+'MICRO PROJECT '!B63</f>
        <v>31156</v>
      </c>
      <c r="C65" s="45" t="str">
        <f>+'MICRO PROJECT '!C63</f>
        <v> SHAIKH SHAHBAAZ SHAIKH ZAHED</v>
      </c>
      <c r="D65" s="2"/>
      <c r="E65" s="2"/>
    </row>
    <row r="66" spans="1:5" ht="20.100000000000001" customHeight="1" x14ac:dyDescent="0.25">
      <c r="A66" s="302">
        <f>+'STUDENT LIST'!A64</f>
        <v>57</v>
      </c>
      <c r="B66" s="157">
        <f>+'MICRO PROJECT '!B64</f>
        <v>31157</v>
      </c>
      <c r="C66" s="45" t="str">
        <f>+'MICRO PROJECT '!C64</f>
        <v> KHAN FAIZAN YAQUB</v>
      </c>
      <c r="D66" s="2"/>
      <c r="E66" s="2"/>
    </row>
    <row r="67" spans="1:5" ht="20.100000000000001" customHeight="1" x14ac:dyDescent="0.25">
      <c r="A67" s="302">
        <f>+'STUDENT LIST'!A65</f>
        <v>58</v>
      </c>
      <c r="B67" s="157">
        <f>+'MICRO PROJECT '!B65</f>
        <v>31158</v>
      </c>
      <c r="C67" s="45" t="str">
        <f>+'MICRO PROJECT '!C65</f>
        <v> SHAIKH MOHD ILYAS SHAIKH MOHD YUNUS</v>
      </c>
      <c r="D67" s="2"/>
      <c r="E67" s="2"/>
    </row>
    <row r="68" spans="1:5" ht="20.100000000000001" customHeight="1" x14ac:dyDescent="0.25">
      <c r="A68" s="302">
        <f>+'STUDENT LIST'!A66</f>
        <v>59</v>
      </c>
      <c r="B68" s="157">
        <f>+'MICRO PROJECT '!B66</f>
        <v>31159</v>
      </c>
      <c r="C68" s="45" t="str">
        <f>+'MICRO PROJECT '!C66</f>
        <v> ZANZANPATIL SAI SHIVAJIRAO</v>
      </c>
      <c r="D68" s="2"/>
      <c r="E68" s="2"/>
    </row>
    <row r="69" spans="1:5" ht="20.100000000000001" customHeight="1" x14ac:dyDescent="0.25">
      <c r="A69" s="302">
        <f>+'STUDENT LIST'!A67</f>
        <v>60</v>
      </c>
      <c r="B69" s="157">
        <f>+'MICRO PROJECT '!B67</f>
        <v>31160</v>
      </c>
      <c r="C69" s="45" t="str">
        <f>+'MICRO PROJECT '!C67</f>
        <v> KALE ABHISHEK DADARAO</v>
      </c>
      <c r="D69" s="2"/>
      <c r="E69" s="2"/>
    </row>
    <row r="70" spans="1:5" ht="20.100000000000001" customHeight="1" x14ac:dyDescent="0.25">
      <c r="A70" s="302">
        <f>+'STUDENT LIST'!A68</f>
        <v>61</v>
      </c>
      <c r="B70" s="157">
        <f>+'MICRO PROJECT '!B68</f>
        <v>31161</v>
      </c>
      <c r="C70" s="45" t="str">
        <f>+'MICRO PROJECT '!C68</f>
        <v> DHAKARE SHUBHAM JAGANNATH</v>
      </c>
      <c r="D70" s="2"/>
      <c r="E70" s="2"/>
    </row>
    <row r="71" spans="1:5" ht="20.100000000000001" customHeight="1" x14ac:dyDescent="0.25">
      <c r="A71" s="302">
        <f>+'STUDENT LIST'!A69</f>
        <v>62</v>
      </c>
      <c r="B71" s="157">
        <f>+'MICRO PROJECT '!B69</f>
        <v>31162</v>
      </c>
      <c r="C71" s="45" t="str">
        <f>+'MICRO PROJECT '!C69</f>
        <v> JAMBHALIKAR PRAMOD SHIVAJI</v>
      </c>
      <c r="D71" s="2"/>
      <c r="E71" s="2"/>
    </row>
    <row r="72" spans="1:5" ht="20.100000000000001" customHeight="1" x14ac:dyDescent="0.25">
      <c r="A72" s="302">
        <f>+'STUDENT LIST'!A70</f>
        <v>63</v>
      </c>
      <c r="B72" s="157">
        <f>+'MICRO PROJECT '!B70</f>
        <v>0</v>
      </c>
      <c r="C72" s="45">
        <f>+'MICRO PROJECT '!C70</f>
        <v>0</v>
      </c>
      <c r="D72" s="2"/>
      <c r="E72" s="2"/>
    </row>
    <row r="73" spans="1:5" ht="20.100000000000001" customHeight="1" x14ac:dyDescent="0.25">
      <c r="A73" s="302">
        <f>+'STUDENT LIST'!A71</f>
        <v>64</v>
      </c>
      <c r="B73" s="157">
        <f>+'MICRO PROJECT '!B71</f>
        <v>0</v>
      </c>
      <c r="C73" s="45">
        <f>+'MICRO PROJECT '!C71</f>
        <v>0</v>
      </c>
      <c r="D73" s="2"/>
      <c r="E73" s="2"/>
    </row>
    <row r="74" spans="1:5" ht="20.100000000000001" customHeight="1" x14ac:dyDescent="0.25">
      <c r="A74" s="302">
        <f>+'STUDENT LIST'!A72</f>
        <v>65</v>
      </c>
      <c r="B74" s="157">
        <f>+'MICRO PROJECT '!B72</f>
        <v>0</v>
      </c>
      <c r="C74" s="45">
        <f>+'MICRO PROJECT '!C72</f>
        <v>0</v>
      </c>
      <c r="D74" s="2"/>
      <c r="E74" s="2"/>
    </row>
    <row r="75" spans="1:5" ht="20.100000000000001" customHeight="1" x14ac:dyDescent="0.25">
      <c r="A75" s="302">
        <f>+'STUDENT LIST'!A73</f>
        <v>66</v>
      </c>
      <c r="B75" s="157">
        <f>+'MICRO PROJECT '!B73</f>
        <v>0</v>
      </c>
      <c r="C75" s="45">
        <f>+'MICRO PROJECT '!C73</f>
        <v>0</v>
      </c>
      <c r="D75" s="2"/>
      <c r="E75" s="2"/>
    </row>
    <row r="76" spans="1:5" ht="20.100000000000001" customHeight="1" x14ac:dyDescent="0.25">
      <c r="A76" s="302">
        <f>+'STUDENT LIST'!A74</f>
        <v>67</v>
      </c>
      <c r="B76" s="157">
        <f>+'MICRO PROJECT '!B74</f>
        <v>0</v>
      </c>
      <c r="C76" s="45">
        <f>+'MICRO PROJECT '!C74</f>
        <v>0</v>
      </c>
      <c r="D76" s="2"/>
      <c r="E76" s="2"/>
    </row>
    <row r="77" spans="1:5" ht="20.100000000000001" customHeight="1" x14ac:dyDescent="0.25">
      <c r="A77" s="302">
        <f>+'STUDENT LIST'!A75</f>
        <v>68</v>
      </c>
      <c r="B77" s="157">
        <f>+'MICRO PROJECT '!B75</f>
        <v>0</v>
      </c>
      <c r="C77" s="45">
        <f>+'MICRO PROJECT '!C75</f>
        <v>0</v>
      </c>
      <c r="D77" s="2"/>
      <c r="E77" s="2"/>
    </row>
    <row r="78" spans="1:5" ht="20.100000000000001" customHeight="1" x14ac:dyDescent="0.25">
      <c r="A78" s="302">
        <f>+'STUDENT LIST'!A76</f>
        <v>69</v>
      </c>
      <c r="B78" s="157">
        <f>+'MICRO PROJECT '!B76</f>
        <v>0</v>
      </c>
      <c r="C78" s="45">
        <f>+'MICRO PROJECT '!C76</f>
        <v>0</v>
      </c>
      <c r="D78" s="2"/>
      <c r="E78" s="2"/>
    </row>
    <row r="79" spans="1:5" ht="20.100000000000001" customHeight="1" x14ac:dyDescent="0.25">
      <c r="A79" s="302">
        <f>+'STUDENT LIST'!A77</f>
        <v>70</v>
      </c>
      <c r="B79" s="157">
        <f>+'MICRO PROJECT '!B77</f>
        <v>0</v>
      </c>
      <c r="C79" s="45">
        <f>+'MICRO PROJECT '!C77</f>
        <v>0</v>
      </c>
      <c r="D79" s="2"/>
      <c r="E79" s="2"/>
    </row>
    <row r="80" spans="1:5" ht="20.100000000000001" customHeight="1" x14ac:dyDescent="0.25">
      <c r="A80" s="302">
        <f>+'STUDENT LIST'!A78</f>
        <v>71</v>
      </c>
      <c r="B80" s="157">
        <f>+'MICRO PROJECT '!B78</f>
        <v>0</v>
      </c>
      <c r="C80" s="45">
        <f>+'MICRO PROJECT '!C78</f>
        <v>0</v>
      </c>
      <c r="D80" s="2"/>
      <c r="E80" s="2"/>
    </row>
    <row r="81" spans="1:5" ht="20.100000000000001" customHeight="1" x14ac:dyDescent="0.25">
      <c r="A81" s="302">
        <f>+'STUDENT LIST'!A79</f>
        <v>72</v>
      </c>
      <c r="B81" s="157">
        <f>+'MICRO PROJECT '!B79</f>
        <v>0</v>
      </c>
      <c r="C81" s="45">
        <f>+'MICRO PROJECT '!C79</f>
        <v>0</v>
      </c>
      <c r="D81" s="2"/>
      <c r="E81" s="2"/>
    </row>
    <row r="82" spans="1:5" ht="20.100000000000001" customHeight="1" x14ac:dyDescent="0.25">
      <c r="A82" s="302">
        <f>+'STUDENT LIST'!A80</f>
        <v>73</v>
      </c>
      <c r="B82" s="157">
        <f>+'MICRO PROJECT '!B80</f>
        <v>0</v>
      </c>
      <c r="C82" s="45">
        <f>+'MICRO PROJECT '!C80</f>
        <v>0</v>
      </c>
      <c r="D82" s="2"/>
      <c r="E82" s="2"/>
    </row>
    <row r="83" spans="1:5" ht="20.100000000000001" customHeight="1" x14ac:dyDescent="0.25">
      <c r="A83" s="302">
        <f>+'STUDENT LIST'!A81</f>
        <v>74</v>
      </c>
      <c r="B83" s="157">
        <f>+'MICRO PROJECT '!B81</f>
        <v>0</v>
      </c>
      <c r="C83" s="45">
        <f>+'MICRO PROJECT '!C81</f>
        <v>0</v>
      </c>
      <c r="D83" s="2"/>
      <c r="E83" s="2"/>
    </row>
    <row r="84" spans="1:5" ht="20.100000000000001" customHeight="1" x14ac:dyDescent="0.25">
      <c r="A84" s="302">
        <f>+'STUDENT LIST'!A82</f>
        <v>75</v>
      </c>
      <c r="B84" s="157">
        <f>+'MICRO PROJECT '!B82</f>
        <v>0</v>
      </c>
      <c r="C84" s="45">
        <f>+'MICRO PROJECT '!C82</f>
        <v>0</v>
      </c>
      <c r="D84" s="2"/>
      <c r="E84" s="2"/>
    </row>
    <row r="85" spans="1:5" ht="20.100000000000001" customHeight="1" x14ac:dyDescent="0.25">
      <c r="A85" s="302">
        <f>+'STUDENT LIST'!A83</f>
        <v>76</v>
      </c>
      <c r="B85" s="157">
        <f>+'MICRO PROJECT '!B83</f>
        <v>0</v>
      </c>
      <c r="C85" s="45">
        <f>+'MICRO PROJECT '!C83</f>
        <v>0</v>
      </c>
      <c r="D85" s="2"/>
      <c r="E85" s="2"/>
    </row>
    <row r="86" spans="1:5" ht="20.100000000000001" customHeight="1" x14ac:dyDescent="0.25">
      <c r="A86" s="302">
        <f>+'STUDENT LIST'!A84</f>
        <v>77</v>
      </c>
      <c r="B86" s="157">
        <f>+'MICRO PROJECT '!B84</f>
        <v>0</v>
      </c>
      <c r="C86" s="45">
        <f>+'MICRO PROJECT '!C84</f>
        <v>0</v>
      </c>
      <c r="D86" s="2"/>
      <c r="E86" s="2"/>
    </row>
    <row r="87" spans="1:5" ht="20.100000000000001" customHeight="1" x14ac:dyDescent="0.25">
      <c r="A87" s="302">
        <f>+'STUDENT LIST'!A85</f>
        <v>78</v>
      </c>
      <c r="B87" s="157">
        <f>+'MICRO PROJECT '!B85</f>
        <v>0</v>
      </c>
      <c r="C87" s="45">
        <f>+'MICRO PROJECT '!C85</f>
        <v>0</v>
      </c>
      <c r="D87" s="2"/>
      <c r="E87" s="2"/>
    </row>
    <row r="88" spans="1:5" ht="20.100000000000001" customHeight="1" x14ac:dyDescent="0.25">
      <c r="A88" s="302">
        <f>+'STUDENT LIST'!A86</f>
        <v>79</v>
      </c>
      <c r="B88" s="157">
        <f>+'MICRO PROJECT '!B86</f>
        <v>0</v>
      </c>
      <c r="C88" s="45">
        <f>+'MICRO PROJECT '!C86</f>
        <v>0</v>
      </c>
      <c r="D88" s="2"/>
      <c r="E88" s="2"/>
    </row>
    <row r="89" spans="1:5" ht="20.100000000000001" customHeight="1" x14ac:dyDescent="0.25">
      <c r="A89" s="302">
        <f>+'STUDENT LIST'!A87</f>
        <v>80</v>
      </c>
      <c r="B89" s="157">
        <f>+'MICRO PROJECT '!B87</f>
        <v>0</v>
      </c>
      <c r="C89" s="45">
        <f>+'MICRO PROJECT '!C87</f>
        <v>0</v>
      </c>
      <c r="D89" s="2"/>
      <c r="E89" s="2"/>
    </row>
    <row r="90" spans="1:5" ht="20.100000000000001" customHeight="1" x14ac:dyDescent="0.25">
      <c r="A90" s="302">
        <f>+'STUDENT LIST'!A88</f>
        <v>81</v>
      </c>
      <c r="B90" s="157">
        <f>+'MICRO PROJECT '!B88</f>
        <v>0</v>
      </c>
      <c r="C90" s="45">
        <f>+'MICRO PROJECT '!C88</f>
        <v>0</v>
      </c>
      <c r="D90" s="2"/>
      <c r="E90" s="2"/>
    </row>
    <row r="91" spans="1:5" ht="20.100000000000001" customHeight="1" x14ac:dyDescent="0.25">
      <c r="A91" s="302">
        <f>+'STUDENT LIST'!A89</f>
        <v>82</v>
      </c>
      <c r="B91" s="157">
        <f>+'MICRO PROJECT '!B89</f>
        <v>0</v>
      </c>
      <c r="C91" s="45">
        <f>+'MICRO PROJECT '!C89</f>
        <v>0</v>
      </c>
      <c r="D91" s="2"/>
      <c r="E91" s="2"/>
    </row>
    <row r="92" spans="1:5" ht="20.100000000000001" customHeight="1" x14ac:dyDescent="0.25">
      <c r="A92" s="302">
        <f>+'STUDENT LIST'!A90</f>
        <v>83</v>
      </c>
      <c r="B92" s="157">
        <f>+'MICRO PROJECT '!B90</f>
        <v>0</v>
      </c>
      <c r="C92" s="45">
        <f>+'MICRO PROJECT '!C90</f>
        <v>0</v>
      </c>
      <c r="D92" s="2"/>
      <c r="E92" s="2"/>
    </row>
    <row r="93" spans="1:5" ht="20.100000000000001" customHeight="1" x14ac:dyDescent="0.25">
      <c r="A93" s="302">
        <f>+'STUDENT LIST'!A91</f>
        <v>84</v>
      </c>
      <c r="B93" s="157">
        <f>+'MICRO PROJECT '!B91</f>
        <v>0</v>
      </c>
      <c r="C93" s="45">
        <f>+'MICRO PROJECT '!C91</f>
        <v>0</v>
      </c>
      <c r="D93" s="2"/>
      <c r="E93" s="2"/>
    </row>
    <row r="94" spans="1:5" ht="20.100000000000001" customHeight="1" x14ac:dyDescent="0.25">
      <c r="A94" s="302">
        <f>+'STUDENT LIST'!A92</f>
        <v>85</v>
      </c>
      <c r="B94" s="157">
        <f>+'MICRO PROJECT '!B92</f>
        <v>0</v>
      </c>
      <c r="C94" s="45">
        <f>+'MICRO PROJECT '!C92</f>
        <v>0</v>
      </c>
      <c r="D94" s="2"/>
      <c r="E94" s="2"/>
    </row>
    <row r="95" spans="1:5" ht="20.100000000000001" customHeight="1" x14ac:dyDescent="0.25">
      <c r="A95" s="302">
        <f>+'STUDENT LIST'!A93</f>
        <v>86</v>
      </c>
      <c r="B95" s="157">
        <f>+'MICRO PROJECT '!B93</f>
        <v>0</v>
      </c>
      <c r="C95" s="45">
        <f>+'MICRO PROJECT '!C93</f>
        <v>0</v>
      </c>
      <c r="D95" s="2"/>
      <c r="E95" s="2"/>
    </row>
    <row r="96" spans="1:5" ht="20.100000000000001" customHeight="1" x14ac:dyDescent="0.25">
      <c r="A96" s="302">
        <f>+'STUDENT LIST'!A94</f>
        <v>87</v>
      </c>
      <c r="B96" s="157">
        <f>+'MICRO PROJECT '!B94</f>
        <v>0</v>
      </c>
      <c r="C96" s="45">
        <f>+'MICRO PROJECT '!C94</f>
        <v>0</v>
      </c>
      <c r="D96" s="2"/>
      <c r="E96" s="2"/>
    </row>
    <row r="97" spans="1:5" ht="20.100000000000001" customHeight="1" x14ac:dyDescent="0.25">
      <c r="A97" s="302">
        <f>+'STUDENT LIST'!A95</f>
        <v>88</v>
      </c>
      <c r="B97" s="157">
        <f>+'MICRO PROJECT '!B95</f>
        <v>0</v>
      </c>
      <c r="C97" s="45">
        <f>+'MICRO PROJECT '!C95</f>
        <v>0</v>
      </c>
      <c r="D97" s="2"/>
      <c r="E97" s="2"/>
    </row>
    <row r="98" spans="1:5" ht="20.100000000000001" customHeight="1" x14ac:dyDescent="0.25">
      <c r="A98" s="302">
        <f>+'STUDENT LIST'!A96</f>
        <v>89</v>
      </c>
      <c r="B98" s="157">
        <f>+'MICRO PROJECT '!B96</f>
        <v>0</v>
      </c>
      <c r="C98" s="45">
        <f>+'MICRO PROJECT '!C96</f>
        <v>0</v>
      </c>
      <c r="D98" s="2"/>
      <c r="E98" s="2"/>
    </row>
    <row r="99" spans="1:5" ht="20.100000000000001" customHeight="1" x14ac:dyDescent="0.25">
      <c r="A99" s="302">
        <f>+'STUDENT LIST'!A97</f>
        <v>90</v>
      </c>
      <c r="B99" s="157">
        <f>+'MICRO PROJECT '!B97</f>
        <v>0</v>
      </c>
      <c r="C99" s="45">
        <f>+'MICRO PROJECT '!C97</f>
        <v>0</v>
      </c>
      <c r="D99" s="2"/>
      <c r="E99" s="2"/>
    </row>
    <row r="100" spans="1:5" ht="20.100000000000001" customHeight="1" x14ac:dyDescent="0.25">
      <c r="A100" s="302">
        <f>+'STUDENT LIST'!A98</f>
        <v>91</v>
      </c>
      <c r="B100" s="157">
        <f>+'MICRO PROJECT '!B98</f>
        <v>0</v>
      </c>
      <c r="C100" s="45">
        <f>+'MICRO PROJECT '!C98</f>
        <v>0</v>
      </c>
      <c r="D100" s="2"/>
      <c r="E100" s="2"/>
    </row>
    <row r="101" spans="1:5" ht="20.100000000000001" customHeight="1" x14ac:dyDescent="0.25">
      <c r="A101" s="302">
        <f>+'STUDENT LIST'!A99</f>
        <v>92</v>
      </c>
      <c r="B101" s="157">
        <f>+'MICRO PROJECT '!B99</f>
        <v>0</v>
      </c>
      <c r="C101" s="45">
        <f>+'MICRO PROJECT '!C99</f>
        <v>0</v>
      </c>
      <c r="D101" s="2"/>
      <c r="E101" s="2"/>
    </row>
    <row r="102" spans="1:5" ht="20.100000000000001" customHeight="1" x14ac:dyDescent="0.25">
      <c r="A102" s="302">
        <f>+'STUDENT LIST'!A100</f>
        <v>93</v>
      </c>
      <c r="B102" s="157">
        <f>+'MICRO PROJECT '!B100</f>
        <v>0</v>
      </c>
      <c r="C102" s="45">
        <f>+'MICRO PROJECT '!C100</f>
        <v>0</v>
      </c>
      <c r="D102" s="2"/>
      <c r="E102" s="2"/>
    </row>
    <row r="103" spans="1:5" ht="20.100000000000001" customHeight="1" x14ac:dyDescent="0.25">
      <c r="A103" s="302">
        <f>+'STUDENT LIST'!A101</f>
        <v>94</v>
      </c>
      <c r="B103" s="157">
        <f>+'MICRO PROJECT '!B101</f>
        <v>0</v>
      </c>
      <c r="C103" s="45">
        <f>+'MICRO PROJECT '!C101</f>
        <v>0</v>
      </c>
      <c r="D103" s="2"/>
      <c r="E103" s="2"/>
    </row>
    <row r="104" spans="1:5" ht="20.100000000000001" customHeight="1" x14ac:dyDescent="0.25">
      <c r="A104" s="302">
        <f>+'STUDENT LIST'!A102</f>
        <v>95</v>
      </c>
      <c r="B104" s="157">
        <f>+'MICRO PROJECT '!B102</f>
        <v>0</v>
      </c>
      <c r="C104" s="45">
        <f>+'MICRO PROJECT '!C102</f>
        <v>0</v>
      </c>
      <c r="D104" s="2"/>
      <c r="E104" s="2"/>
    </row>
    <row r="105" spans="1:5" ht="20.100000000000001" customHeight="1" x14ac:dyDescent="0.25">
      <c r="A105" s="302">
        <f>+'STUDENT LIST'!A103</f>
        <v>96</v>
      </c>
      <c r="B105" s="157">
        <f>+'MICRO PROJECT '!B103</f>
        <v>0</v>
      </c>
      <c r="C105" s="45">
        <f>+'MICRO PROJECT '!C103</f>
        <v>0</v>
      </c>
      <c r="D105" s="2"/>
      <c r="E105" s="2"/>
    </row>
    <row r="106" spans="1:5" ht="20.100000000000001" customHeight="1" x14ac:dyDescent="0.25">
      <c r="A106" s="302">
        <f>+'STUDENT LIST'!A104</f>
        <v>97</v>
      </c>
      <c r="B106" s="157">
        <f>+'MICRO PROJECT '!B104</f>
        <v>0</v>
      </c>
      <c r="C106" s="45">
        <f>+'MICRO PROJECT '!C104</f>
        <v>0</v>
      </c>
      <c r="D106" s="2"/>
      <c r="E106" s="2"/>
    </row>
    <row r="107" spans="1:5" ht="20.100000000000001" customHeight="1" x14ac:dyDescent="0.25">
      <c r="A107" s="302">
        <f>+'STUDENT LIST'!A105</f>
        <v>98</v>
      </c>
      <c r="B107" s="157">
        <f>+'MICRO PROJECT '!B105</f>
        <v>0</v>
      </c>
      <c r="C107" s="45">
        <f>+'MICRO PROJECT '!C105</f>
        <v>0</v>
      </c>
      <c r="D107" s="2"/>
      <c r="E107" s="2"/>
    </row>
    <row r="108" spans="1:5" ht="20.100000000000001" customHeight="1" x14ac:dyDescent="0.25">
      <c r="A108" s="302">
        <f>+'STUDENT LIST'!A106</f>
        <v>99</v>
      </c>
      <c r="B108" s="157">
        <f>+'MICRO PROJECT '!B106</f>
        <v>0</v>
      </c>
      <c r="C108" s="45">
        <f>+'MICRO PROJECT '!C106</f>
        <v>0</v>
      </c>
      <c r="D108" s="2"/>
      <c r="E108" s="2"/>
    </row>
    <row r="109" spans="1:5" ht="20.100000000000001" customHeight="1" x14ac:dyDescent="0.25">
      <c r="A109" s="302">
        <f>+'STUDENT LIST'!A107</f>
        <v>100</v>
      </c>
      <c r="B109" s="157">
        <f>+'MICRO PROJECT '!B107</f>
        <v>0</v>
      </c>
      <c r="C109" s="45">
        <f>+'MICRO PROJECT '!C107</f>
        <v>0</v>
      </c>
      <c r="D109" s="2"/>
      <c r="E109" s="2"/>
    </row>
    <row r="110" spans="1:5" ht="20.100000000000001" customHeight="1" x14ac:dyDescent="0.25">
      <c r="A110" s="302">
        <f>+'STUDENT LIST'!A108</f>
        <v>101</v>
      </c>
      <c r="B110" s="157">
        <f>+'MICRO PROJECT '!B108</f>
        <v>0</v>
      </c>
      <c r="C110" s="45">
        <f>+'MICRO PROJECT '!C108</f>
        <v>0</v>
      </c>
      <c r="D110" s="2"/>
      <c r="E110" s="2"/>
    </row>
    <row r="111" spans="1:5" ht="20.100000000000001" customHeight="1" x14ac:dyDescent="0.25">
      <c r="A111" s="302">
        <f>+'STUDENT LIST'!A109</f>
        <v>102</v>
      </c>
      <c r="B111" s="157">
        <f>+'MICRO PROJECT '!B109</f>
        <v>0</v>
      </c>
      <c r="C111" s="45">
        <f>+'MICRO PROJECT '!C109</f>
        <v>0</v>
      </c>
      <c r="D111" s="2"/>
      <c r="E111" s="2"/>
    </row>
    <row r="112" spans="1:5" ht="20.100000000000001" customHeight="1" x14ac:dyDescent="0.25">
      <c r="A112" s="302">
        <f>+'STUDENT LIST'!A110</f>
        <v>103</v>
      </c>
      <c r="B112" s="157">
        <f>+'MICRO PROJECT '!B110</f>
        <v>0</v>
      </c>
      <c r="C112" s="45">
        <f>+'MICRO PROJECT '!C110</f>
        <v>0</v>
      </c>
      <c r="D112" s="2"/>
      <c r="E112" s="2"/>
    </row>
    <row r="113" spans="1:5" ht="20.100000000000001" customHeight="1" x14ac:dyDescent="0.25">
      <c r="A113" s="302">
        <f>+'STUDENT LIST'!A111</f>
        <v>104</v>
      </c>
      <c r="B113" s="157">
        <f>+'MICRO PROJECT '!B111</f>
        <v>0</v>
      </c>
      <c r="C113" s="45">
        <f>+'MICRO PROJECT '!C111</f>
        <v>0</v>
      </c>
      <c r="D113" s="2"/>
      <c r="E113" s="2"/>
    </row>
    <row r="114" spans="1:5" ht="20.100000000000001" customHeight="1" x14ac:dyDescent="0.25">
      <c r="A114" s="302">
        <f>+'STUDENT LIST'!A112</f>
        <v>105</v>
      </c>
      <c r="B114" s="157">
        <f>+'MICRO PROJECT '!B112</f>
        <v>0</v>
      </c>
      <c r="C114" s="45">
        <f>+'MICRO PROJECT '!C112</f>
        <v>0</v>
      </c>
      <c r="D114" s="2"/>
      <c r="E114" s="2"/>
    </row>
    <row r="115" spans="1:5" ht="20.100000000000001" customHeight="1" x14ac:dyDescent="0.25">
      <c r="A115" s="302">
        <f>+'STUDENT LIST'!A113</f>
        <v>106</v>
      </c>
      <c r="B115" s="157">
        <f>+'MICRO PROJECT '!B113</f>
        <v>0</v>
      </c>
      <c r="C115" s="45">
        <f>+'MICRO PROJECT '!C113</f>
        <v>0</v>
      </c>
      <c r="D115" s="2"/>
      <c r="E115" s="2"/>
    </row>
    <row r="116" spans="1:5" ht="20.100000000000001" customHeight="1" x14ac:dyDescent="0.25">
      <c r="A116" s="302">
        <f>+'STUDENT LIST'!A114</f>
        <v>107</v>
      </c>
      <c r="B116" s="157">
        <f>+'MICRO PROJECT '!B114</f>
        <v>0</v>
      </c>
      <c r="C116" s="45">
        <f>+'MICRO PROJECT '!C114</f>
        <v>0</v>
      </c>
      <c r="D116" s="2"/>
      <c r="E116" s="2"/>
    </row>
    <row r="117" spans="1:5" ht="20.100000000000001" customHeight="1" x14ac:dyDescent="0.25">
      <c r="A117" s="302">
        <f>+'STUDENT LIST'!A115</f>
        <v>108</v>
      </c>
      <c r="B117" s="157">
        <f>+'MICRO PROJECT '!B115</f>
        <v>0</v>
      </c>
      <c r="C117" s="45">
        <f>+'MICRO PROJECT '!C115</f>
        <v>0</v>
      </c>
      <c r="D117" s="2"/>
      <c r="E117" s="2"/>
    </row>
    <row r="118" spans="1:5" ht="20.100000000000001" customHeight="1" x14ac:dyDescent="0.25">
      <c r="A118" s="302">
        <f>+'STUDENT LIST'!A116</f>
        <v>109</v>
      </c>
      <c r="B118" s="157">
        <f>+'MICRO PROJECT '!B116</f>
        <v>0</v>
      </c>
      <c r="C118" s="45">
        <f>+'MICRO PROJECT '!C116</f>
        <v>0</v>
      </c>
      <c r="D118" s="2"/>
      <c r="E118" s="2"/>
    </row>
    <row r="119" spans="1:5" ht="20.100000000000001" customHeight="1" x14ac:dyDescent="0.25">
      <c r="A119" s="302">
        <f>+'STUDENT LIST'!A117</f>
        <v>110</v>
      </c>
      <c r="B119" s="157">
        <f>+'MICRO PROJECT '!B117</f>
        <v>0</v>
      </c>
      <c r="C119" s="45">
        <f>+'MICRO PROJECT '!C117</f>
        <v>0</v>
      </c>
      <c r="D119" s="2"/>
      <c r="E119" s="2"/>
    </row>
    <row r="120" spans="1:5" ht="20.100000000000001" customHeight="1" x14ac:dyDescent="0.25">
      <c r="A120" s="302">
        <f>+'STUDENT LIST'!A118</f>
        <v>111</v>
      </c>
      <c r="B120" s="157">
        <f>+'MICRO PROJECT '!B118</f>
        <v>0</v>
      </c>
      <c r="C120" s="45">
        <f>+'MICRO PROJECT '!C118</f>
        <v>0</v>
      </c>
      <c r="D120" s="2"/>
      <c r="E120" s="2"/>
    </row>
    <row r="121" spans="1:5" ht="20.100000000000001" customHeight="1" x14ac:dyDescent="0.25">
      <c r="A121" s="302">
        <f>+'STUDENT LIST'!A119</f>
        <v>112</v>
      </c>
      <c r="B121" s="157">
        <f>+'MICRO PROJECT '!B119</f>
        <v>0</v>
      </c>
      <c r="C121" s="45">
        <f>+'MICRO PROJECT '!C119</f>
        <v>0</v>
      </c>
      <c r="D121" s="2"/>
      <c r="E121" s="2"/>
    </row>
    <row r="122" spans="1:5" ht="20.100000000000001" customHeight="1" x14ac:dyDescent="0.25">
      <c r="A122" s="302">
        <f>+'STUDENT LIST'!A120</f>
        <v>113</v>
      </c>
      <c r="B122" s="157">
        <f>+'MICRO PROJECT '!B120</f>
        <v>0</v>
      </c>
      <c r="C122" s="45">
        <f>+'MICRO PROJECT '!C120</f>
        <v>0</v>
      </c>
      <c r="D122" s="2"/>
      <c r="E122" s="2"/>
    </row>
    <row r="123" spans="1:5" ht="20.100000000000001" customHeight="1" x14ac:dyDescent="0.25">
      <c r="A123" s="302">
        <f>+'STUDENT LIST'!A121</f>
        <v>114</v>
      </c>
      <c r="B123" s="157">
        <f>+'MICRO PROJECT '!B121</f>
        <v>0</v>
      </c>
      <c r="C123" s="45">
        <f>+'MICRO PROJECT '!C121</f>
        <v>0</v>
      </c>
      <c r="D123" s="2"/>
      <c r="E123" s="2"/>
    </row>
    <row r="124" spans="1:5" ht="20.100000000000001" customHeight="1" x14ac:dyDescent="0.25">
      <c r="A124" s="302">
        <f>+'STUDENT LIST'!A122</f>
        <v>115</v>
      </c>
      <c r="B124" s="157">
        <f>+'MICRO PROJECT '!B122</f>
        <v>0</v>
      </c>
      <c r="C124" s="45">
        <f>+'MICRO PROJECT '!C122</f>
        <v>0</v>
      </c>
      <c r="D124" s="2"/>
      <c r="E124" s="2"/>
    </row>
    <row r="125" spans="1:5" ht="20.100000000000001" customHeight="1" x14ac:dyDescent="0.25">
      <c r="A125" s="302">
        <f>+'STUDENT LIST'!A123</f>
        <v>116</v>
      </c>
      <c r="B125" s="157">
        <f>+'MICRO PROJECT '!B123</f>
        <v>0</v>
      </c>
      <c r="C125" s="45">
        <f>+'MICRO PROJECT '!C123</f>
        <v>0</v>
      </c>
      <c r="D125" s="2"/>
      <c r="E125" s="2"/>
    </row>
    <row r="126" spans="1:5" ht="20.100000000000001" customHeight="1" x14ac:dyDescent="0.25">
      <c r="A126" s="302">
        <f>+'STUDENT LIST'!A124</f>
        <v>117</v>
      </c>
      <c r="B126" s="157">
        <f>+'MICRO PROJECT '!B124</f>
        <v>0</v>
      </c>
      <c r="C126" s="45">
        <f>+'MICRO PROJECT '!C124</f>
        <v>0</v>
      </c>
      <c r="D126" s="2"/>
      <c r="E126" s="2"/>
    </row>
    <row r="127" spans="1:5" ht="20.100000000000001" customHeight="1" x14ac:dyDescent="0.25">
      <c r="A127" s="302">
        <f>+'STUDENT LIST'!A125</f>
        <v>118</v>
      </c>
      <c r="B127" s="157">
        <f>+'MICRO PROJECT '!B125</f>
        <v>0</v>
      </c>
      <c r="C127" s="45">
        <f>+'MICRO PROJECT '!C125</f>
        <v>0</v>
      </c>
      <c r="D127" s="2"/>
      <c r="E127" s="2"/>
    </row>
    <row r="128" spans="1:5" ht="20.100000000000001" customHeight="1" x14ac:dyDescent="0.25">
      <c r="A128" s="302">
        <f>+'STUDENT LIST'!A126</f>
        <v>119</v>
      </c>
      <c r="B128" s="157">
        <f>+'MICRO PROJECT '!B126</f>
        <v>0</v>
      </c>
      <c r="C128" s="45">
        <f>+'MICRO PROJECT '!C126</f>
        <v>0</v>
      </c>
      <c r="D128" s="2"/>
      <c r="E128" s="2"/>
    </row>
    <row r="129" spans="1:5" ht="20.100000000000001" customHeight="1" x14ac:dyDescent="0.25">
      <c r="A129" s="302">
        <f>+'STUDENT LIST'!A127</f>
        <v>120</v>
      </c>
      <c r="B129" s="157">
        <f>+'MICRO PROJECT '!B127</f>
        <v>0</v>
      </c>
      <c r="C129" s="45">
        <f>+'MICRO PROJECT '!C127</f>
        <v>0</v>
      </c>
      <c r="D129" s="2"/>
      <c r="E129" s="2"/>
    </row>
    <row r="130" spans="1:5" ht="20.100000000000001" customHeight="1" x14ac:dyDescent="0.25">
      <c r="A130" s="302">
        <f>+'STUDENT LIST'!A128</f>
        <v>121</v>
      </c>
      <c r="B130" s="157">
        <f>+'MICRO PROJECT '!B128</f>
        <v>0</v>
      </c>
      <c r="C130" s="45">
        <f>+'MICRO PROJECT '!C128</f>
        <v>0</v>
      </c>
      <c r="D130" s="2"/>
      <c r="E130" s="2"/>
    </row>
    <row r="131" spans="1:5" ht="20.100000000000001" customHeight="1" x14ac:dyDescent="0.25">
      <c r="A131" s="302">
        <f>+'STUDENT LIST'!A129</f>
        <v>122</v>
      </c>
      <c r="B131" s="157">
        <f>+'MICRO PROJECT '!B129</f>
        <v>0</v>
      </c>
      <c r="C131" s="45">
        <f>+'MICRO PROJECT '!C129</f>
        <v>0</v>
      </c>
      <c r="D131" s="2"/>
      <c r="E131" s="2"/>
    </row>
    <row r="132" spans="1:5" ht="20.100000000000001" customHeight="1" x14ac:dyDescent="0.25">
      <c r="A132" s="302">
        <f>+'STUDENT LIST'!A130</f>
        <v>123</v>
      </c>
      <c r="B132" s="157">
        <f>+'MICRO PROJECT '!B130</f>
        <v>0</v>
      </c>
      <c r="C132" s="45">
        <f>+'MICRO PROJECT '!C130</f>
        <v>0</v>
      </c>
      <c r="D132" s="2"/>
      <c r="E132" s="2"/>
    </row>
    <row r="133" spans="1:5" ht="20.100000000000001" customHeight="1" thickBot="1" x14ac:dyDescent="0.3">
      <c r="A133" s="325">
        <f>+'STUDENT LIST'!A131</f>
        <v>124</v>
      </c>
      <c r="B133" s="343">
        <f>+'MICRO PROJECT '!B131</f>
        <v>0</v>
      </c>
      <c r="C133" s="304">
        <f>+'MICRO PROJECT '!C131</f>
        <v>0</v>
      </c>
      <c r="D133" s="344"/>
      <c r="E133" s="344"/>
    </row>
    <row r="134" spans="1:5" ht="25.5" customHeight="1" x14ac:dyDescent="0.25">
      <c r="A134" s="326" t="s">
        <v>273</v>
      </c>
      <c r="B134" s="327"/>
      <c r="C134" s="327"/>
      <c r="D134" s="308">
        <f>(10*0.57)</f>
        <v>5.6999999999999993</v>
      </c>
      <c r="E134" s="308">
        <f>(10*0.57)</f>
        <v>5.6999999999999993</v>
      </c>
    </row>
    <row r="135" spans="1:5" ht="27" customHeight="1" x14ac:dyDescent="0.25">
      <c r="A135" s="328" t="s">
        <v>150</v>
      </c>
      <c r="B135" s="176"/>
      <c r="C135" s="176"/>
      <c r="D135" s="84">
        <f>COUNT(D10:D133)</f>
        <v>0</v>
      </c>
      <c r="E135" s="84">
        <f>COUNT(E10:E133)</f>
        <v>0</v>
      </c>
    </row>
    <row r="136" spans="1:5" ht="28.5" customHeight="1" x14ac:dyDescent="0.25">
      <c r="A136" s="329" t="s">
        <v>162</v>
      </c>
      <c r="B136" s="324"/>
      <c r="C136" s="324"/>
      <c r="D136" s="84">
        <f t="shared" ref="D136:E136" si="0">COUNTIF(D10:D133,"&gt;=5.7")</f>
        <v>0</v>
      </c>
      <c r="E136" s="84">
        <f t="shared" si="0"/>
        <v>0</v>
      </c>
    </row>
    <row r="137" spans="1:5" ht="21.75" customHeight="1" x14ac:dyDescent="0.25">
      <c r="A137" s="329" t="s">
        <v>193</v>
      </c>
      <c r="B137" s="324"/>
      <c r="C137" s="324"/>
      <c r="D137" s="297" t="e">
        <f>(D136/D135)</f>
        <v>#DIV/0!</v>
      </c>
      <c r="E137" s="336" t="e">
        <f>(E136/E135)</f>
        <v>#DIV/0!</v>
      </c>
    </row>
    <row r="138" spans="1:5" ht="20.100000000000001" customHeight="1" thickBot="1" x14ac:dyDescent="0.3">
      <c r="A138" s="340" t="s">
        <v>151</v>
      </c>
      <c r="B138" s="341"/>
      <c r="C138" s="341"/>
      <c r="D138" s="345">
        <v>2</v>
      </c>
      <c r="E138" s="346">
        <v>3</v>
      </c>
    </row>
    <row r="141" spans="1:5" x14ac:dyDescent="0.25">
      <c r="B141" s="162" t="s">
        <v>238</v>
      </c>
      <c r="C141" s="162"/>
      <c r="D141" s="162"/>
      <c r="E141" s="162"/>
    </row>
  </sheetData>
  <mergeCells count="15">
    <mergeCell ref="A136:C136"/>
    <mergeCell ref="A137:C137"/>
    <mergeCell ref="A138:C138"/>
    <mergeCell ref="A7:A9"/>
    <mergeCell ref="A1:E1"/>
    <mergeCell ref="A2:E2"/>
    <mergeCell ref="A3:E3"/>
    <mergeCell ref="A4:E4"/>
    <mergeCell ref="A5:E5"/>
    <mergeCell ref="A6:E6"/>
    <mergeCell ref="B141:E141"/>
    <mergeCell ref="B7:B9"/>
    <mergeCell ref="C7:C9"/>
    <mergeCell ref="A134:C134"/>
    <mergeCell ref="A135:C135"/>
  </mergeCells>
  <pageMargins left="0.70866141732283472" right="0.70866141732283472" top="0.74803149606299213" bottom="1.1023622047244095" header="0.31496062992125984" footer="0.31496062992125984"/>
  <pageSetup paperSize="9" scale="78" orientation="landscape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"/>
  <sheetViews>
    <sheetView zoomScale="90" zoomScaleNormal="90" workbookViewId="0">
      <selection activeCell="N14" sqref="N14"/>
    </sheetView>
  </sheetViews>
  <sheetFormatPr defaultRowHeight="15" x14ac:dyDescent="0.25"/>
  <cols>
    <col min="1" max="1" width="9.140625" style="17"/>
    <col min="2" max="2" width="9.28515625" style="17" bestFit="1" customWidth="1"/>
    <col min="3" max="3" width="43.140625" style="17" customWidth="1"/>
    <col min="4" max="4" width="16" style="17" customWidth="1"/>
    <col min="5" max="6" width="9.140625" style="17" bestFit="1" customWidth="1"/>
    <col min="7" max="8" width="9.140625" style="17"/>
    <col min="9" max="9" width="16" style="17" bestFit="1" customWidth="1"/>
    <col min="10" max="16384" width="9.140625" style="17"/>
  </cols>
  <sheetData>
    <row r="1" spans="1:10" s="16" customFormat="1" ht="54" customHeight="1" x14ac:dyDescent="0.25">
      <c r="A1" s="357"/>
      <c r="B1" s="358"/>
      <c r="C1" s="358"/>
      <c r="D1" s="358"/>
      <c r="E1" s="358"/>
      <c r="F1" s="358"/>
      <c r="G1" s="358"/>
      <c r="H1" s="358"/>
      <c r="I1" s="359"/>
      <c r="J1" s="381"/>
    </row>
    <row r="2" spans="1:10" s="16" customFormat="1" ht="20.25" x14ac:dyDescent="0.3">
      <c r="A2" s="256" t="s">
        <v>5</v>
      </c>
      <c r="B2" s="206"/>
      <c r="C2" s="206"/>
      <c r="D2" s="206"/>
      <c r="E2" s="206"/>
      <c r="F2" s="206"/>
      <c r="G2" s="206"/>
      <c r="H2" s="206"/>
      <c r="I2" s="257"/>
    </row>
    <row r="3" spans="1:10" s="16" customFormat="1" ht="20.25" x14ac:dyDescent="0.3">
      <c r="A3" s="256" t="str">
        <f>+'MICRO PROJECT '!A3:H3</f>
        <v>PROGRAM: CIVIL ENGINEERING</v>
      </c>
      <c r="B3" s="206"/>
      <c r="C3" s="206"/>
      <c r="D3" s="206"/>
      <c r="E3" s="206"/>
      <c r="F3" s="206"/>
      <c r="G3" s="206"/>
      <c r="H3" s="206"/>
      <c r="I3" s="257"/>
    </row>
    <row r="4" spans="1:10" ht="18.75" x14ac:dyDescent="0.3">
      <c r="A4" s="258" t="s">
        <v>231</v>
      </c>
      <c r="B4" s="229"/>
      <c r="C4" s="229"/>
      <c r="D4" s="229"/>
      <c r="E4" s="229"/>
      <c r="F4" s="229"/>
      <c r="G4" s="229"/>
      <c r="H4" s="229"/>
      <c r="I4" s="259"/>
    </row>
    <row r="5" spans="1:10" ht="18.75" x14ac:dyDescent="0.3">
      <c r="A5" s="258" t="str">
        <f>+INDEX!A4</f>
        <v>NAME OFCOURSE &amp; CODE: ESTIMATING AND COSTING &amp; (22503)</v>
      </c>
      <c r="B5" s="229"/>
      <c r="C5" s="229"/>
      <c r="D5" s="229"/>
      <c r="E5" s="229"/>
      <c r="F5" s="229"/>
      <c r="G5" s="229"/>
      <c r="H5" s="229"/>
      <c r="I5" s="259"/>
    </row>
    <row r="6" spans="1:10" ht="15" customHeight="1" thickBot="1" x14ac:dyDescent="0.35">
      <c r="A6" s="261" t="s">
        <v>242</v>
      </c>
      <c r="B6" s="262"/>
      <c r="C6" s="262"/>
      <c r="D6" s="262"/>
      <c r="E6" s="262"/>
      <c r="F6" s="262"/>
      <c r="G6" s="262"/>
      <c r="H6" s="262"/>
      <c r="I6" s="263"/>
    </row>
    <row r="7" spans="1:10" s="18" customFormat="1" ht="22.5" customHeight="1" x14ac:dyDescent="0.25"/>
    <row r="8" spans="1:10" s="18" customFormat="1" ht="15.75" x14ac:dyDescent="0.25">
      <c r="C8" s="197" t="s">
        <v>195</v>
      </c>
      <c r="D8" s="197"/>
      <c r="E8" s="197"/>
      <c r="F8" s="197"/>
      <c r="G8" s="197"/>
      <c r="H8" s="197"/>
      <c r="I8" s="186" t="s">
        <v>221</v>
      </c>
    </row>
    <row r="9" spans="1:10" s="18" customFormat="1" ht="15.75" x14ac:dyDescent="0.25">
      <c r="C9" s="151" t="s">
        <v>196</v>
      </c>
      <c r="D9" s="151" t="str">
        <f>+'CO-PO-PSO MAPPING'!A8</f>
        <v>CE503.1</v>
      </c>
      <c r="E9" s="151" t="str">
        <f>+'CO-PO-PSO MAPPING'!A9</f>
        <v>CE503.2</v>
      </c>
      <c r="F9" s="151" t="str">
        <f>+'CO-PO-PSO MAPPING'!A10</f>
        <v>CE503.3</v>
      </c>
      <c r="G9" s="151" t="str">
        <f>+'CO-PO-PSO MAPPING'!A11</f>
        <v>CE503.4</v>
      </c>
      <c r="H9" s="151" t="str">
        <f>+'CO-PO-PSO MAPPING'!A12</f>
        <v>CE503.5</v>
      </c>
      <c r="I9" s="187"/>
    </row>
    <row r="10" spans="1:10" s="18" customFormat="1" ht="15.75" x14ac:dyDescent="0.25">
      <c r="C10" s="151" t="s">
        <v>219</v>
      </c>
      <c r="D10" s="151">
        <v>2</v>
      </c>
      <c r="E10" s="151">
        <v>2</v>
      </c>
      <c r="F10" s="151">
        <v>3</v>
      </c>
      <c r="G10" s="151">
        <v>2</v>
      </c>
      <c r="H10" s="151">
        <v>3</v>
      </c>
      <c r="I10" s="360">
        <f>SUM(D10:H10)</f>
        <v>12</v>
      </c>
    </row>
    <row r="11" spans="1:10" s="18" customFormat="1" ht="15.75" x14ac:dyDescent="0.25">
      <c r="C11" s="151" t="s">
        <v>197</v>
      </c>
      <c r="D11" s="361">
        <f>D10/I10</f>
        <v>0.16666666666666666</v>
      </c>
      <c r="E11" s="361">
        <f>E10/I10</f>
        <v>0.16666666666666666</v>
      </c>
      <c r="F11" s="361">
        <f>F10/I10</f>
        <v>0.25</v>
      </c>
      <c r="G11" s="361">
        <f>G10/I10</f>
        <v>0.16666666666666666</v>
      </c>
      <c r="H11" s="361">
        <f>H10/I10</f>
        <v>0.25</v>
      </c>
      <c r="I11" s="362">
        <f>SUM(D11:H11)</f>
        <v>0.99999999999999989</v>
      </c>
    </row>
    <row r="12" spans="1:10" s="18" customFormat="1" ht="15.75" x14ac:dyDescent="0.25">
      <c r="C12" s="151" t="s">
        <v>220</v>
      </c>
      <c r="D12" s="363">
        <f>D11*50</f>
        <v>8.3333333333333321</v>
      </c>
      <c r="E12" s="363">
        <f t="shared" ref="E12:H12" si="0">E11*50</f>
        <v>8.3333333333333321</v>
      </c>
      <c r="F12" s="363">
        <f t="shared" si="0"/>
        <v>12.5</v>
      </c>
      <c r="G12" s="363">
        <f t="shared" si="0"/>
        <v>8.3333333333333321</v>
      </c>
      <c r="H12" s="363">
        <f t="shared" si="0"/>
        <v>12.5</v>
      </c>
      <c r="I12" s="364">
        <f>SUM(D12:H12)</f>
        <v>50</v>
      </c>
    </row>
    <row r="13" spans="1:10" s="18" customFormat="1" ht="15.75" x14ac:dyDescent="0.25"/>
    <row r="14" spans="1:10" s="18" customFormat="1" ht="29.25" customHeight="1" x14ac:dyDescent="0.25">
      <c r="A14" s="152" t="s">
        <v>46</v>
      </c>
      <c r="B14" s="152" t="s">
        <v>156</v>
      </c>
      <c r="C14" s="152" t="s">
        <v>152</v>
      </c>
      <c r="D14" s="141" t="s">
        <v>194</v>
      </c>
      <c r="E14" s="152" t="str">
        <f>+D9</f>
        <v>CE503.1</v>
      </c>
      <c r="F14" s="152" t="str">
        <f>+E9</f>
        <v>CE503.2</v>
      </c>
      <c r="G14" s="152" t="str">
        <f>+F9</f>
        <v>CE503.3</v>
      </c>
      <c r="H14" s="152" t="str">
        <f>+G9</f>
        <v>CE503.4</v>
      </c>
      <c r="I14" s="152" t="str">
        <f>+H9</f>
        <v>CE503.5</v>
      </c>
    </row>
    <row r="15" spans="1:10" s="18" customFormat="1" ht="15.75" x14ac:dyDescent="0.25">
      <c r="A15" s="22">
        <f>+'STUDENT LIST'!A8</f>
        <v>1</v>
      </c>
      <c r="B15" s="84">
        <f>+'MICRO PROJECT '!B8</f>
        <v>31101</v>
      </c>
      <c r="C15" s="45" t="str">
        <f>+'MICRO PROJECT '!C8</f>
        <v>SIRSAT DIPALI BANSILAL</v>
      </c>
      <c r="D15" s="38">
        <v>47</v>
      </c>
      <c r="E15" s="142">
        <f>(D15*0.17)</f>
        <v>7.99</v>
      </c>
      <c r="F15" s="142">
        <f>D15*0.17</f>
        <v>7.99</v>
      </c>
      <c r="G15" s="142">
        <f>D15*0.25</f>
        <v>11.75</v>
      </c>
      <c r="H15" s="142">
        <f>D15*0.17</f>
        <v>7.99</v>
      </c>
      <c r="I15" s="142">
        <f>D15*0.25</f>
        <v>11.75</v>
      </c>
      <c r="J15" s="150"/>
    </row>
    <row r="16" spans="1:10" s="18" customFormat="1" ht="15.75" x14ac:dyDescent="0.25">
      <c r="A16" s="22">
        <f>+'STUDENT LIST'!A9</f>
        <v>2</v>
      </c>
      <c r="B16" s="84">
        <f>+'MICRO PROJECT '!B9</f>
        <v>31102</v>
      </c>
      <c r="C16" s="45" t="str">
        <f>+'MICRO PROJECT '!C9</f>
        <v>NARWADE VAIBHAV NANDLAL</v>
      </c>
      <c r="D16" s="38">
        <v>43</v>
      </c>
      <c r="E16" s="142">
        <f t="shared" ref="E16:E112" si="1">(D16*0.17)</f>
        <v>7.3100000000000005</v>
      </c>
      <c r="F16" s="142">
        <f t="shared" ref="F16:F112" si="2">D16*0.17</f>
        <v>7.3100000000000005</v>
      </c>
      <c r="G16" s="142">
        <f t="shared" ref="G16:G112" si="3">D16*0.25</f>
        <v>10.75</v>
      </c>
      <c r="H16" s="142">
        <f t="shared" ref="H16:H112" si="4">D16*0.17</f>
        <v>7.3100000000000005</v>
      </c>
      <c r="I16" s="142">
        <f t="shared" ref="I16:I112" si="5">D16*0.25</f>
        <v>10.75</v>
      </c>
    </row>
    <row r="17" spans="1:9" s="18" customFormat="1" ht="15.75" x14ac:dyDescent="0.25">
      <c r="A17" s="22">
        <f>+'STUDENT LIST'!A10</f>
        <v>3</v>
      </c>
      <c r="B17" s="84">
        <f>+'MICRO PROJECT '!B10</f>
        <v>31103</v>
      </c>
      <c r="C17" s="45" t="str">
        <f>+'MICRO PROJECT '!C10</f>
        <v> SADASHIV RANI AAKASH</v>
      </c>
      <c r="D17" s="38">
        <v>43</v>
      </c>
      <c r="E17" s="142">
        <f t="shared" si="1"/>
        <v>7.3100000000000005</v>
      </c>
      <c r="F17" s="142">
        <f t="shared" si="2"/>
        <v>7.3100000000000005</v>
      </c>
      <c r="G17" s="142">
        <f t="shared" si="3"/>
        <v>10.75</v>
      </c>
      <c r="H17" s="142">
        <f t="shared" si="4"/>
        <v>7.3100000000000005</v>
      </c>
      <c r="I17" s="142">
        <f t="shared" si="5"/>
        <v>10.75</v>
      </c>
    </row>
    <row r="18" spans="1:9" s="18" customFormat="1" ht="15.75" x14ac:dyDescent="0.25">
      <c r="A18" s="22">
        <f>+'STUDENT LIST'!A11</f>
        <v>4</v>
      </c>
      <c r="B18" s="84">
        <f>+'MICRO PROJECT '!B11</f>
        <v>31104</v>
      </c>
      <c r="C18" s="45" t="str">
        <f>+'MICRO PROJECT '!C11</f>
        <v>KAMBLE VAIBHAV NAMDEO</v>
      </c>
      <c r="D18" s="38">
        <v>46</v>
      </c>
      <c r="E18" s="142">
        <f t="shared" si="1"/>
        <v>7.82</v>
      </c>
      <c r="F18" s="142">
        <f t="shared" si="2"/>
        <v>7.82</v>
      </c>
      <c r="G18" s="142">
        <f t="shared" si="3"/>
        <v>11.5</v>
      </c>
      <c r="H18" s="142">
        <f t="shared" si="4"/>
        <v>7.82</v>
      </c>
      <c r="I18" s="142">
        <f t="shared" si="5"/>
        <v>11.5</v>
      </c>
    </row>
    <row r="19" spans="1:9" s="18" customFormat="1" ht="15.75" x14ac:dyDescent="0.25">
      <c r="A19" s="22">
        <f>+'STUDENT LIST'!A12</f>
        <v>5</v>
      </c>
      <c r="B19" s="84">
        <f>+'MICRO PROJECT '!B12</f>
        <v>31105</v>
      </c>
      <c r="C19" s="45" t="str">
        <f>+'MICRO PROJECT '!C12</f>
        <v> GAIKWAD SANKET SANJAYDAS</v>
      </c>
      <c r="D19" s="38">
        <v>48</v>
      </c>
      <c r="E19" s="142">
        <f t="shared" si="1"/>
        <v>8.16</v>
      </c>
      <c r="F19" s="142">
        <f t="shared" si="2"/>
        <v>8.16</v>
      </c>
      <c r="G19" s="142">
        <f t="shared" si="3"/>
        <v>12</v>
      </c>
      <c r="H19" s="142">
        <f t="shared" si="4"/>
        <v>8.16</v>
      </c>
      <c r="I19" s="142">
        <f t="shared" si="5"/>
        <v>12</v>
      </c>
    </row>
    <row r="20" spans="1:9" s="18" customFormat="1" ht="15.75" x14ac:dyDescent="0.25">
      <c r="A20" s="22">
        <f>+'STUDENT LIST'!A13</f>
        <v>6</v>
      </c>
      <c r="B20" s="84">
        <f>+'MICRO PROJECT '!B13</f>
        <v>31106</v>
      </c>
      <c r="C20" s="45" t="str">
        <f>+'MICRO PROJECT '!C13</f>
        <v>MARAPWAR VIVEK BHAGWAN</v>
      </c>
      <c r="D20" s="38">
        <v>47</v>
      </c>
      <c r="E20" s="142">
        <f t="shared" si="1"/>
        <v>7.99</v>
      </c>
      <c r="F20" s="142">
        <f t="shared" si="2"/>
        <v>7.99</v>
      </c>
      <c r="G20" s="142">
        <f t="shared" si="3"/>
        <v>11.75</v>
      </c>
      <c r="H20" s="142">
        <f t="shared" si="4"/>
        <v>7.99</v>
      </c>
      <c r="I20" s="142">
        <f t="shared" si="5"/>
        <v>11.75</v>
      </c>
    </row>
    <row r="21" spans="1:9" s="18" customFormat="1" ht="15.75" x14ac:dyDescent="0.25">
      <c r="A21" s="22">
        <f>+'STUDENT LIST'!A14</f>
        <v>7</v>
      </c>
      <c r="B21" s="84">
        <f>+'MICRO PROJECT '!B14</f>
        <v>31107</v>
      </c>
      <c r="C21" s="45" t="str">
        <f>+'MICRO PROJECT '!C14</f>
        <v> MASAL ANIKET RAVINDRA</v>
      </c>
      <c r="D21" s="38">
        <v>45</v>
      </c>
      <c r="E21" s="142">
        <f t="shared" si="1"/>
        <v>7.65</v>
      </c>
      <c r="F21" s="142">
        <f t="shared" si="2"/>
        <v>7.65</v>
      </c>
      <c r="G21" s="142">
        <f t="shared" si="3"/>
        <v>11.25</v>
      </c>
      <c r="H21" s="142">
        <f t="shared" si="4"/>
        <v>7.65</v>
      </c>
      <c r="I21" s="142">
        <f t="shared" si="5"/>
        <v>11.25</v>
      </c>
    </row>
    <row r="22" spans="1:9" s="18" customFormat="1" ht="15.75" x14ac:dyDescent="0.25">
      <c r="A22" s="22">
        <f>+'STUDENT LIST'!A15</f>
        <v>8</v>
      </c>
      <c r="B22" s="84">
        <f>+'MICRO PROJECT '!B15</f>
        <v>31108</v>
      </c>
      <c r="C22" s="45" t="str">
        <f>+'MICRO PROJECT '!C15</f>
        <v> WAGHMODE KISHOR BHASKAR</v>
      </c>
      <c r="D22" s="38">
        <v>38</v>
      </c>
      <c r="E22" s="142">
        <f t="shared" si="1"/>
        <v>6.4600000000000009</v>
      </c>
      <c r="F22" s="142">
        <f t="shared" si="2"/>
        <v>6.4600000000000009</v>
      </c>
      <c r="G22" s="142">
        <f t="shared" si="3"/>
        <v>9.5</v>
      </c>
      <c r="H22" s="142">
        <f t="shared" si="4"/>
        <v>6.4600000000000009</v>
      </c>
      <c r="I22" s="142">
        <f t="shared" si="5"/>
        <v>9.5</v>
      </c>
    </row>
    <row r="23" spans="1:9" s="18" customFormat="1" ht="15.75" x14ac:dyDescent="0.25">
      <c r="A23" s="22">
        <f>+'STUDENT LIST'!A16</f>
        <v>9</v>
      </c>
      <c r="B23" s="84">
        <f>+'MICRO PROJECT '!B16</f>
        <v>31109</v>
      </c>
      <c r="C23" s="45" t="str">
        <f>+'MICRO PROJECT '!C16</f>
        <v> SALVE AKASH PANDHARINATH</v>
      </c>
      <c r="D23" s="38">
        <v>49</v>
      </c>
      <c r="E23" s="142">
        <f t="shared" si="1"/>
        <v>8.33</v>
      </c>
      <c r="F23" s="142">
        <f t="shared" si="2"/>
        <v>8.33</v>
      </c>
      <c r="G23" s="142">
        <f t="shared" si="3"/>
        <v>12.25</v>
      </c>
      <c r="H23" s="142">
        <f t="shared" si="4"/>
        <v>8.33</v>
      </c>
      <c r="I23" s="142">
        <f t="shared" si="5"/>
        <v>12.25</v>
      </c>
    </row>
    <row r="24" spans="1:9" s="18" customFormat="1" ht="15.75" x14ac:dyDescent="0.25">
      <c r="A24" s="22">
        <f>+'STUDENT LIST'!A17</f>
        <v>10</v>
      </c>
      <c r="B24" s="84">
        <f>+'MICRO PROJECT '!B17</f>
        <v>31110</v>
      </c>
      <c r="C24" s="45" t="str">
        <f>+'MICRO PROJECT '!C17</f>
        <v> PHULARE SWASTIK JAGANNATH</v>
      </c>
      <c r="D24" s="38">
        <v>48</v>
      </c>
      <c r="E24" s="142">
        <f t="shared" si="1"/>
        <v>8.16</v>
      </c>
      <c r="F24" s="142">
        <f t="shared" si="2"/>
        <v>8.16</v>
      </c>
      <c r="G24" s="142">
        <f t="shared" si="3"/>
        <v>12</v>
      </c>
      <c r="H24" s="142">
        <f t="shared" si="4"/>
        <v>8.16</v>
      </c>
      <c r="I24" s="142">
        <f t="shared" si="5"/>
        <v>12</v>
      </c>
    </row>
    <row r="25" spans="1:9" s="18" customFormat="1" ht="15.75" x14ac:dyDescent="0.25">
      <c r="A25" s="22">
        <f>+'STUDENT LIST'!A18</f>
        <v>11</v>
      </c>
      <c r="B25" s="84">
        <f>+'MICRO PROJECT '!B18</f>
        <v>31111</v>
      </c>
      <c r="C25" s="45" t="str">
        <f>+'MICRO PROJECT '!C18</f>
        <v> PADGHAN PRASHIK VISHNU</v>
      </c>
      <c r="D25" s="38">
        <v>47</v>
      </c>
      <c r="E25" s="142">
        <f t="shared" si="1"/>
        <v>7.99</v>
      </c>
      <c r="F25" s="142">
        <f t="shared" si="2"/>
        <v>7.99</v>
      </c>
      <c r="G25" s="142">
        <f t="shared" si="3"/>
        <v>11.75</v>
      </c>
      <c r="H25" s="142">
        <f t="shared" si="4"/>
        <v>7.99</v>
      </c>
      <c r="I25" s="142">
        <f t="shared" si="5"/>
        <v>11.75</v>
      </c>
    </row>
    <row r="26" spans="1:9" s="18" customFormat="1" ht="15.75" x14ac:dyDescent="0.25">
      <c r="A26" s="22">
        <f>+'STUDENT LIST'!A19</f>
        <v>12</v>
      </c>
      <c r="B26" s="84">
        <f>+'MICRO PROJECT '!B19</f>
        <v>31112</v>
      </c>
      <c r="C26" s="45" t="str">
        <f>+'MICRO PROJECT '!C19</f>
        <v> KHAN ABDULLAH ABDUL SAMI</v>
      </c>
      <c r="D26" s="38"/>
      <c r="E26" s="142">
        <f t="shared" si="1"/>
        <v>0</v>
      </c>
      <c r="F26" s="142">
        <f t="shared" si="2"/>
        <v>0</v>
      </c>
      <c r="G26" s="142">
        <f t="shared" si="3"/>
        <v>0</v>
      </c>
      <c r="H26" s="142">
        <f t="shared" si="4"/>
        <v>0</v>
      </c>
      <c r="I26" s="142">
        <f t="shared" si="5"/>
        <v>0</v>
      </c>
    </row>
    <row r="27" spans="1:9" s="18" customFormat="1" ht="15.75" x14ac:dyDescent="0.25">
      <c r="A27" s="22">
        <f>+'STUDENT LIST'!A20</f>
        <v>13</v>
      </c>
      <c r="B27" s="84">
        <f>+'MICRO PROJECT '!B20</f>
        <v>31113</v>
      </c>
      <c r="C27" s="45" t="str">
        <f>+'MICRO PROJECT '!C20</f>
        <v> SYED AYAAN AZHER SYED</v>
      </c>
      <c r="D27" s="38">
        <v>40</v>
      </c>
      <c r="E27" s="142">
        <f t="shared" si="1"/>
        <v>6.8000000000000007</v>
      </c>
      <c r="F27" s="142">
        <f t="shared" si="2"/>
        <v>6.8000000000000007</v>
      </c>
      <c r="G27" s="142">
        <f t="shared" si="3"/>
        <v>10</v>
      </c>
      <c r="H27" s="142">
        <f t="shared" si="4"/>
        <v>6.8000000000000007</v>
      </c>
      <c r="I27" s="142">
        <f t="shared" si="5"/>
        <v>10</v>
      </c>
    </row>
    <row r="28" spans="1:9" s="18" customFormat="1" ht="15.75" x14ac:dyDescent="0.25">
      <c r="A28" s="22">
        <f>+'STUDENT LIST'!A21</f>
        <v>14</v>
      </c>
      <c r="B28" s="84">
        <f>+'MICRO PROJECT '!B21</f>
        <v>31114</v>
      </c>
      <c r="C28" s="45" t="str">
        <f>+'MICRO PROJECT '!C21</f>
        <v> BADE SANKET ASHOK</v>
      </c>
      <c r="D28" s="38">
        <v>49</v>
      </c>
      <c r="E28" s="142">
        <f t="shared" si="1"/>
        <v>8.33</v>
      </c>
      <c r="F28" s="142">
        <f t="shared" si="2"/>
        <v>8.33</v>
      </c>
      <c r="G28" s="142">
        <f t="shared" si="3"/>
        <v>12.25</v>
      </c>
      <c r="H28" s="142">
        <f t="shared" si="4"/>
        <v>8.33</v>
      </c>
      <c r="I28" s="142">
        <f t="shared" si="5"/>
        <v>12.25</v>
      </c>
    </row>
    <row r="29" spans="1:9" s="18" customFormat="1" ht="15.75" x14ac:dyDescent="0.25">
      <c r="A29" s="22">
        <f>+'STUDENT LIST'!A22</f>
        <v>15</v>
      </c>
      <c r="B29" s="84">
        <f>+'MICRO PROJECT '!B22</f>
        <v>31115</v>
      </c>
      <c r="C29" s="45" t="str">
        <f>+'MICRO PROJECT '!C22</f>
        <v> CHAVAN ANJALI ASARAM</v>
      </c>
      <c r="D29" s="38">
        <v>33</v>
      </c>
      <c r="E29" s="142">
        <f t="shared" si="1"/>
        <v>5.61</v>
      </c>
      <c r="F29" s="142">
        <f t="shared" si="2"/>
        <v>5.61</v>
      </c>
      <c r="G29" s="142">
        <f t="shared" si="3"/>
        <v>8.25</v>
      </c>
      <c r="H29" s="142">
        <f t="shared" si="4"/>
        <v>5.61</v>
      </c>
      <c r="I29" s="142">
        <f t="shared" si="5"/>
        <v>8.25</v>
      </c>
    </row>
    <row r="30" spans="1:9" s="18" customFormat="1" ht="15.75" x14ac:dyDescent="0.25">
      <c r="A30" s="22">
        <f>+'STUDENT LIST'!A23</f>
        <v>16</v>
      </c>
      <c r="B30" s="84">
        <f>+'MICRO PROJECT '!B23</f>
        <v>31116</v>
      </c>
      <c r="C30" s="45" t="str">
        <f>+'MICRO PROJECT '!C23</f>
        <v> GAVIT BHAVESH DILIP</v>
      </c>
      <c r="D30" s="38">
        <v>48</v>
      </c>
      <c r="E30" s="142">
        <f t="shared" si="1"/>
        <v>8.16</v>
      </c>
      <c r="F30" s="142">
        <f t="shared" si="2"/>
        <v>8.16</v>
      </c>
      <c r="G30" s="142">
        <f t="shared" si="3"/>
        <v>12</v>
      </c>
      <c r="H30" s="142">
        <f t="shared" si="4"/>
        <v>8.16</v>
      </c>
      <c r="I30" s="142">
        <f t="shared" si="5"/>
        <v>12</v>
      </c>
    </row>
    <row r="31" spans="1:9" s="18" customFormat="1" ht="15.75" x14ac:dyDescent="0.25">
      <c r="A31" s="22">
        <f>+'STUDENT LIST'!A24</f>
        <v>17</v>
      </c>
      <c r="B31" s="84">
        <f>+'MICRO PROJECT '!B24</f>
        <v>31117</v>
      </c>
      <c r="C31" s="45" t="str">
        <f>+'MICRO PROJECT '!C24</f>
        <v> THORAT SUYASH BHARAT</v>
      </c>
      <c r="D31" s="38">
        <v>49</v>
      </c>
      <c r="E31" s="142">
        <f t="shared" si="1"/>
        <v>8.33</v>
      </c>
      <c r="F31" s="142">
        <f t="shared" si="2"/>
        <v>8.33</v>
      </c>
      <c r="G31" s="142">
        <f t="shared" si="3"/>
        <v>12.25</v>
      </c>
      <c r="H31" s="142">
        <f t="shared" si="4"/>
        <v>8.33</v>
      </c>
      <c r="I31" s="142">
        <f t="shared" si="5"/>
        <v>12.25</v>
      </c>
    </row>
    <row r="32" spans="1:9" s="18" customFormat="1" ht="15.75" x14ac:dyDescent="0.25">
      <c r="A32" s="22">
        <f>+'STUDENT LIST'!A25</f>
        <v>18</v>
      </c>
      <c r="B32" s="84">
        <f>+'MICRO PROJECT '!B25</f>
        <v>31118</v>
      </c>
      <c r="C32" s="45" t="str">
        <f>+'MICRO PROJECT '!C25</f>
        <v> ZINJURDE NEHA KALYAN</v>
      </c>
      <c r="D32" s="38">
        <v>50</v>
      </c>
      <c r="E32" s="142">
        <f t="shared" si="1"/>
        <v>8.5</v>
      </c>
      <c r="F32" s="142">
        <f t="shared" si="2"/>
        <v>8.5</v>
      </c>
      <c r="G32" s="142">
        <f t="shared" si="3"/>
        <v>12.5</v>
      </c>
      <c r="H32" s="142">
        <f t="shared" si="4"/>
        <v>8.5</v>
      </c>
      <c r="I32" s="142">
        <f t="shared" si="5"/>
        <v>12.5</v>
      </c>
    </row>
    <row r="33" spans="1:9" s="18" customFormat="1" ht="15.75" x14ac:dyDescent="0.25">
      <c r="A33" s="22">
        <f>+'STUDENT LIST'!A26</f>
        <v>19</v>
      </c>
      <c r="B33" s="84">
        <f>+'MICRO PROJECT '!B26</f>
        <v>31119</v>
      </c>
      <c r="C33" s="45" t="str">
        <f>+'MICRO PROJECT '!C26</f>
        <v> JADHAV SHWETA BALASAHEB</v>
      </c>
      <c r="D33" s="38">
        <v>49</v>
      </c>
      <c r="E33" s="142">
        <f t="shared" si="1"/>
        <v>8.33</v>
      </c>
      <c r="F33" s="142">
        <f t="shared" si="2"/>
        <v>8.33</v>
      </c>
      <c r="G33" s="142">
        <f t="shared" si="3"/>
        <v>12.25</v>
      </c>
      <c r="H33" s="142">
        <f t="shared" si="4"/>
        <v>8.33</v>
      </c>
      <c r="I33" s="142">
        <f t="shared" si="5"/>
        <v>12.25</v>
      </c>
    </row>
    <row r="34" spans="1:9" s="18" customFormat="1" ht="15.75" x14ac:dyDescent="0.25">
      <c r="A34" s="22">
        <f>+'STUDENT LIST'!A27</f>
        <v>20</v>
      </c>
      <c r="B34" s="84">
        <f>+'MICRO PROJECT '!B27</f>
        <v>31120</v>
      </c>
      <c r="C34" s="45" t="str">
        <f>+'MICRO PROJECT '!C27</f>
        <v> SANGLE PAVAN SUKHDEV</v>
      </c>
      <c r="D34" s="38">
        <v>48</v>
      </c>
      <c r="E34" s="142">
        <f t="shared" si="1"/>
        <v>8.16</v>
      </c>
      <c r="F34" s="142">
        <f t="shared" si="2"/>
        <v>8.16</v>
      </c>
      <c r="G34" s="142">
        <f t="shared" si="3"/>
        <v>12</v>
      </c>
      <c r="H34" s="142">
        <f t="shared" si="4"/>
        <v>8.16</v>
      </c>
      <c r="I34" s="142">
        <f t="shared" si="5"/>
        <v>12</v>
      </c>
    </row>
    <row r="35" spans="1:9" s="18" customFormat="1" ht="15.75" x14ac:dyDescent="0.25">
      <c r="A35" s="22">
        <f>+'STUDENT LIST'!A28</f>
        <v>21</v>
      </c>
      <c r="B35" s="84">
        <f>+'MICRO PROJECT '!B28</f>
        <v>31121</v>
      </c>
      <c r="C35" s="45" t="str">
        <f>+'MICRO PROJECT '!C28</f>
        <v> WAGHMARE PAYAL NAVNATH</v>
      </c>
      <c r="D35" s="38">
        <v>49</v>
      </c>
      <c r="E35" s="142">
        <f>(D35*0.17)</f>
        <v>8.33</v>
      </c>
      <c r="F35" s="142">
        <f t="shared" si="2"/>
        <v>8.33</v>
      </c>
      <c r="G35" s="142">
        <f t="shared" si="3"/>
        <v>12.25</v>
      </c>
      <c r="H35" s="142">
        <f t="shared" si="4"/>
        <v>8.33</v>
      </c>
      <c r="I35" s="142">
        <f t="shared" si="5"/>
        <v>12.25</v>
      </c>
    </row>
    <row r="36" spans="1:9" s="18" customFormat="1" ht="15.75" x14ac:dyDescent="0.25">
      <c r="A36" s="22">
        <f>+'STUDENT LIST'!A29</f>
        <v>22</v>
      </c>
      <c r="B36" s="84">
        <f>+'MICRO PROJECT '!B29</f>
        <v>31122</v>
      </c>
      <c r="C36" s="45" t="str">
        <f>+'MICRO PROJECT '!C29</f>
        <v> THORAT PRATIK VISHWAMBAR</v>
      </c>
      <c r="D36" s="38">
        <v>49</v>
      </c>
      <c r="E36" s="142">
        <f t="shared" si="1"/>
        <v>8.33</v>
      </c>
      <c r="F36" s="142">
        <f t="shared" si="2"/>
        <v>8.33</v>
      </c>
      <c r="G36" s="142">
        <f t="shared" si="3"/>
        <v>12.25</v>
      </c>
      <c r="H36" s="142">
        <f t="shared" si="4"/>
        <v>8.33</v>
      </c>
      <c r="I36" s="142">
        <f t="shared" si="5"/>
        <v>12.25</v>
      </c>
    </row>
    <row r="37" spans="1:9" s="18" customFormat="1" ht="15.75" x14ac:dyDescent="0.25">
      <c r="A37" s="22">
        <f>+'STUDENT LIST'!A30</f>
        <v>23</v>
      </c>
      <c r="B37" s="84">
        <f>+'MICRO PROJECT '!B30</f>
        <v>31123</v>
      </c>
      <c r="C37" s="45" t="str">
        <f>+'MICRO PROJECT '!C30</f>
        <v> SHAIKH MOHD FAIZAN SHAIKH MOHD SHARFUDDIN</v>
      </c>
      <c r="D37" s="38">
        <v>31</v>
      </c>
      <c r="E37" s="142">
        <f t="shared" si="1"/>
        <v>5.2700000000000005</v>
      </c>
      <c r="F37" s="142">
        <f t="shared" si="2"/>
        <v>5.2700000000000005</v>
      </c>
      <c r="G37" s="142">
        <f t="shared" si="3"/>
        <v>7.75</v>
      </c>
      <c r="H37" s="142">
        <f t="shared" si="4"/>
        <v>5.2700000000000005</v>
      </c>
      <c r="I37" s="142">
        <f t="shared" si="5"/>
        <v>7.75</v>
      </c>
    </row>
    <row r="38" spans="1:9" s="18" customFormat="1" ht="15.75" x14ac:dyDescent="0.25">
      <c r="A38" s="22">
        <f>+'STUDENT LIST'!A31</f>
        <v>24</v>
      </c>
      <c r="B38" s="84">
        <f>+'MICRO PROJECT '!B31</f>
        <v>31124</v>
      </c>
      <c r="C38" s="45" t="str">
        <f>+'MICRO PROJECT '!C31</f>
        <v> WAGHMARE SWAPNIL RADHAJI</v>
      </c>
      <c r="D38" s="38">
        <v>43</v>
      </c>
      <c r="E38" s="142">
        <f t="shared" si="1"/>
        <v>7.3100000000000005</v>
      </c>
      <c r="F38" s="142">
        <f t="shared" si="2"/>
        <v>7.3100000000000005</v>
      </c>
      <c r="G38" s="142">
        <f t="shared" si="3"/>
        <v>10.75</v>
      </c>
      <c r="H38" s="142">
        <f t="shared" si="4"/>
        <v>7.3100000000000005</v>
      </c>
      <c r="I38" s="142">
        <f t="shared" si="5"/>
        <v>10.75</v>
      </c>
    </row>
    <row r="39" spans="1:9" s="18" customFormat="1" ht="15.75" x14ac:dyDescent="0.25">
      <c r="A39" s="22">
        <f>+'STUDENT LIST'!A32</f>
        <v>25</v>
      </c>
      <c r="B39" s="84">
        <f>+'MICRO PROJECT '!B32</f>
        <v>31125</v>
      </c>
      <c r="C39" s="45" t="str">
        <f>+'MICRO PROJECT '!C32</f>
        <v> GHUGARE SHANTANU ABASAHEB</v>
      </c>
      <c r="D39" s="38">
        <v>50</v>
      </c>
      <c r="E39" s="142">
        <f t="shared" si="1"/>
        <v>8.5</v>
      </c>
      <c r="F39" s="142">
        <f t="shared" si="2"/>
        <v>8.5</v>
      </c>
      <c r="G39" s="142">
        <f t="shared" si="3"/>
        <v>12.5</v>
      </c>
      <c r="H39" s="142">
        <f t="shared" si="4"/>
        <v>8.5</v>
      </c>
      <c r="I39" s="142">
        <f t="shared" si="5"/>
        <v>12.5</v>
      </c>
    </row>
    <row r="40" spans="1:9" s="18" customFormat="1" ht="15.75" x14ac:dyDescent="0.25">
      <c r="A40" s="22">
        <f>+'STUDENT LIST'!A33</f>
        <v>26</v>
      </c>
      <c r="B40" s="84">
        <f>+'MICRO PROJECT '!B33</f>
        <v>31126</v>
      </c>
      <c r="C40" s="45" t="str">
        <f>+'MICRO PROJECT '!C33</f>
        <v> SOSE PARITOSH RAMESHWAR</v>
      </c>
      <c r="D40" s="38">
        <v>48</v>
      </c>
      <c r="E40" s="142">
        <f t="shared" si="1"/>
        <v>8.16</v>
      </c>
      <c r="F40" s="142">
        <f t="shared" si="2"/>
        <v>8.16</v>
      </c>
      <c r="G40" s="142">
        <f t="shared" si="3"/>
        <v>12</v>
      </c>
      <c r="H40" s="142">
        <f t="shared" si="4"/>
        <v>8.16</v>
      </c>
      <c r="I40" s="142">
        <f t="shared" si="5"/>
        <v>12</v>
      </c>
    </row>
    <row r="41" spans="1:9" s="18" customFormat="1" ht="15.75" x14ac:dyDescent="0.25">
      <c r="A41" s="22">
        <f>+'STUDENT LIST'!A34</f>
        <v>27</v>
      </c>
      <c r="B41" s="84">
        <f>+'MICRO PROJECT '!B34</f>
        <v>31127</v>
      </c>
      <c r="C41" s="45" t="str">
        <f>+'MICRO PROJECT '!C34</f>
        <v> RANYEWLE PIYUSH PRAVINKUMAR</v>
      </c>
      <c r="D41" s="38">
        <v>48</v>
      </c>
      <c r="E41" s="142">
        <f t="shared" si="1"/>
        <v>8.16</v>
      </c>
      <c r="F41" s="142">
        <f t="shared" si="2"/>
        <v>8.16</v>
      </c>
      <c r="G41" s="142">
        <f t="shared" si="3"/>
        <v>12</v>
      </c>
      <c r="H41" s="142">
        <f t="shared" si="4"/>
        <v>8.16</v>
      </c>
      <c r="I41" s="142">
        <f t="shared" si="5"/>
        <v>12</v>
      </c>
    </row>
    <row r="42" spans="1:9" s="18" customFormat="1" ht="15.75" x14ac:dyDescent="0.25">
      <c r="A42" s="22">
        <f>+'STUDENT LIST'!A35</f>
        <v>28</v>
      </c>
      <c r="B42" s="84">
        <f>+'MICRO PROJECT '!B35</f>
        <v>31128</v>
      </c>
      <c r="C42" s="45" t="str">
        <f>+'MICRO PROJECT '!C35</f>
        <v> GAWANDE RAHUL ASHOK</v>
      </c>
      <c r="D42" s="38">
        <v>49</v>
      </c>
      <c r="E42" s="142">
        <f t="shared" si="1"/>
        <v>8.33</v>
      </c>
      <c r="F42" s="142">
        <f t="shared" si="2"/>
        <v>8.33</v>
      </c>
      <c r="G42" s="142">
        <f t="shared" si="3"/>
        <v>12.25</v>
      </c>
      <c r="H42" s="142">
        <f t="shared" si="4"/>
        <v>8.33</v>
      </c>
      <c r="I42" s="142">
        <f t="shared" si="5"/>
        <v>12.25</v>
      </c>
    </row>
    <row r="43" spans="1:9" s="18" customFormat="1" ht="15.75" x14ac:dyDescent="0.25">
      <c r="A43" s="22">
        <f>+'STUDENT LIST'!A36</f>
        <v>29</v>
      </c>
      <c r="B43" s="84">
        <f>+'MICRO PROJECT '!B36</f>
        <v>31129</v>
      </c>
      <c r="C43" s="45" t="str">
        <f>+'MICRO PROJECT '!C36</f>
        <v> SYED MIFTAHUDDIN SYED RAZIUDDIN</v>
      </c>
      <c r="D43" s="38">
        <v>41</v>
      </c>
      <c r="E43" s="142">
        <f t="shared" si="1"/>
        <v>6.9700000000000006</v>
      </c>
      <c r="F43" s="142">
        <f t="shared" si="2"/>
        <v>6.9700000000000006</v>
      </c>
      <c r="G43" s="142">
        <f t="shared" si="3"/>
        <v>10.25</v>
      </c>
      <c r="H43" s="142">
        <f t="shared" si="4"/>
        <v>6.9700000000000006</v>
      </c>
      <c r="I43" s="142">
        <f t="shared" si="5"/>
        <v>10.25</v>
      </c>
    </row>
    <row r="44" spans="1:9" s="18" customFormat="1" ht="15.75" x14ac:dyDescent="0.25">
      <c r="A44" s="22">
        <f>+'STUDENT LIST'!A37</f>
        <v>30</v>
      </c>
      <c r="B44" s="84">
        <f>+'MICRO PROJECT '!B37</f>
        <v>31130</v>
      </c>
      <c r="C44" s="45" t="str">
        <f>+'MICRO PROJECT '!C37</f>
        <v> BOMBLE GAURAV SANTU</v>
      </c>
      <c r="D44" s="38">
        <v>46</v>
      </c>
      <c r="E44" s="142">
        <f t="shared" si="1"/>
        <v>7.82</v>
      </c>
      <c r="F44" s="142">
        <f t="shared" si="2"/>
        <v>7.82</v>
      </c>
      <c r="G44" s="142">
        <f t="shared" si="3"/>
        <v>11.5</v>
      </c>
      <c r="H44" s="142">
        <f t="shared" si="4"/>
        <v>7.82</v>
      </c>
      <c r="I44" s="142">
        <f t="shared" si="5"/>
        <v>11.5</v>
      </c>
    </row>
    <row r="45" spans="1:9" s="18" customFormat="1" ht="15.75" x14ac:dyDescent="0.25">
      <c r="A45" s="22">
        <f>+'STUDENT LIST'!A38</f>
        <v>31</v>
      </c>
      <c r="B45" s="84">
        <f>+'MICRO PROJECT '!B38</f>
        <v>31131</v>
      </c>
      <c r="C45" s="45" t="str">
        <f>+'MICRO PROJECT '!C38</f>
        <v> KATRUWAR CHINMAY SANJAY</v>
      </c>
      <c r="D45" s="38">
        <v>48</v>
      </c>
      <c r="E45" s="142">
        <f t="shared" si="1"/>
        <v>8.16</v>
      </c>
      <c r="F45" s="142">
        <f t="shared" si="2"/>
        <v>8.16</v>
      </c>
      <c r="G45" s="142">
        <f t="shared" si="3"/>
        <v>12</v>
      </c>
      <c r="H45" s="142">
        <f t="shared" si="4"/>
        <v>8.16</v>
      </c>
      <c r="I45" s="142">
        <f t="shared" si="5"/>
        <v>12</v>
      </c>
    </row>
    <row r="46" spans="1:9" s="18" customFormat="1" ht="15.75" x14ac:dyDescent="0.25">
      <c r="A46" s="22">
        <f>+'STUDENT LIST'!A39</f>
        <v>32</v>
      </c>
      <c r="B46" s="84">
        <f>+'MICRO PROJECT '!B39</f>
        <v>31132</v>
      </c>
      <c r="C46" s="45" t="str">
        <f>+'MICRO PROJECT '!C39</f>
        <v> GALHATE SHUBHAM RAHUL</v>
      </c>
      <c r="D46" s="38">
        <v>43</v>
      </c>
      <c r="E46" s="142">
        <f t="shared" si="1"/>
        <v>7.3100000000000005</v>
      </c>
      <c r="F46" s="142">
        <f t="shared" si="2"/>
        <v>7.3100000000000005</v>
      </c>
      <c r="G46" s="142">
        <f t="shared" si="3"/>
        <v>10.75</v>
      </c>
      <c r="H46" s="142">
        <f t="shared" si="4"/>
        <v>7.3100000000000005</v>
      </c>
      <c r="I46" s="142">
        <f t="shared" si="5"/>
        <v>10.75</v>
      </c>
    </row>
    <row r="47" spans="1:9" s="18" customFormat="1" ht="15.75" x14ac:dyDescent="0.25">
      <c r="A47" s="22">
        <f>+'STUDENT LIST'!A40</f>
        <v>33</v>
      </c>
      <c r="B47" s="84">
        <f>+'MICRO PROJECT '!B40</f>
        <v>31133</v>
      </c>
      <c r="C47" s="45" t="str">
        <f>+'MICRO PROJECT '!C40</f>
        <v> HOLKAR PRANAV PARMESHWAR</v>
      </c>
      <c r="D47" s="38">
        <v>40</v>
      </c>
      <c r="E47" s="142">
        <f t="shared" si="1"/>
        <v>6.8000000000000007</v>
      </c>
      <c r="F47" s="142">
        <f t="shared" si="2"/>
        <v>6.8000000000000007</v>
      </c>
      <c r="G47" s="142">
        <f t="shared" si="3"/>
        <v>10</v>
      </c>
      <c r="H47" s="142">
        <f t="shared" si="4"/>
        <v>6.8000000000000007</v>
      </c>
      <c r="I47" s="142">
        <f t="shared" si="5"/>
        <v>10</v>
      </c>
    </row>
    <row r="48" spans="1:9" s="18" customFormat="1" ht="15.75" x14ac:dyDescent="0.25">
      <c r="A48" s="22">
        <f>+'STUDENT LIST'!A41</f>
        <v>34</v>
      </c>
      <c r="B48" s="84">
        <f>+'MICRO PROJECT '!B41</f>
        <v>31134</v>
      </c>
      <c r="C48" s="45" t="str">
        <f>+'MICRO PROJECT '!C41</f>
        <v> SABLE HARSHAL SHIVNATH</v>
      </c>
      <c r="D48" s="38">
        <v>49</v>
      </c>
      <c r="E48" s="142">
        <f t="shared" si="1"/>
        <v>8.33</v>
      </c>
      <c r="F48" s="142">
        <f t="shared" si="2"/>
        <v>8.33</v>
      </c>
      <c r="G48" s="142">
        <f t="shared" si="3"/>
        <v>12.25</v>
      </c>
      <c r="H48" s="142">
        <f t="shared" si="4"/>
        <v>8.33</v>
      </c>
      <c r="I48" s="142">
        <f t="shared" si="5"/>
        <v>12.25</v>
      </c>
    </row>
    <row r="49" spans="1:9" s="18" customFormat="1" ht="15.75" x14ac:dyDescent="0.25">
      <c r="A49" s="22">
        <f>+'STUDENT LIST'!A42</f>
        <v>35</v>
      </c>
      <c r="B49" s="84">
        <f>+'MICRO PROJECT '!B42</f>
        <v>31135</v>
      </c>
      <c r="C49" s="45" t="str">
        <f>+'MICRO PROJECT '!C42</f>
        <v> QUAZI ABUBAKER AHMED QUAZI KHABEER AHMED</v>
      </c>
      <c r="D49" s="38">
        <v>29</v>
      </c>
      <c r="E49" s="142">
        <f t="shared" si="1"/>
        <v>4.9300000000000006</v>
      </c>
      <c r="F49" s="142">
        <f t="shared" si="2"/>
        <v>4.9300000000000006</v>
      </c>
      <c r="G49" s="142">
        <f t="shared" si="3"/>
        <v>7.25</v>
      </c>
      <c r="H49" s="142">
        <f t="shared" si="4"/>
        <v>4.9300000000000006</v>
      </c>
      <c r="I49" s="142">
        <f t="shared" si="5"/>
        <v>7.25</v>
      </c>
    </row>
    <row r="50" spans="1:9" s="18" customFormat="1" ht="15.75" x14ac:dyDescent="0.25">
      <c r="A50" s="22">
        <f>+'STUDENT LIST'!A43</f>
        <v>36</v>
      </c>
      <c r="B50" s="84">
        <f>+'MICRO PROJECT '!B43</f>
        <v>31136</v>
      </c>
      <c r="C50" s="45" t="str">
        <f>+'MICRO PROJECT '!C43</f>
        <v> HEMANT PATIL</v>
      </c>
      <c r="D50" s="38">
        <v>39</v>
      </c>
      <c r="E50" s="142">
        <f t="shared" si="1"/>
        <v>6.6300000000000008</v>
      </c>
      <c r="F50" s="142">
        <f t="shared" si="2"/>
        <v>6.6300000000000008</v>
      </c>
      <c r="G50" s="142">
        <f t="shared" si="3"/>
        <v>9.75</v>
      </c>
      <c r="H50" s="142">
        <f t="shared" si="4"/>
        <v>6.6300000000000008</v>
      </c>
      <c r="I50" s="142">
        <f t="shared" si="5"/>
        <v>9.75</v>
      </c>
    </row>
    <row r="51" spans="1:9" s="18" customFormat="1" ht="15.75" x14ac:dyDescent="0.25">
      <c r="A51" s="22">
        <f>+'STUDENT LIST'!A44</f>
        <v>37</v>
      </c>
      <c r="B51" s="84">
        <f>+'MICRO PROJECT '!B44</f>
        <v>31137</v>
      </c>
      <c r="C51" s="45" t="str">
        <f>+'MICRO PROJECT '!C44</f>
        <v> SHELAR VISHAL RAJENDRA</v>
      </c>
      <c r="D51" s="38">
        <v>50</v>
      </c>
      <c r="E51" s="142">
        <f t="shared" si="1"/>
        <v>8.5</v>
      </c>
      <c r="F51" s="142">
        <f t="shared" si="2"/>
        <v>8.5</v>
      </c>
      <c r="G51" s="142">
        <f t="shared" si="3"/>
        <v>12.5</v>
      </c>
      <c r="H51" s="142">
        <f t="shared" si="4"/>
        <v>8.5</v>
      </c>
      <c r="I51" s="142">
        <f t="shared" si="5"/>
        <v>12.5</v>
      </c>
    </row>
    <row r="52" spans="1:9" s="18" customFormat="1" ht="15.75" x14ac:dyDescent="0.25">
      <c r="A52" s="22">
        <f>+'STUDENT LIST'!A45</f>
        <v>38</v>
      </c>
      <c r="B52" s="84">
        <f>+'MICRO PROJECT '!B45</f>
        <v>31138</v>
      </c>
      <c r="C52" s="45" t="str">
        <f>+'MICRO PROJECT '!C45</f>
        <v> MULEY ABHISHEK KALYANRAO</v>
      </c>
      <c r="D52" s="38">
        <v>44</v>
      </c>
      <c r="E52" s="142">
        <f t="shared" si="1"/>
        <v>7.48</v>
      </c>
      <c r="F52" s="142">
        <f t="shared" si="2"/>
        <v>7.48</v>
      </c>
      <c r="G52" s="142">
        <f t="shared" si="3"/>
        <v>11</v>
      </c>
      <c r="H52" s="142">
        <f t="shared" si="4"/>
        <v>7.48</v>
      </c>
      <c r="I52" s="142">
        <f t="shared" si="5"/>
        <v>11</v>
      </c>
    </row>
    <row r="53" spans="1:9" s="18" customFormat="1" ht="15.75" x14ac:dyDescent="0.25">
      <c r="A53" s="22">
        <f>+'STUDENT LIST'!A46</f>
        <v>39</v>
      </c>
      <c r="B53" s="84">
        <f>+'MICRO PROJECT '!B46</f>
        <v>31139</v>
      </c>
      <c r="C53" s="45" t="str">
        <f>+'MICRO PROJECT '!C46</f>
        <v> SHARMA HARSHWARDHAN PANKAJ</v>
      </c>
      <c r="D53" s="38">
        <v>32</v>
      </c>
      <c r="E53" s="142">
        <f t="shared" si="1"/>
        <v>5.44</v>
      </c>
      <c r="F53" s="142">
        <f t="shared" si="2"/>
        <v>5.44</v>
      </c>
      <c r="G53" s="142">
        <f t="shared" si="3"/>
        <v>8</v>
      </c>
      <c r="H53" s="142">
        <f t="shared" si="4"/>
        <v>5.44</v>
      </c>
      <c r="I53" s="142">
        <f t="shared" si="5"/>
        <v>8</v>
      </c>
    </row>
    <row r="54" spans="1:9" s="18" customFormat="1" ht="15.75" x14ac:dyDescent="0.25">
      <c r="A54" s="22">
        <f>+'STUDENT LIST'!A47</f>
        <v>40</v>
      </c>
      <c r="B54" s="84">
        <f>+'MICRO PROJECT '!B47</f>
        <v>31140</v>
      </c>
      <c r="C54" s="45" t="str">
        <f>+'MICRO PROJECT '!C47</f>
        <v> PATEL IRSHAD MUSHTAQUE</v>
      </c>
      <c r="D54" s="38">
        <v>46</v>
      </c>
      <c r="E54" s="142">
        <f t="shared" si="1"/>
        <v>7.82</v>
      </c>
      <c r="F54" s="142">
        <f t="shared" si="2"/>
        <v>7.82</v>
      </c>
      <c r="G54" s="142">
        <f t="shared" si="3"/>
        <v>11.5</v>
      </c>
      <c r="H54" s="142">
        <f t="shared" si="4"/>
        <v>7.82</v>
      </c>
      <c r="I54" s="142">
        <f t="shared" si="5"/>
        <v>11.5</v>
      </c>
    </row>
    <row r="55" spans="1:9" s="18" customFormat="1" ht="15.75" x14ac:dyDescent="0.25">
      <c r="A55" s="22">
        <f>+'STUDENT LIST'!A48</f>
        <v>41</v>
      </c>
      <c r="B55" s="84">
        <f>+'MICRO PROJECT '!B48</f>
        <v>31141</v>
      </c>
      <c r="C55" s="45" t="str">
        <f>+'MICRO PROJECT '!C48</f>
        <v> DABHADE AJINKYA KADUBA</v>
      </c>
      <c r="D55" s="38">
        <v>49</v>
      </c>
      <c r="E55" s="142">
        <f t="shared" si="1"/>
        <v>8.33</v>
      </c>
      <c r="F55" s="142">
        <f t="shared" si="2"/>
        <v>8.33</v>
      </c>
      <c r="G55" s="142">
        <f t="shared" si="3"/>
        <v>12.25</v>
      </c>
      <c r="H55" s="142">
        <f t="shared" si="4"/>
        <v>8.33</v>
      </c>
      <c r="I55" s="142">
        <f t="shared" si="5"/>
        <v>12.25</v>
      </c>
    </row>
    <row r="56" spans="1:9" s="18" customFormat="1" ht="15.75" x14ac:dyDescent="0.25">
      <c r="A56" s="22">
        <f>+'STUDENT LIST'!A49</f>
        <v>42</v>
      </c>
      <c r="B56" s="84">
        <f>+'MICRO PROJECT '!B49</f>
        <v>31142</v>
      </c>
      <c r="C56" s="45" t="str">
        <f>+'MICRO PROJECT '!C49</f>
        <v> KHOPADE MAYUR PRAKASH</v>
      </c>
      <c r="D56" s="38">
        <v>45</v>
      </c>
      <c r="E56" s="142">
        <f t="shared" si="1"/>
        <v>7.65</v>
      </c>
      <c r="F56" s="142">
        <f t="shared" si="2"/>
        <v>7.65</v>
      </c>
      <c r="G56" s="142">
        <f t="shared" si="3"/>
        <v>11.25</v>
      </c>
      <c r="H56" s="142">
        <f t="shared" si="4"/>
        <v>7.65</v>
      </c>
      <c r="I56" s="142">
        <f t="shared" si="5"/>
        <v>11.25</v>
      </c>
    </row>
    <row r="57" spans="1:9" s="18" customFormat="1" ht="15.75" x14ac:dyDescent="0.25">
      <c r="A57" s="22">
        <f>+'STUDENT LIST'!A50</f>
        <v>43</v>
      </c>
      <c r="B57" s="84">
        <f>+'MICRO PROJECT '!B50</f>
        <v>31143</v>
      </c>
      <c r="C57" s="45" t="str">
        <f>+'MICRO PROJECT '!C50</f>
        <v> WAKLE PRATIK PRAKASH</v>
      </c>
      <c r="D57" s="38">
        <v>45</v>
      </c>
      <c r="E57" s="142">
        <f t="shared" si="1"/>
        <v>7.65</v>
      </c>
      <c r="F57" s="142">
        <f t="shared" si="2"/>
        <v>7.65</v>
      </c>
      <c r="G57" s="142">
        <f t="shared" si="3"/>
        <v>11.25</v>
      </c>
      <c r="H57" s="142">
        <f t="shared" si="4"/>
        <v>7.65</v>
      </c>
      <c r="I57" s="142">
        <f t="shared" si="5"/>
        <v>11.25</v>
      </c>
    </row>
    <row r="58" spans="1:9" s="18" customFormat="1" ht="15.75" x14ac:dyDescent="0.25">
      <c r="A58" s="22">
        <f>+'STUDENT LIST'!A51</f>
        <v>44</v>
      </c>
      <c r="B58" s="84">
        <f>+'MICRO PROJECT '!B51</f>
        <v>31144</v>
      </c>
      <c r="C58" s="45" t="str">
        <f>+'MICRO PROJECT '!C51</f>
        <v> JOSHI ADITI LAXMIKANT</v>
      </c>
      <c r="D58" s="38">
        <v>49</v>
      </c>
      <c r="E58" s="142">
        <f t="shared" si="1"/>
        <v>8.33</v>
      </c>
      <c r="F58" s="142">
        <f t="shared" si="2"/>
        <v>8.33</v>
      </c>
      <c r="G58" s="142">
        <f t="shared" si="3"/>
        <v>12.25</v>
      </c>
      <c r="H58" s="142">
        <f t="shared" si="4"/>
        <v>8.33</v>
      </c>
      <c r="I58" s="142">
        <f t="shared" si="5"/>
        <v>12.25</v>
      </c>
    </row>
    <row r="59" spans="1:9" s="18" customFormat="1" ht="15.75" x14ac:dyDescent="0.25">
      <c r="A59" s="22">
        <f>+'STUDENT LIST'!A52</f>
        <v>45</v>
      </c>
      <c r="B59" s="84">
        <f>+'MICRO PROJECT '!B52</f>
        <v>31145</v>
      </c>
      <c r="C59" s="45" t="str">
        <f>+'MICRO PROJECT '!C52</f>
        <v> TEHARE SHRAVASTI SANJAY</v>
      </c>
      <c r="D59" s="38">
        <v>45</v>
      </c>
      <c r="E59" s="142">
        <f t="shared" si="1"/>
        <v>7.65</v>
      </c>
      <c r="F59" s="142">
        <f t="shared" si="2"/>
        <v>7.65</v>
      </c>
      <c r="G59" s="142">
        <f t="shared" si="3"/>
        <v>11.25</v>
      </c>
      <c r="H59" s="142">
        <f t="shared" si="4"/>
        <v>7.65</v>
      </c>
      <c r="I59" s="142">
        <f t="shared" si="5"/>
        <v>11.25</v>
      </c>
    </row>
    <row r="60" spans="1:9" s="18" customFormat="1" ht="15.75" x14ac:dyDescent="0.25">
      <c r="A60" s="22">
        <f>+'STUDENT LIST'!A53</f>
        <v>46</v>
      </c>
      <c r="B60" s="84">
        <f>+'MICRO PROJECT '!B53</f>
        <v>31146</v>
      </c>
      <c r="C60" s="45" t="str">
        <f>+'MICRO PROJECT '!C53</f>
        <v> SYEDA SARA FATIMA QUADRI SYED GAYAS HUSSAIN</v>
      </c>
      <c r="D60" s="38">
        <v>50</v>
      </c>
      <c r="E60" s="142">
        <f t="shared" si="1"/>
        <v>8.5</v>
      </c>
      <c r="F60" s="142">
        <f t="shared" si="2"/>
        <v>8.5</v>
      </c>
      <c r="G60" s="142">
        <f t="shared" si="3"/>
        <v>12.5</v>
      </c>
      <c r="H60" s="142">
        <f t="shared" si="4"/>
        <v>8.5</v>
      </c>
      <c r="I60" s="142">
        <f t="shared" si="5"/>
        <v>12.5</v>
      </c>
    </row>
    <row r="61" spans="1:9" s="18" customFormat="1" ht="15.75" x14ac:dyDescent="0.25">
      <c r="A61" s="22">
        <f>+'STUDENT LIST'!A54</f>
        <v>47</v>
      </c>
      <c r="B61" s="84">
        <f>+'MICRO PROJECT '!B54</f>
        <v>31147</v>
      </c>
      <c r="C61" s="45" t="str">
        <f>+'MICRO PROJECT '!C54</f>
        <v> NAHULIKAR SHRIHARI ANIL</v>
      </c>
      <c r="D61" s="38">
        <v>28</v>
      </c>
      <c r="E61" s="142">
        <f t="shared" si="1"/>
        <v>4.7600000000000007</v>
      </c>
      <c r="F61" s="142">
        <f t="shared" si="2"/>
        <v>4.7600000000000007</v>
      </c>
      <c r="G61" s="142">
        <f t="shared" si="3"/>
        <v>7</v>
      </c>
      <c r="H61" s="142">
        <f t="shared" si="4"/>
        <v>4.7600000000000007</v>
      </c>
      <c r="I61" s="142">
        <f t="shared" si="5"/>
        <v>7</v>
      </c>
    </row>
    <row r="62" spans="1:9" s="18" customFormat="1" ht="15.75" x14ac:dyDescent="0.25">
      <c r="A62" s="22">
        <f>+'STUDENT LIST'!A55</f>
        <v>48</v>
      </c>
      <c r="B62" s="84">
        <f>+'MICRO PROJECT '!B55</f>
        <v>31148</v>
      </c>
      <c r="C62" s="45" t="str">
        <f>+'MICRO PROJECT '!C55</f>
        <v> MUHAMMED TAHA SHAIKH</v>
      </c>
      <c r="D62" s="38">
        <v>50</v>
      </c>
      <c r="E62" s="142">
        <f t="shared" si="1"/>
        <v>8.5</v>
      </c>
      <c r="F62" s="142">
        <f t="shared" si="2"/>
        <v>8.5</v>
      </c>
      <c r="G62" s="142">
        <f t="shared" si="3"/>
        <v>12.5</v>
      </c>
      <c r="H62" s="142">
        <f t="shared" si="4"/>
        <v>8.5</v>
      </c>
      <c r="I62" s="142">
        <f t="shared" si="5"/>
        <v>12.5</v>
      </c>
    </row>
    <row r="63" spans="1:9" s="18" customFormat="1" ht="15.75" x14ac:dyDescent="0.25">
      <c r="A63" s="22">
        <f>+'STUDENT LIST'!A56</f>
        <v>49</v>
      </c>
      <c r="B63" s="84">
        <f>+'MICRO PROJECT '!B56</f>
        <v>31149</v>
      </c>
      <c r="C63" s="45" t="str">
        <f>+'MICRO PROJECT '!C56</f>
        <v> SAMAY KASLIWAL</v>
      </c>
      <c r="D63" s="38">
        <v>49</v>
      </c>
      <c r="E63" s="142">
        <f t="shared" si="1"/>
        <v>8.33</v>
      </c>
      <c r="F63" s="142">
        <f t="shared" si="2"/>
        <v>8.33</v>
      </c>
      <c r="G63" s="142">
        <f t="shared" si="3"/>
        <v>12.25</v>
      </c>
      <c r="H63" s="142">
        <f t="shared" si="4"/>
        <v>8.33</v>
      </c>
      <c r="I63" s="142">
        <f t="shared" si="5"/>
        <v>12.25</v>
      </c>
    </row>
    <row r="64" spans="1:9" s="18" customFormat="1" ht="15.75" x14ac:dyDescent="0.25">
      <c r="A64" s="22">
        <f>+'STUDENT LIST'!A57</f>
        <v>50</v>
      </c>
      <c r="B64" s="84">
        <f>+'MICRO PROJECT '!B57</f>
        <v>31150</v>
      </c>
      <c r="C64" s="45" t="str">
        <f>+'MICRO PROJECT '!C57</f>
        <v> PAWAR CHETAN RAMESH</v>
      </c>
      <c r="D64" s="38">
        <v>49</v>
      </c>
      <c r="E64" s="142">
        <f t="shared" si="1"/>
        <v>8.33</v>
      </c>
      <c r="F64" s="142">
        <f t="shared" si="2"/>
        <v>8.33</v>
      </c>
      <c r="G64" s="142">
        <f t="shared" si="3"/>
        <v>12.25</v>
      </c>
      <c r="H64" s="142">
        <f t="shared" si="4"/>
        <v>8.33</v>
      </c>
      <c r="I64" s="142">
        <f t="shared" si="5"/>
        <v>12.25</v>
      </c>
    </row>
    <row r="65" spans="1:9" s="18" customFormat="1" ht="15.75" x14ac:dyDescent="0.25">
      <c r="A65" s="22">
        <f>+'STUDENT LIST'!A58</f>
        <v>51</v>
      </c>
      <c r="B65" s="84">
        <f>+'MICRO PROJECT '!B58</f>
        <v>31151</v>
      </c>
      <c r="C65" s="45" t="str">
        <f>+'MICRO PROJECT '!C58</f>
        <v> PAGARE VANITA SHAILENDRA</v>
      </c>
      <c r="D65" s="38">
        <v>43</v>
      </c>
      <c r="E65" s="142">
        <f t="shared" si="1"/>
        <v>7.3100000000000005</v>
      </c>
      <c r="F65" s="142">
        <f t="shared" si="2"/>
        <v>7.3100000000000005</v>
      </c>
      <c r="G65" s="142">
        <f t="shared" si="3"/>
        <v>10.75</v>
      </c>
      <c r="H65" s="142">
        <f t="shared" si="4"/>
        <v>7.3100000000000005</v>
      </c>
      <c r="I65" s="142">
        <f t="shared" si="5"/>
        <v>10.75</v>
      </c>
    </row>
    <row r="66" spans="1:9" s="18" customFormat="1" ht="15.75" x14ac:dyDescent="0.25">
      <c r="A66" s="22">
        <f>+'STUDENT LIST'!A59</f>
        <v>52</v>
      </c>
      <c r="B66" s="84">
        <f>+'MICRO PROJECT '!B59</f>
        <v>31152</v>
      </c>
      <c r="C66" s="45" t="str">
        <f>+'MICRO PROJECT '!C59</f>
        <v> MALIK MD SUFIYAN MD HAROON</v>
      </c>
      <c r="D66" s="38"/>
      <c r="E66" s="142">
        <f t="shared" si="1"/>
        <v>0</v>
      </c>
      <c r="F66" s="142">
        <f t="shared" si="2"/>
        <v>0</v>
      </c>
      <c r="G66" s="142">
        <f t="shared" si="3"/>
        <v>0</v>
      </c>
      <c r="H66" s="142">
        <f t="shared" si="4"/>
        <v>0</v>
      </c>
      <c r="I66" s="142">
        <f t="shared" si="5"/>
        <v>0</v>
      </c>
    </row>
    <row r="67" spans="1:9" s="18" customFormat="1" ht="15.75" x14ac:dyDescent="0.25">
      <c r="A67" s="22">
        <f>+'STUDENT LIST'!A60</f>
        <v>53</v>
      </c>
      <c r="B67" s="84">
        <f>+'MICRO PROJECT '!B60</f>
        <v>31153</v>
      </c>
      <c r="C67" s="45" t="str">
        <f>+'MICRO PROJECT '!C60</f>
        <v> RATHOD PAVAN JAYLAL</v>
      </c>
      <c r="D67" s="38">
        <v>40</v>
      </c>
      <c r="E67" s="142">
        <f t="shared" si="1"/>
        <v>6.8000000000000007</v>
      </c>
      <c r="F67" s="142">
        <f t="shared" si="2"/>
        <v>6.8000000000000007</v>
      </c>
      <c r="G67" s="142">
        <f t="shared" si="3"/>
        <v>10</v>
      </c>
      <c r="H67" s="142">
        <f t="shared" si="4"/>
        <v>6.8000000000000007</v>
      </c>
      <c r="I67" s="142">
        <f t="shared" si="5"/>
        <v>10</v>
      </c>
    </row>
    <row r="68" spans="1:9" s="18" customFormat="1" ht="15.75" x14ac:dyDescent="0.25">
      <c r="A68" s="22">
        <f>+'STUDENT LIST'!A61</f>
        <v>54</v>
      </c>
      <c r="B68" s="84">
        <f>+'MICRO PROJECT '!B61</f>
        <v>31154</v>
      </c>
      <c r="C68" s="45" t="str">
        <f>+'MICRO PROJECT '!C61</f>
        <v> CHAVAN SNEHAL KALYAN</v>
      </c>
      <c r="D68" s="38">
        <v>50</v>
      </c>
      <c r="E68" s="142">
        <f t="shared" si="1"/>
        <v>8.5</v>
      </c>
      <c r="F68" s="142">
        <f t="shared" si="2"/>
        <v>8.5</v>
      </c>
      <c r="G68" s="142">
        <f t="shared" si="3"/>
        <v>12.5</v>
      </c>
      <c r="H68" s="142">
        <f t="shared" si="4"/>
        <v>8.5</v>
      </c>
      <c r="I68" s="142">
        <f t="shared" si="5"/>
        <v>12.5</v>
      </c>
    </row>
    <row r="69" spans="1:9" s="18" customFormat="1" ht="15.75" x14ac:dyDescent="0.25">
      <c r="A69" s="22">
        <f>+'STUDENT LIST'!A62</f>
        <v>55</v>
      </c>
      <c r="B69" s="84">
        <f>+'MICRO PROJECT '!B62</f>
        <v>31155</v>
      </c>
      <c r="C69" s="45" t="str">
        <f>+'MICRO PROJECT '!C62</f>
        <v> PATHRUT AJAY PARSHURAM</v>
      </c>
      <c r="D69" s="38">
        <v>49</v>
      </c>
      <c r="E69" s="142">
        <f t="shared" si="1"/>
        <v>8.33</v>
      </c>
      <c r="F69" s="142">
        <f t="shared" si="2"/>
        <v>8.33</v>
      </c>
      <c r="G69" s="142">
        <f t="shared" si="3"/>
        <v>12.25</v>
      </c>
      <c r="H69" s="142">
        <f t="shared" si="4"/>
        <v>8.33</v>
      </c>
      <c r="I69" s="142">
        <f t="shared" si="5"/>
        <v>12.25</v>
      </c>
    </row>
    <row r="70" spans="1:9" s="18" customFormat="1" ht="15.75" x14ac:dyDescent="0.25">
      <c r="A70" s="22">
        <f>+'STUDENT LIST'!A63</f>
        <v>56</v>
      </c>
      <c r="B70" s="84">
        <f>+'MICRO PROJECT '!B63</f>
        <v>31156</v>
      </c>
      <c r="C70" s="45" t="str">
        <f>+'MICRO PROJECT '!C63</f>
        <v> SHAIKH SHAHBAAZ SHAIKH ZAHED</v>
      </c>
      <c r="D70" s="38">
        <v>35</v>
      </c>
      <c r="E70" s="142">
        <f t="shared" si="1"/>
        <v>5.95</v>
      </c>
      <c r="F70" s="142">
        <f t="shared" si="2"/>
        <v>5.95</v>
      </c>
      <c r="G70" s="142">
        <f t="shared" si="3"/>
        <v>8.75</v>
      </c>
      <c r="H70" s="142">
        <f t="shared" si="4"/>
        <v>5.95</v>
      </c>
      <c r="I70" s="142">
        <f t="shared" si="5"/>
        <v>8.75</v>
      </c>
    </row>
    <row r="71" spans="1:9" s="18" customFormat="1" ht="15.75" x14ac:dyDescent="0.25">
      <c r="A71" s="22">
        <f>+'STUDENT LIST'!A64</f>
        <v>57</v>
      </c>
      <c r="B71" s="84">
        <f>+'MICRO PROJECT '!B64</f>
        <v>31157</v>
      </c>
      <c r="C71" s="45" t="str">
        <f>+'MICRO PROJECT '!C64</f>
        <v> KHAN FAIZAN YAQUB</v>
      </c>
      <c r="D71" s="38">
        <v>30</v>
      </c>
      <c r="E71" s="142">
        <f t="shared" si="1"/>
        <v>5.1000000000000005</v>
      </c>
      <c r="F71" s="142">
        <f t="shared" si="2"/>
        <v>5.1000000000000005</v>
      </c>
      <c r="G71" s="142">
        <f t="shared" si="3"/>
        <v>7.5</v>
      </c>
      <c r="H71" s="142">
        <f t="shared" si="4"/>
        <v>5.1000000000000005</v>
      </c>
      <c r="I71" s="142">
        <f t="shared" si="5"/>
        <v>7.5</v>
      </c>
    </row>
    <row r="72" spans="1:9" ht="15.75" x14ac:dyDescent="0.25">
      <c r="A72" s="22">
        <f>+'STUDENT LIST'!A65</f>
        <v>58</v>
      </c>
      <c r="B72" s="84">
        <f>+'MICRO PROJECT '!B65</f>
        <v>31158</v>
      </c>
      <c r="C72" s="45" t="str">
        <f>+'MICRO PROJECT '!C65</f>
        <v> SHAIKH MOHD ILYAS SHAIKH MOHD YUNUS</v>
      </c>
      <c r="D72" s="38">
        <v>48</v>
      </c>
      <c r="E72" s="142">
        <f t="shared" si="1"/>
        <v>8.16</v>
      </c>
      <c r="F72" s="142">
        <f t="shared" si="2"/>
        <v>8.16</v>
      </c>
      <c r="G72" s="142">
        <f t="shared" si="3"/>
        <v>12</v>
      </c>
      <c r="H72" s="142">
        <f t="shared" si="4"/>
        <v>8.16</v>
      </c>
      <c r="I72" s="142">
        <f t="shared" si="5"/>
        <v>12</v>
      </c>
    </row>
    <row r="73" spans="1:9" ht="15.75" x14ac:dyDescent="0.25">
      <c r="A73" s="22">
        <f>+'STUDENT LIST'!A66</f>
        <v>59</v>
      </c>
      <c r="B73" s="84">
        <f>+'MICRO PROJECT '!B66</f>
        <v>31159</v>
      </c>
      <c r="C73" s="45" t="str">
        <f>+'MICRO PROJECT '!C66</f>
        <v> ZANZANPATIL SAI SHIVAJIRAO</v>
      </c>
      <c r="D73" s="38">
        <v>40</v>
      </c>
      <c r="E73" s="142">
        <f t="shared" si="1"/>
        <v>6.8000000000000007</v>
      </c>
      <c r="F73" s="142">
        <f t="shared" si="2"/>
        <v>6.8000000000000007</v>
      </c>
      <c r="G73" s="142">
        <f t="shared" si="3"/>
        <v>10</v>
      </c>
      <c r="H73" s="142">
        <f t="shared" si="4"/>
        <v>6.8000000000000007</v>
      </c>
      <c r="I73" s="142">
        <f t="shared" si="5"/>
        <v>10</v>
      </c>
    </row>
    <row r="74" spans="1:9" ht="15.75" x14ac:dyDescent="0.25">
      <c r="A74" s="22">
        <f>+'STUDENT LIST'!A67</f>
        <v>60</v>
      </c>
      <c r="B74" s="84">
        <f>+'MICRO PROJECT '!B67</f>
        <v>31160</v>
      </c>
      <c r="C74" s="45" t="str">
        <f>+'MICRO PROJECT '!C67</f>
        <v> KALE ABHISHEK DADARAO</v>
      </c>
      <c r="D74" s="38">
        <v>36</v>
      </c>
      <c r="E74" s="142">
        <f t="shared" si="1"/>
        <v>6.12</v>
      </c>
      <c r="F74" s="142">
        <f t="shared" si="2"/>
        <v>6.12</v>
      </c>
      <c r="G74" s="142">
        <f t="shared" si="3"/>
        <v>9</v>
      </c>
      <c r="H74" s="142">
        <f t="shared" si="4"/>
        <v>6.12</v>
      </c>
      <c r="I74" s="142">
        <f t="shared" si="5"/>
        <v>9</v>
      </c>
    </row>
    <row r="75" spans="1:9" ht="15.75" x14ac:dyDescent="0.25">
      <c r="A75" s="22">
        <f>+'STUDENT LIST'!A68</f>
        <v>61</v>
      </c>
      <c r="B75" s="84">
        <f>+'MICRO PROJECT '!B68</f>
        <v>31161</v>
      </c>
      <c r="C75" s="45" t="str">
        <f>+'MICRO PROJECT '!C68</f>
        <v> DHAKARE SHUBHAM JAGANNATH</v>
      </c>
      <c r="D75" s="38">
        <v>25</v>
      </c>
      <c r="E75" s="142">
        <f t="shared" si="1"/>
        <v>4.25</v>
      </c>
      <c r="F75" s="142">
        <f t="shared" si="2"/>
        <v>4.25</v>
      </c>
      <c r="G75" s="142">
        <f t="shared" si="3"/>
        <v>6.25</v>
      </c>
      <c r="H75" s="142">
        <f t="shared" si="4"/>
        <v>4.25</v>
      </c>
      <c r="I75" s="142">
        <f t="shared" si="5"/>
        <v>6.25</v>
      </c>
    </row>
    <row r="76" spans="1:9" ht="15.75" x14ac:dyDescent="0.25">
      <c r="A76" s="22">
        <f>+'STUDENT LIST'!A69</f>
        <v>62</v>
      </c>
      <c r="B76" s="84">
        <f>+'MICRO PROJECT '!B69</f>
        <v>31162</v>
      </c>
      <c r="C76" s="45" t="str">
        <f>+'MICRO PROJECT '!C69</f>
        <v> JAMBHALIKAR PRAMOD SHIVAJI</v>
      </c>
      <c r="D76" s="38">
        <v>24</v>
      </c>
      <c r="E76" s="142">
        <f t="shared" si="1"/>
        <v>4.08</v>
      </c>
      <c r="F76" s="142">
        <f t="shared" si="2"/>
        <v>4.08</v>
      </c>
      <c r="G76" s="142">
        <f t="shared" si="3"/>
        <v>6</v>
      </c>
      <c r="H76" s="142">
        <f t="shared" si="4"/>
        <v>4.08</v>
      </c>
      <c r="I76" s="142">
        <f t="shared" si="5"/>
        <v>6</v>
      </c>
    </row>
    <row r="77" spans="1:9" ht="15.75" x14ac:dyDescent="0.25">
      <c r="A77" s="22">
        <f>+'STUDENT LIST'!A70</f>
        <v>63</v>
      </c>
      <c r="B77" s="84">
        <f>+'MICRO PROJECT '!B70</f>
        <v>0</v>
      </c>
      <c r="C77" s="45">
        <f>+'MICRO PROJECT '!C70</f>
        <v>0</v>
      </c>
      <c r="D77" s="38"/>
      <c r="E77" s="142"/>
      <c r="F77" s="142"/>
      <c r="G77" s="142"/>
      <c r="H77" s="142"/>
      <c r="I77" s="142"/>
    </row>
    <row r="78" spans="1:9" ht="15.75" x14ac:dyDescent="0.25">
      <c r="A78" s="22">
        <f>+'STUDENT LIST'!A71</f>
        <v>64</v>
      </c>
      <c r="B78" s="84">
        <f>+'MICRO PROJECT '!B71</f>
        <v>0</v>
      </c>
      <c r="C78" s="45">
        <f>+'MICRO PROJECT '!C71</f>
        <v>0</v>
      </c>
      <c r="D78" s="38"/>
      <c r="E78" s="142"/>
      <c r="F78" s="142"/>
      <c r="G78" s="142"/>
      <c r="H78" s="142"/>
      <c r="I78" s="142"/>
    </row>
    <row r="79" spans="1:9" ht="15.75" x14ac:dyDescent="0.25">
      <c r="A79" s="22">
        <f>+'STUDENT LIST'!A72</f>
        <v>65</v>
      </c>
      <c r="B79" s="84">
        <f>+'MICRO PROJECT '!B72</f>
        <v>0</v>
      </c>
      <c r="C79" s="45">
        <f>+'MICRO PROJECT '!C72</f>
        <v>0</v>
      </c>
      <c r="D79" s="38"/>
      <c r="E79" s="142"/>
      <c r="F79" s="142"/>
      <c r="G79" s="142"/>
      <c r="H79" s="142"/>
      <c r="I79" s="142"/>
    </row>
    <row r="80" spans="1:9" ht="15.75" x14ac:dyDescent="0.25">
      <c r="A80" s="22">
        <f>+'STUDENT LIST'!A73</f>
        <v>66</v>
      </c>
      <c r="B80" s="84">
        <f>+'MICRO PROJECT '!B73</f>
        <v>0</v>
      </c>
      <c r="C80" s="45">
        <f>+'MICRO PROJECT '!C73</f>
        <v>0</v>
      </c>
      <c r="D80" s="38"/>
      <c r="E80" s="142"/>
      <c r="F80" s="142"/>
      <c r="G80" s="142"/>
      <c r="H80" s="142"/>
      <c r="I80" s="142"/>
    </row>
    <row r="81" spans="1:9" ht="15.75" x14ac:dyDescent="0.25">
      <c r="A81" s="22">
        <f>+'STUDENT LIST'!A74</f>
        <v>67</v>
      </c>
      <c r="B81" s="84">
        <f>+'MICRO PROJECT '!B74</f>
        <v>0</v>
      </c>
      <c r="C81" s="45">
        <f>+'MICRO PROJECT '!C74</f>
        <v>0</v>
      </c>
      <c r="D81" s="38"/>
      <c r="E81" s="142"/>
      <c r="F81" s="142"/>
      <c r="G81" s="142"/>
      <c r="H81" s="142"/>
      <c r="I81" s="142"/>
    </row>
    <row r="82" spans="1:9" ht="15.75" x14ac:dyDescent="0.25">
      <c r="A82" s="22">
        <f>+'STUDENT LIST'!A75</f>
        <v>68</v>
      </c>
      <c r="B82" s="84">
        <f>+'MICRO PROJECT '!B75</f>
        <v>0</v>
      </c>
      <c r="C82" s="45">
        <f>+'MICRO PROJECT '!C75</f>
        <v>0</v>
      </c>
      <c r="D82" s="38"/>
      <c r="E82" s="142"/>
      <c r="F82" s="142"/>
      <c r="G82" s="142"/>
      <c r="H82" s="142"/>
      <c r="I82" s="142"/>
    </row>
    <row r="83" spans="1:9" ht="15.75" x14ac:dyDescent="0.25">
      <c r="A83" s="22">
        <f>+'STUDENT LIST'!A76</f>
        <v>69</v>
      </c>
      <c r="B83" s="84">
        <f>+'MICRO PROJECT '!B76</f>
        <v>0</v>
      </c>
      <c r="C83" s="45">
        <f>+'MICRO PROJECT '!C76</f>
        <v>0</v>
      </c>
      <c r="D83" s="38"/>
      <c r="E83" s="142"/>
      <c r="F83" s="142"/>
      <c r="G83" s="142"/>
      <c r="H83" s="142"/>
      <c r="I83" s="142"/>
    </row>
    <row r="84" spans="1:9" ht="15.75" x14ac:dyDescent="0.25">
      <c r="A84" s="22">
        <f>+'STUDENT LIST'!A77</f>
        <v>70</v>
      </c>
      <c r="B84" s="84">
        <f>+'MICRO PROJECT '!B77</f>
        <v>0</v>
      </c>
      <c r="C84" s="45">
        <f>+'MICRO PROJECT '!C77</f>
        <v>0</v>
      </c>
      <c r="D84" s="38"/>
      <c r="E84" s="142"/>
      <c r="F84" s="142"/>
      <c r="G84" s="142"/>
      <c r="H84" s="142"/>
      <c r="I84" s="142"/>
    </row>
    <row r="85" spans="1:9" ht="15.75" x14ac:dyDescent="0.25">
      <c r="A85" s="22">
        <f>+'STUDENT LIST'!A78</f>
        <v>71</v>
      </c>
      <c r="B85" s="84">
        <f>+'MICRO PROJECT '!B78</f>
        <v>0</v>
      </c>
      <c r="C85" s="45">
        <f>+'MICRO PROJECT '!C78</f>
        <v>0</v>
      </c>
      <c r="D85" s="38"/>
      <c r="E85" s="142"/>
      <c r="F85" s="142"/>
      <c r="G85" s="142"/>
      <c r="H85" s="142"/>
      <c r="I85" s="142"/>
    </row>
    <row r="86" spans="1:9" ht="15.75" x14ac:dyDescent="0.25">
      <c r="A86" s="22">
        <f>+'STUDENT LIST'!A79</f>
        <v>72</v>
      </c>
      <c r="B86" s="84">
        <f>+'MICRO PROJECT '!B79</f>
        <v>0</v>
      </c>
      <c r="C86" s="45">
        <f>+'MICRO PROJECT '!C79</f>
        <v>0</v>
      </c>
      <c r="D86" s="38"/>
      <c r="E86" s="142"/>
      <c r="F86" s="142"/>
      <c r="G86" s="142"/>
      <c r="H86" s="142"/>
      <c r="I86" s="142"/>
    </row>
    <row r="87" spans="1:9" ht="15.75" x14ac:dyDescent="0.25">
      <c r="A87" s="22">
        <f>+'STUDENT LIST'!A80</f>
        <v>73</v>
      </c>
      <c r="B87" s="84">
        <f>+'MICRO PROJECT '!B80</f>
        <v>0</v>
      </c>
      <c r="C87" s="45">
        <f>+'MICRO PROJECT '!C80</f>
        <v>0</v>
      </c>
      <c r="D87" s="38"/>
      <c r="E87" s="142"/>
      <c r="F87" s="142"/>
      <c r="G87" s="142"/>
      <c r="H87" s="142"/>
      <c r="I87" s="142"/>
    </row>
    <row r="88" spans="1:9" ht="15.75" x14ac:dyDescent="0.25">
      <c r="A88" s="22">
        <f>+'STUDENT LIST'!A81</f>
        <v>74</v>
      </c>
      <c r="B88" s="84">
        <f>+'MICRO PROJECT '!B81</f>
        <v>0</v>
      </c>
      <c r="C88" s="45">
        <f>+'MICRO PROJECT '!C81</f>
        <v>0</v>
      </c>
      <c r="D88" s="38"/>
      <c r="E88" s="142"/>
      <c r="F88" s="142"/>
      <c r="G88" s="142"/>
      <c r="H88" s="142"/>
      <c r="I88" s="142"/>
    </row>
    <row r="89" spans="1:9" ht="15.75" x14ac:dyDescent="0.25">
      <c r="A89" s="22">
        <f>+'STUDENT LIST'!A82</f>
        <v>75</v>
      </c>
      <c r="B89" s="84">
        <f>+'MICRO PROJECT '!B82</f>
        <v>0</v>
      </c>
      <c r="C89" s="45">
        <f>+'MICRO PROJECT '!C82</f>
        <v>0</v>
      </c>
      <c r="D89" s="38"/>
      <c r="E89" s="142"/>
      <c r="F89" s="142"/>
      <c r="G89" s="142"/>
      <c r="H89" s="142"/>
      <c r="I89" s="142"/>
    </row>
    <row r="90" spans="1:9" ht="15.75" x14ac:dyDescent="0.25">
      <c r="A90" s="22">
        <f>+'STUDENT LIST'!A83</f>
        <v>76</v>
      </c>
      <c r="B90" s="84">
        <f>+'MICRO PROJECT '!B83</f>
        <v>0</v>
      </c>
      <c r="C90" s="45">
        <f>+'MICRO PROJECT '!C83</f>
        <v>0</v>
      </c>
      <c r="D90" s="38"/>
      <c r="E90" s="142"/>
      <c r="F90" s="142"/>
      <c r="G90" s="142"/>
      <c r="H90" s="142"/>
      <c r="I90" s="142"/>
    </row>
    <row r="91" spans="1:9" ht="15.75" x14ac:dyDescent="0.25">
      <c r="A91" s="22">
        <f>+'STUDENT LIST'!A84</f>
        <v>77</v>
      </c>
      <c r="B91" s="84">
        <f>+'MICRO PROJECT '!B84</f>
        <v>0</v>
      </c>
      <c r="C91" s="45">
        <f>+'MICRO PROJECT '!C84</f>
        <v>0</v>
      </c>
      <c r="D91" s="38"/>
      <c r="E91" s="142"/>
      <c r="F91" s="142"/>
      <c r="G91" s="142"/>
      <c r="H91" s="142"/>
      <c r="I91" s="142"/>
    </row>
    <row r="92" spans="1:9" ht="15.75" x14ac:dyDescent="0.25">
      <c r="A92" s="22">
        <f>+'STUDENT LIST'!A85</f>
        <v>78</v>
      </c>
      <c r="B92" s="84">
        <f>+'MICRO PROJECT '!B85</f>
        <v>0</v>
      </c>
      <c r="C92" s="45">
        <f>+'MICRO PROJECT '!C85</f>
        <v>0</v>
      </c>
      <c r="D92" s="38"/>
      <c r="E92" s="142"/>
      <c r="F92" s="142"/>
      <c r="G92" s="142"/>
      <c r="H92" s="142"/>
      <c r="I92" s="142"/>
    </row>
    <row r="93" spans="1:9" ht="15.75" x14ac:dyDescent="0.25">
      <c r="A93" s="22">
        <f>+'STUDENT LIST'!A86</f>
        <v>79</v>
      </c>
      <c r="B93" s="84">
        <f>+'MICRO PROJECT '!B86</f>
        <v>0</v>
      </c>
      <c r="C93" s="45">
        <f>+'MICRO PROJECT '!C86</f>
        <v>0</v>
      </c>
      <c r="D93" s="38"/>
      <c r="E93" s="142"/>
      <c r="F93" s="142"/>
      <c r="G93" s="142"/>
      <c r="H93" s="142"/>
      <c r="I93" s="142"/>
    </row>
    <row r="94" spans="1:9" ht="15.75" x14ac:dyDescent="0.25">
      <c r="A94" s="22">
        <f>+'STUDENT LIST'!A87</f>
        <v>80</v>
      </c>
      <c r="B94" s="84">
        <f>+'MICRO PROJECT '!B87</f>
        <v>0</v>
      </c>
      <c r="C94" s="45">
        <f>+'MICRO PROJECT '!C87</f>
        <v>0</v>
      </c>
      <c r="D94" s="38"/>
      <c r="E94" s="142"/>
      <c r="F94" s="142"/>
      <c r="G94" s="142"/>
      <c r="H94" s="142"/>
      <c r="I94" s="142"/>
    </row>
    <row r="95" spans="1:9" ht="15.75" x14ac:dyDescent="0.25">
      <c r="A95" s="22">
        <f>+'STUDENT LIST'!A88</f>
        <v>81</v>
      </c>
      <c r="B95" s="84">
        <f>+'MICRO PROJECT '!B88</f>
        <v>0</v>
      </c>
      <c r="C95" s="45">
        <f>+'MICRO PROJECT '!C88</f>
        <v>0</v>
      </c>
      <c r="D95" s="38"/>
      <c r="E95" s="142"/>
      <c r="F95" s="142"/>
      <c r="G95" s="142"/>
      <c r="H95" s="142"/>
      <c r="I95" s="142"/>
    </row>
    <row r="96" spans="1:9" ht="15.75" x14ac:dyDescent="0.25">
      <c r="A96" s="22">
        <f>+'STUDENT LIST'!A89</f>
        <v>82</v>
      </c>
      <c r="B96" s="84">
        <f>+'MICRO PROJECT '!B89</f>
        <v>0</v>
      </c>
      <c r="C96" s="45">
        <f>+'MICRO PROJECT '!C89</f>
        <v>0</v>
      </c>
      <c r="D96" s="38"/>
      <c r="E96" s="142"/>
      <c r="F96" s="142"/>
      <c r="G96" s="142"/>
      <c r="H96" s="142"/>
      <c r="I96" s="142"/>
    </row>
    <row r="97" spans="1:9" ht="15.75" x14ac:dyDescent="0.25">
      <c r="A97" s="22">
        <f>+'STUDENT LIST'!A90</f>
        <v>83</v>
      </c>
      <c r="B97" s="84">
        <f>+'MICRO PROJECT '!B90</f>
        <v>0</v>
      </c>
      <c r="C97" s="45">
        <f>+'MICRO PROJECT '!C90</f>
        <v>0</v>
      </c>
      <c r="D97" s="38"/>
      <c r="E97" s="142"/>
      <c r="F97" s="142"/>
      <c r="G97" s="142"/>
      <c r="H97" s="142"/>
      <c r="I97" s="142"/>
    </row>
    <row r="98" spans="1:9" ht="15.75" x14ac:dyDescent="0.25">
      <c r="A98" s="22">
        <f>+'STUDENT LIST'!A91</f>
        <v>84</v>
      </c>
      <c r="B98" s="84">
        <f>+'MICRO PROJECT '!B91</f>
        <v>0</v>
      </c>
      <c r="C98" s="45">
        <f>+'MICRO PROJECT '!C91</f>
        <v>0</v>
      </c>
      <c r="D98" s="38"/>
      <c r="E98" s="142"/>
      <c r="F98" s="142"/>
      <c r="G98" s="142"/>
      <c r="H98" s="142"/>
      <c r="I98" s="142"/>
    </row>
    <row r="99" spans="1:9" ht="15.75" x14ac:dyDescent="0.25">
      <c r="A99" s="22">
        <f>+'STUDENT LIST'!A92</f>
        <v>85</v>
      </c>
      <c r="B99" s="84">
        <f>+'MICRO PROJECT '!B92</f>
        <v>0</v>
      </c>
      <c r="C99" s="45">
        <f>+'MICRO PROJECT '!C92</f>
        <v>0</v>
      </c>
      <c r="D99" s="38"/>
      <c r="E99" s="142"/>
      <c r="F99" s="142"/>
      <c r="G99" s="142"/>
      <c r="H99" s="142"/>
      <c r="I99" s="142"/>
    </row>
    <row r="100" spans="1:9" ht="15.75" x14ac:dyDescent="0.25">
      <c r="A100" s="22">
        <f>+'STUDENT LIST'!A93</f>
        <v>86</v>
      </c>
      <c r="B100" s="84">
        <f>+'MICRO PROJECT '!B93</f>
        <v>0</v>
      </c>
      <c r="C100" s="45">
        <f>+'MICRO PROJECT '!C93</f>
        <v>0</v>
      </c>
      <c r="D100" s="38"/>
      <c r="E100" s="142"/>
      <c r="F100" s="142"/>
      <c r="G100" s="142"/>
      <c r="H100" s="142"/>
      <c r="I100" s="142"/>
    </row>
    <row r="101" spans="1:9" ht="15.75" x14ac:dyDescent="0.25">
      <c r="A101" s="22">
        <f>+'STUDENT LIST'!A94</f>
        <v>87</v>
      </c>
      <c r="B101" s="84">
        <f>+'MICRO PROJECT '!B94</f>
        <v>0</v>
      </c>
      <c r="C101" s="45">
        <f>+'MICRO PROJECT '!C94</f>
        <v>0</v>
      </c>
      <c r="D101" s="38"/>
      <c r="E101" s="142"/>
      <c r="F101" s="142"/>
      <c r="G101" s="142"/>
      <c r="H101" s="142"/>
      <c r="I101" s="142"/>
    </row>
    <row r="102" spans="1:9" ht="15.75" x14ac:dyDescent="0.25">
      <c r="A102" s="22">
        <f>+'STUDENT LIST'!A95</f>
        <v>88</v>
      </c>
      <c r="B102" s="84">
        <f>+'MICRO PROJECT '!B95</f>
        <v>0</v>
      </c>
      <c r="C102" s="45">
        <f>+'MICRO PROJECT '!C95</f>
        <v>0</v>
      </c>
      <c r="D102" s="38"/>
      <c r="E102" s="142"/>
      <c r="F102" s="142"/>
      <c r="G102" s="142"/>
      <c r="H102" s="142"/>
      <c r="I102" s="142"/>
    </row>
    <row r="103" spans="1:9" ht="15.75" x14ac:dyDescent="0.25">
      <c r="A103" s="22">
        <f>+'STUDENT LIST'!A96</f>
        <v>89</v>
      </c>
      <c r="B103" s="84">
        <f>+'MICRO PROJECT '!B96</f>
        <v>0</v>
      </c>
      <c r="C103" s="45">
        <f>+'MICRO PROJECT '!C96</f>
        <v>0</v>
      </c>
      <c r="D103" s="38"/>
      <c r="E103" s="142"/>
      <c r="F103" s="142"/>
      <c r="G103" s="142"/>
      <c r="H103" s="142"/>
      <c r="I103" s="142"/>
    </row>
    <row r="104" spans="1:9" ht="15.75" x14ac:dyDescent="0.25">
      <c r="A104" s="22">
        <f>+'STUDENT LIST'!A97</f>
        <v>90</v>
      </c>
      <c r="B104" s="84">
        <f>+'MICRO PROJECT '!B97</f>
        <v>0</v>
      </c>
      <c r="C104" s="45">
        <f>+'MICRO PROJECT '!C97</f>
        <v>0</v>
      </c>
      <c r="D104" s="38"/>
      <c r="E104" s="142"/>
      <c r="F104" s="142"/>
      <c r="G104" s="142"/>
      <c r="H104" s="142"/>
      <c r="I104" s="142"/>
    </row>
    <row r="105" spans="1:9" ht="15.75" x14ac:dyDescent="0.25">
      <c r="A105" s="22">
        <f>+'STUDENT LIST'!A98</f>
        <v>91</v>
      </c>
      <c r="B105" s="84">
        <f>+'MICRO PROJECT '!B98</f>
        <v>0</v>
      </c>
      <c r="C105" s="45">
        <f>+'MICRO PROJECT '!C98</f>
        <v>0</v>
      </c>
      <c r="D105" s="38"/>
      <c r="E105" s="142"/>
      <c r="F105" s="142"/>
      <c r="G105" s="142"/>
      <c r="H105" s="142"/>
      <c r="I105" s="142"/>
    </row>
    <row r="106" spans="1:9" ht="15.75" x14ac:dyDescent="0.25">
      <c r="A106" s="22">
        <f>+'STUDENT LIST'!A99</f>
        <v>92</v>
      </c>
      <c r="B106" s="84">
        <f>+'MICRO PROJECT '!B99</f>
        <v>0</v>
      </c>
      <c r="C106" s="45">
        <f>+'MICRO PROJECT '!C99</f>
        <v>0</v>
      </c>
      <c r="D106" s="38"/>
      <c r="E106" s="142"/>
      <c r="F106" s="142"/>
      <c r="G106" s="142"/>
      <c r="H106" s="142"/>
      <c r="I106" s="142"/>
    </row>
    <row r="107" spans="1:9" ht="15.75" x14ac:dyDescent="0.25">
      <c r="A107" s="22">
        <f>+'STUDENT LIST'!A100</f>
        <v>93</v>
      </c>
      <c r="B107" s="84">
        <f>+'MICRO PROJECT '!B100</f>
        <v>0</v>
      </c>
      <c r="C107" s="45">
        <f>+'MICRO PROJECT '!C100</f>
        <v>0</v>
      </c>
      <c r="D107" s="38"/>
      <c r="E107" s="142"/>
      <c r="F107" s="142"/>
      <c r="G107" s="142"/>
      <c r="H107" s="142"/>
      <c r="I107" s="142"/>
    </row>
    <row r="108" spans="1:9" ht="15.75" x14ac:dyDescent="0.25">
      <c r="A108" s="22">
        <f>+'STUDENT LIST'!A101</f>
        <v>94</v>
      </c>
      <c r="B108" s="84">
        <f>+'MICRO PROJECT '!B101</f>
        <v>0</v>
      </c>
      <c r="C108" s="45">
        <f>+'MICRO PROJECT '!C101</f>
        <v>0</v>
      </c>
      <c r="D108" s="38"/>
      <c r="E108" s="142"/>
      <c r="F108" s="142"/>
      <c r="G108" s="142"/>
      <c r="H108" s="142"/>
      <c r="I108" s="142"/>
    </row>
    <row r="109" spans="1:9" ht="15.75" x14ac:dyDescent="0.25">
      <c r="A109" s="22">
        <f>+'STUDENT LIST'!A102</f>
        <v>95</v>
      </c>
      <c r="B109" s="84">
        <f>+'MICRO PROJECT '!B102</f>
        <v>0</v>
      </c>
      <c r="C109" s="45">
        <f>+'MICRO PROJECT '!C102</f>
        <v>0</v>
      </c>
      <c r="D109" s="38"/>
      <c r="E109" s="142"/>
      <c r="F109" s="142"/>
      <c r="G109" s="142"/>
      <c r="H109" s="142"/>
      <c r="I109" s="142"/>
    </row>
    <row r="110" spans="1:9" ht="15.75" x14ac:dyDescent="0.25">
      <c r="A110" s="22">
        <f>+'STUDENT LIST'!A103</f>
        <v>96</v>
      </c>
      <c r="B110" s="84">
        <f>+'MICRO PROJECT '!B103</f>
        <v>0</v>
      </c>
      <c r="C110" s="45">
        <f>+'MICRO PROJECT '!C103</f>
        <v>0</v>
      </c>
      <c r="D110" s="38"/>
      <c r="E110" s="142"/>
      <c r="F110" s="142"/>
      <c r="G110" s="142"/>
      <c r="H110" s="142"/>
      <c r="I110" s="142"/>
    </row>
    <row r="111" spans="1:9" ht="15.75" x14ac:dyDescent="0.25">
      <c r="A111" s="22">
        <f>+'STUDENT LIST'!A104</f>
        <v>97</v>
      </c>
      <c r="B111" s="84">
        <f>+'MICRO PROJECT '!B104</f>
        <v>0</v>
      </c>
      <c r="C111" s="45">
        <f>+'MICRO PROJECT '!C104</f>
        <v>0</v>
      </c>
      <c r="D111" s="38"/>
      <c r="E111" s="142"/>
      <c r="F111" s="142"/>
      <c r="G111" s="142"/>
      <c r="H111" s="142"/>
      <c r="I111" s="142"/>
    </row>
    <row r="112" spans="1:9" ht="20.100000000000001" customHeight="1" x14ac:dyDescent="0.25">
      <c r="A112" s="22">
        <f>+'STUDENT LIST'!A105</f>
        <v>98</v>
      </c>
      <c r="B112" s="84">
        <f>+'MICRO PROJECT '!B105</f>
        <v>0</v>
      </c>
      <c r="C112" s="45">
        <f>+'MICRO PROJECT '!C105</f>
        <v>0</v>
      </c>
      <c r="D112" s="38"/>
      <c r="E112" s="142"/>
      <c r="F112" s="142"/>
      <c r="G112" s="142"/>
      <c r="H112" s="142"/>
      <c r="I112" s="142"/>
    </row>
    <row r="113" spans="1:9" ht="20.100000000000001" customHeight="1" x14ac:dyDescent="0.25">
      <c r="A113" s="22">
        <f>+'STUDENT LIST'!A106</f>
        <v>99</v>
      </c>
      <c r="B113" s="84">
        <f>+'MICRO PROJECT '!B106</f>
        <v>0</v>
      </c>
      <c r="C113" s="45">
        <f>+'MICRO PROJECT '!C106</f>
        <v>0</v>
      </c>
      <c r="D113" s="38"/>
      <c r="E113" s="142"/>
      <c r="F113" s="142"/>
      <c r="G113" s="142"/>
      <c r="H113" s="142"/>
      <c r="I113" s="142"/>
    </row>
    <row r="114" spans="1:9" ht="20.100000000000001" customHeight="1" x14ac:dyDescent="0.25">
      <c r="A114" s="22">
        <f>+'STUDENT LIST'!A107</f>
        <v>100</v>
      </c>
      <c r="B114" s="84">
        <f>+'MICRO PROJECT '!B107</f>
        <v>0</v>
      </c>
      <c r="C114" s="45">
        <f>+'MICRO PROJECT '!C107</f>
        <v>0</v>
      </c>
      <c r="D114" s="38"/>
      <c r="E114" s="142"/>
      <c r="F114" s="142"/>
      <c r="G114" s="142"/>
      <c r="H114" s="142"/>
      <c r="I114" s="142"/>
    </row>
    <row r="115" spans="1:9" ht="20.100000000000001" customHeight="1" x14ac:dyDescent="0.25">
      <c r="A115" s="22">
        <f>+'STUDENT LIST'!A108</f>
        <v>101</v>
      </c>
      <c r="B115" s="84">
        <f>+'MICRO PROJECT '!B108</f>
        <v>0</v>
      </c>
      <c r="C115" s="45">
        <f>+'MICRO PROJECT '!C108</f>
        <v>0</v>
      </c>
      <c r="D115" s="38"/>
      <c r="E115" s="142"/>
      <c r="F115" s="142"/>
      <c r="G115" s="142"/>
      <c r="H115" s="142"/>
      <c r="I115" s="142"/>
    </row>
    <row r="116" spans="1:9" ht="20.100000000000001" customHeight="1" x14ac:dyDescent="0.25">
      <c r="A116" s="22">
        <f>+'STUDENT LIST'!A109</f>
        <v>102</v>
      </c>
      <c r="B116" s="84">
        <f>+'MICRO PROJECT '!B109</f>
        <v>0</v>
      </c>
      <c r="C116" s="45">
        <f>+'MICRO PROJECT '!C109</f>
        <v>0</v>
      </c>
      <c r="D116" s="38"/>
      <c r="E116" s="142"/>
      <c r="F116" s="142"/>
      <c r="G116" s="142"/>
      <c r="H116" s="142"/>
      <c r="I116" s="142"/>
    </row>
    <row r="117" spans="1:9" ht="20.100000000000001" customHeight="1" x14ac:dyDescent="0.25">
      <c r="A117" s="22">
        <f>+'STUDENT LIST'!A110</f>
        <v>103</v>
      </c>
      <c r="B117" s="84">
        <f>+'MICRO PROJECT '!B110</f>
        <v>0</v>
      </c>
      <c r="C117" s="45">
        <f>+'MICRO PROJECT '!C110</f>
        <v>0</v>
      </c>
      <c r="D117" s="38"/>
      <c r="E117" s="142"/>
      <c r="F117" s="142"/>
      <c r="G117" s="142"/>
      <c r="H117" s="142"/>
      <c r="I117" s="142"/>
    </row>
    <row r="118" spans="1:9" ht="20.100000000000001" customHeight="1" x14ac:dyDescent="0.25">
      <c r="A118" s="22">
        <f>+'STUDENT LIST'!A111</f>
        <v>104</v>
      </c>
      <c r="B118" s="84">
        <f>+'MICRO PROJECT '!B111</f>
        <v>0</v>
      </c>
      <c r="C118" s="45">
        <f>+'MICRO PROJECT '!C111</f>
        <v>0</v>
      </c>
      <c r="D118" s="38"/>
      <c r="E118" s="142"/>
      <c r="F118" s="142"/>
      <c r="G118" s="142"/>
      <c r="H118" s="142"/>
      <c r="I118" s="142"/>
    </row>
    <row r="119" spans="1:9" ht="20.100000000000001" customHeight="1" x14ac:dyDescent="0.25">
      <c r="A119" s="22">
        <f>+'STUDENT LIST'!A112</f>
        <v>105</v>
      </c>
      <c r="B119" s="84">
        <f>+'MICRO PROJECT '!B112</f>
        <v>0</v>
      </c>
      <c r="C119" s="45">
        <f>+'MICRO PROJECT '!C112</f>
        <v>0</v>
      </c>
      <c r="D119" s="38"/>
      <c r="E119" s="142"/>
      <c r="F119" s="142"/>
      <c r="G119" s="142"/>
      <c r="H119" s="142"/>
      <c r="I119" s="142"/>
    </row>
    <row r="120" spans="1:9" ht="20.100000000000001" customHeight="1" x14ac:dyDescent="0.25">
      <c r="A120" s="22">
        <f>+'STUDENT LIST'!A113</f>
        <v>106</v>
      </c>
      <c r="B120" s="84">
        <f>+'MICRO PROJECT '!B113</f>
        <v>0</v>
      </c>
      <c r="C120" s="45">
        <f>+'MICRO PROJECT '!C113</f>
        <v>0</v>
      </c>
      <c r="D120" s="38"/>
      <c r="E120" s="142"/>
      <c r="F120" s="142"/>
      <c r="G120" s="142"/>
      <c r="H120" s="142"/>
      <c r="I120" s="142"/>
    </row>
    <row r="121" spans="1:9" ht="20.100000000000001" customHeight="1" x14ac:dyDescent="0.25">
      <c r="A121" s="22">
        <f>+'STUDENT LIST'!A114</f>
        <v>107</v>
      </c>
      <c r="B121" s="84">
        <f>+'MICRO PROJECT '!B114</f>
        <v>0</v>
      </c>
      <c r="C121" s="45">
        <f>+'MICRO PROJECT '!C114</f>
        <v>0</v>
      </c>
      <c r="D121" s="38"/>
      <c r="E121" s="142"/>
      <c r="F121" s="142"/>
      <c r="G121" s="142"/>
      <c r="H121" s="142"/>
      <c r="I121" s="142"/>
    </row>
    <row r="122" spans="1:9" ht="20.100000000000001" customHeight="1" x14ac:dyDescent="0.25">
      <c r="A122" s="22">
        <f>+'STUDENT LIST'!A115</f>
        <v>108</v>
      </c>
      <c r="B122" s="84">
        <f>+'MICRO PROJECT '!B115</f>
        <v>0</v>
      </c>
      <c r="C122" s="45">
        <f>+'MICRO PROJECT '!C115</f>
        <v>0</v>
      </c>
      <c r="D122" s="38"/>
      <c r="E122" s="142"/>
      <c r="F122" s="142"/>
      <c r="G122" s="142"/>
      <c r="H122" s="142"/>
      <c r="I122" s="142"/>
    </row>
    <row r="123" spans="1:9" ht="20.100000000000001" customHeight="1" x14ac:dyDescent="0.25">
      <c r="A123" s="22">
        <f>+'STUDENT LIST'!A116</f>
        <v>109</v>
      </c>
      <c r="B123" s="84">
        <f>+'MICRO PROJECT '!B116</f>
        <v>0</v>
      </c>
      <c r="C123" s="45">
        <f>+'MICRO PROJECT '!C116</f>
        <v>0</v>
      </c>
      <c r="D123" s="38"/>
      <c r="E123" s="142"/>
      <c r="F123" s="142"/>
      <c r="G123" s="142"/>
      <c r="H123" s="142"/>
      <c r="I123" s="142"/>
    </row>
    <row r="124" spans="1:9" ht="20.100000000000001" customHeight="1" x14ac:dyDescent="0.25">
      <c r="A124" s="22">
        <f>+'STUDENT LIST'!A117</f>
        <v>110</v>
      </c>
      <c r="B124" s="84">
        <f>+'MICRO PROJECT '!B117</f>
        <v>0</v>
      </c>
      <c r="C124" s="45">
        <f>+'MICRO PROJECT '!C117</f>
        <v>0</v>
      </c>
      <c r="D124" s="38"/>
      <c r="E124" s="142"/>
      <c r="F124" s="142"/>
      <c r="G124" s="142"/>
      <c r="H124" s="142"/>
      <c r="I124" s="142"/>
    </row>
    <row r="125" spans="1:9" ht="20.100000000000001" customHeight="1" x14ac:dyDescent="0.25">
      <c r="A125" s="22">
        <f>+'STUDENT LIST'!A118</f>
        <v>111</v>
      </c>
      <c r="B125" s="84">
        <f>+'MICRO PROJECT '!B118</f>
        <v>0</v>
      </c>
      <c r="C125" s="45">
        <f>+'MICRO PROJECT '!C118</f>
        <v>0</v>
      </c>
      <c r="D125" s="38"/>
      <c r="E125" s="142"/>
      <c r="F125" s="142"/>
      <c r="G125" s="142"/>
      <c r="H125" s="142"/>
      <c r="I125" s="142"/>
    </row>
    <row r="126" spans="1:9" ht="20.100000000000001" customHeight="1" x14ac:dyDescent="0.25">
      <c r="A126" s="22">
        <f>+'STUDENT LIST'!A119</f>
        <v>112</v>
      </c>
      <c r="B126" s="84">
        <f>+'MICRO PROJECT '!B119</f>
        <v>0</v>
      </c>
      <c r="C126" s="45">
        <f>+'MICRO PROJECT '!C119</f>
        <v>0</v>
      </c>
      <c r="D126" s="38"/>
      <c r="E126" s="142"/>
      <c r="F126" s="142"/>
      <c r="G126" s="142"/>
      <c r="H126" s="142"/>
      <c r="I126" s="142"/>
    </row>
    <row r="127" spans="1:9" ht="20.100000000000001" customHeight="1" x14ac:dyDescent="0.25">
      <c r="A127" s="22">
        <f>+'STUDENT LIST'!A120</f>
        <v>113</v>
      </c>
      <c r="B127" s="84">
        <f>+'MICRO PROJECT '!B120</f>
        <v>0</v>
      </c>
      <c r="C127" s="45">
        <f>+'MICRO PROJECT '!C120</f>
        <v>0</v>
      </c>
      <c r="D127" s="38"/>
      <c r="E127" s="142"/>
      <c r="F127" s="142"/>
      <c r="G127" s="142"/>
      <c r="H127" s="142"/>
      <c r="I127" s="142"/>
    </row>
    <row r="128" spans="1:9" ht="20.100000000000001" customHeight="1" x14ac:dyDescent="0.25">
      <c r="A128" s="22">
        <f>+'STUDENT LIST'!A121</f>
        <v>114</v>
      </c>
      <c r="B128" s="84">
        <f>+'MICRO PROJECT '!B121</f>
        <v>0</v>
      </c>
      <c r="C128" s="45">
        <f>+'MICRO PROJECT '!C121</f>
        <v>0</v>
      </c>
      <c r="D128" s="38"/>
      <c r="E128" s="142"/>
      <c r="F128" s="142"/>
      <c r="G128" s="142"/>
      <c r="H128" s="142"/>
      <c r="I128" s="142"/>
    </row>
    <row r="129" spans="1:9" ht="20.100000000000001" customHeight="1" x14ac:dyDescent="0.25">
      <c r="A129" s="22">
        <f>+'STUDENT LIST'!A122</f>
        <v>115</v>
      </c>
      <c r="B129" s="84">
        <f>+'MICRO PROJECT '!B122</f>
        <v>0</v>
      </c>
      <c r="C129" s="45">
        <f>+'MICRO PROJECT '!C122</f>
        <v>0</v>
      </c>
      <c r="D129" s="38"/>
      <c r="E129" s="142"/>
      <c r="F129" s="142"/>
      <c r="G129" s="142"/>
      <c r="H129" s="142"/>
      <c r="I129" s="142"/>
    </row>
    <row r="130" spans="1:9" ht="20.100000000000001" customHeight="1" x14ac:dyDescent="0.25">
      <c r="A130" s="22">
        <f>+'STUDENT LIST'!A123</f>
        <v>116</v>
      </c>
      <c r="B130" s="84">
        <f>+'MICRO PROJECT '!B123</f>
        <v>0</v>
      </c>
      <c r="C130" s="45">
        <f>+'MICRO PROJECT '!C123</f>
        <v>0</v>
      </c>
      <c r="D130" s="38"/>
      <c r="E130" s="142"/>
      <c r="F130" s="142"/>
      <c r="G130" s="142"/>
      <c r="H130" s="142"/>
      <c r="I130" s="142"/>
    </row>
    <row r="131" spans="1:9" ht="20.100000000000001" customHeight="1" x14ac:dyDescent="0.25">
      <c r="A131" s="22">
        <f>+'STUDENT LIST'!A124</f>
        <v>117</v>
      </c>
      <c r="B131" s="84">
        <f>+'MICRO PROJECT '!B124</f>
        <v>0</v>
      </c>
      <c r="C131" s="45">
        <f>+'MICRO PROJECT '!C124</f>
        <v>0</v>
      </c>
      <c r="D131" s="38"/>
      <c r="E131" s="142"/>
      <c r="F131" s="142"/>
      <c r="G131" s="142"/>
      <c r="H131" s="142"/>
      <c r="I131" s="142"/>
    </row>
    <row r="132" spans="1:9" ht="20.100000000000001" customHeight="1" x14ac:dyDescent="0.25">
      <c r="A132" s="22">
        <f>+'STUDENT LIST'!A125</f>
        <v>118</v>
      </c>
      <c r="B132" s="84">
        <f>+'MICRO PROJECT '!B125</f>
        <v>0</v>
      </c>
      <c r="C132" s="45">
        <f>+'MICRO PROJECT '!C125</f>
        <v>0</v>
      </c>
      <c r="D132" s="38"/>
      <c r="E132" s="142"/>
      <c r="F132" s="142"/>
      <c r="G132" s="142"/>
      <c r="H132" s="142"/>
      <c r="I132" s="142"/>
    </row>
    <row r="133" spans="1:9" ht="20.100000000000001" customHeight="1" x14ac:dyDescent="0.25">
      <c r="A133" s="22">
        <f>+'STUDENT LIST'!A126</f>
        <v>119</v>
      </c>
      <c r="B133" s="84">
        <f>+'MICRO PROJECT '!B126</f>
        <v>0</v>
      </c>
      <c r="C133" s="45">
        <f>+'MICRO PROJECT '!C126</f>
        <v>0</v>
      </c>
      <c r="D133" s="38"/>
      <c r="E133" s="142"/>
      <c r="F133" s="142"/>
      <c r="G133" s="142"/>
      <c r="H133" s="142"/>
      <c r="I133" s="142"/>
    </row>
    <row r="134" spans="1:9" ht="20.100000000000001" customHeight="1" x14ac:dyDescent="0.25">
      <c r="A134" s="22">
        <f>+'STUDENT LIST'!A127</f>
        <v>120</v>
      </c>
      <c r="B134" s="84">
        <f>+'MICRO PROJECT '!B127</f>
        <v>0</v>
      </c>
      <c r="C134" s="45">
        <f>+'MICRO PROJECT '!C127</f>
        <v>0</v>
      </c>
      <c r="D134" s="38"/>
      <c r="E134" s="142"/>
      <c r="F134" s="142"/>
      <c r="G134" s="142"/>
      <c r="H134" s="142"/>
      <c r="I134" s="142"/>
    </row>
    <row r="135" spans="1:9" ht="20.100000000000001" customHeight="1" x14ac:dyDescent="0.25">
      <c r="A135" s="22">
        <f>+'STUDENT LIST'!A128</f>
        <v>121</v>
      </c>
      <c r="B135" s="84">
        <f>+'MICRO PROJECT '!B128</f>
        <v>0</v>
      </c>
      <c r="C135" s="45">
        <f>+'MICRO PROJECT '!C128</f>
        <v>0</v>
      </c>
      <c r="D135" s="38"/>
      <c r="E135" s="142"/>
      <c r="F135" s="142"/>
      <c r="G135" s="142"/>
      <c r="H135" s="142"/>
      <c r="I135" s="142"/>
    </row>
    <row r="136" spans="1:9" ht="20.100000000000001" customHeight="1" x14ac:dyDescent="0.25">
      <c r="A136" s="22">
        <f>+'STUDENT LIST'!A129</f>
        <v>122</v>
      </c>
      <c r="B136" s="84">
        <f>+'MICRO PROJECT '!B129</f>
        <v>0</v>
      </c>
      <c r="C136" s="45">
        <f>+'MICRO PROJECT '!C129</f>
        <v>0</v>
      </c>
      <c r="D136" s="38"/>
      <c r="E136" s="142"/>
      <c r="F136" s="142"/>
      <c r="G136" s="142"/>
      <c r="H136" s="142"/>
      <c r="I136" s="142"/>
    </row>
    <row r="137" spans="1:9" ht="20.100000000000001" customHeight="1" x14ac:dyDescent="0.25">
      <c r="A137" s="22">
        <f>+'STUDENT LIST'!A130</f>
        <v>123</v>
      </c>
      <c r="B137" s="84">
        <f>+'MICRO PROJECT '!B130</f>
        <v>0</v>
      </c>
      <c r="C137" s="45">
        <f>+'MICRO PROJECT '!C130</f>
        <v>0</v>
      </c>
      <c r="D137" s="38"/>
      <c r="E137" s="142"/>
      <c r="F137" s="142"/>
      <c r="G137" s="142"/>
      <c r="H137" s="142"/>
      <c r="I137" s="142"/>
    </row>
    <row r="138" spans="1:9" ht="20.100000000000001" customHeight="1" thickBot="1" x14ac:dyDescent="0.3">
      <c r="A138" s="339">
        <f>+'STUDENT LIST'!A131</f>
        <v>124</v>
      </c>
      <c r="B138" s="71">
        <f>+'MICRO PROJECT '!B131</f>
        <v>0</v>
      </c>
      <c r="C138" s="304">
        <f>+'MICRO PROJECT '!C131</f>
        <v>0</v>
      </c>
      <c r="D138" s="347"/>
      <c r="E138" s="352"/>
      <c r="F138" s="352"/>
      <c r="G138" s="352"/>
      <c r="H138" s="352"/>
      <c r="I138" s="352"/>
    </row>
    <row r="139" spans="1:9" ht="15.75" x14ac:dyDescent="0.25">
      <c r="A139" s="326" t="s">
        <v>222</v>
      </c>
      <c r="B139" s="327"/>
      <c r="C139" s="327"/>
      <c r="D139" s="327"/>
      <c r="E139" s="353">
        <f>(D12*0.81)</f>
        <v>6.7499999999999991</v>
      </c>
      <c r="F139" s="353">
        <f t="shared" ref="F139:I139" si="6">(E12*0.81)</f>
        <v>6.7499999999999991</v>
      </c>
      <c r="G139" s="353">
        <f t="shared" si="6"/>
        <v>10.125</v>
      </c>
      <c r="H139" s="353">
        <f t="shared" si="6"/>
        <v>6.7499999999999991</v>
      </c>
      <c r="I139" s="353">
        <f t="shared" si="6"/>
        <v>10.125</v>
      </c>
    </row>
    <row r="140" spans="1:9" ht="15.75" x14ac:dyDescent="0.25">
      <c r="A140" s="328" t="s">
        <v>150</v>
      </c>
      <c r="B140" s="176"/>
      <c r="C140" s="176"/>
      <c r="D140" s="176"/>
      <c r="E140" s="348">
        <f>COUNT(E15:E138)</f>
        <v>62</v>
      </c>
      <c r="F140" s="348">
        <f>COUNT(F15:F138)</f>
        <v>62</v>
      </c>
      <c r="G140" s="348">
        <f>COUNT(G15:G138)</f>
        <v>62</v>
      </c>
      <c r="H140" s="348">
        <f>COUNT(H15:H138)</f>
        <v>62</v>
      </c>
      <c r="I140" s="354">
        <f>COUNT(I15:I138)</f>
        <v>62</v>
      </c>
    </row>
    <row r="141" spans="1:9" ht="15.75" customHeight="1" x14ac:dyDescent="0.25">
      <c r="A141" s="329" t="s">
        <v>162</v>
      </c>
      <c r="B141" s="324"/>
      <c r="C141" s="324"/>
      <c r="D141" s="324"/>
      <c r="E141" s="84">
        <f>COUNTIF(E15:E138,"&gt;=7")</f>
        <v>43</v>
      </c>
      <c r="F141" s="84">
        <f>COUNTIF(F15:F138,"&gt;=7")</f>
        <v>43</v>
      </c>
      <c r="G141" s="84">
        <f>COUNTIF(G15:G138,"&gt;=10")</f>
        <v>48</v>
      </c>
      <c r="H141" s="84">
        <f>COUNTIF(H15:H138,"&gt;=7")</f>
        <v>43</v>
      </c>
      <c r="I141" s="84">
        <f>COUNTIF(I15:I138,"&gt;=10")</f>
        <v>48</v>
      </c>
    </row>
    <row r="142" spans="1:9" ht="15.75" customHeight="1" x14ac:dyDescent="0.25">
      <c r="A142" s="329" t="s">
        <v>193</v>
      </c>
      <c r="B142" s="324"/>
      <c r="C142" s="324"/>
      <c r="D142" s="324"/>
      <c r="E142" s="349">
        <f>(E141/E140)</f>
        <v>0.69354838709677424</v>
      </c>
      <c r="F142" s="349">
        <f>(F141/F140)</f>
        <v>0.69354838709677424</v>
      </c>
      <c r="G142" s="349">
        <f>(G141/G140)</f>
        <v>0.77419354838709675</v>
      </c>
      <c r="H142" s="349">
        <f>(H141/H140)</f>
        <v>0.69354838709677424</v>
      </c>
      <c r="I142" s="355">
        <f>(I141/I140)</f>
        <v>0.77419354838709675</v>
      </c>
    </row>
    <row r="143" spans="1:9" ht="16.5" thickBot="1" x14ac:dyDescent="0.3">
      <c r="A143" s="340" t="s">
        <v>151</v>
      </c>
      <c r="B143" s="341"/>
      <c r="C143" s="341"/>
      <c r="D143" s="341"/>
      <c r="E143" s="350">
        <v>3</v>
      </c>
      <c r="F143" s="351">
        <v>3</v>
      </c>
      <c r="G143" s="350">
        <v>3</v>
      </c>
      <c r="H143" s="350">
        <v>3</v>
      </c>
      <c r="I143" s="356">
        <v>3</v>
      </c>
    </row>
    <row r="146" spans="2:9" x14ac:dyDescent="0.25">
      <c r="B146" s="162" t="s">
        <v>243</v>
      </c>
      <c r="C146" s="162"/>
      <c r="D146" s="162"/>
      <c r="E146" s="162"/>
      <c r="F146" s="162"/>
      <c r="G146" s="162"/>
      <c r="H146" s="162"/>
      <c r="I146" s="162"/>
    </row>
  </sheetData>
  <mergeCells count="14">
    <mergeCell ref="C8:H8"/>
    <mergeCell ref="I8:I9"/>
    <mergeCell ref="A139:D139"/>
    <mergeCell ref="A140:D140"/>
    <mergeCell ref="A1:I1"/>
    <mergeCell ref="A2:I2"/>
    <mergeCell ref="A3:I3"/>
    <mergeCell ref="A4:I4"/>
    <mergeCell ref="A5:I5"/>
    <mergeCell ref="A6:I6"/>
    <mergeCell ref="B146:I146"/>
    <mergeCell ref="A141:D141"/>
    <mergeCell ref="A142:D142"/>
    <mergeCell ref="A143:D14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STUDENT LIST</vt:lpstr>
      <vt:lpstr>CO-PO-PSO MAPPING</vt:lpstr>
      <vt:lpstr>JUSTIFICATION</vt:lpstr>
      <vt:lpstr>CT-1 </vt:lpstr>
      <vt:lpstr>CT-2 </vt:lpstr>
      <vt:lpstr>MICRO PROJECT </vt:lpstr>
      <vt:lpstr>WEEKLY TEST</vt:lpstr>
      <vt:lpstr>PR PA </vt:lpstr>
      <vt:lpstr>MSBTE </vt:lpstr>
      <vt:lpstr>CO ATTAINMENT</vt:lpstr>
      <vt:lpstr>PO ATTAINMENT </vt:lpstr>
      <vt:lpstr>LAST YESR RESULT W-18, W-17</vt:lpstr>
      <vt:lpstr>'CO-PO-PSO MAPPING'!Print_Area</vt:lpstr>
      <vt:lpstr>'CT-1 '!Print_Area</vt:lpstr>
      <vt:lpstr>'CT-2 '!Print_Area</vt:lpstr>
      <vt:lpstr>INDEX!Print_Area</vt:lpstr>
      <vt:lpstr>JUSTIFICATION!Print_Area</vt:lpstr>
      <vt:lpstr>'MSBTE '!Print_Area</vt:lpstr>
      <vt:lpstr>'PO ATTAINMENT '!Print_Area</vt:lpstr>
      <vt:lpstr>'STUDENT LIST'!Print_Area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pathan</dc:creator>
  <cp:lastModifiedBy>Administrator</cp:lastModifiedBy>
  <cp:lastPrinted>2020-09-27T03:08:59Z</cp:lastPrinted>
  <dcterms:created xsi:type="dcterms:W3CDTF">2018-06-18T07:18:14Z</dcterms:created>
  <dcterms:modified xsi:type="dcterms:W3CDTF">2020-10-29T04:43:32Z</dcterms:modified>
</cp:coreProperties>
</file>