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ling" sheetId="1" r:id="rId4"/>
    <sheet state="visible" name="Sheet3" sheetId="2" r:id="rId5"/>
    <sheet state="visible" name="Sheet8" sheetId="3" r:id="rId6"/>
    <sheet state="visible" name="Sheet6" sheetId="4" r:id="rId7"/>
    <sheet state="visible" name="models" sheetId="5" r:id="rId8"/>
    <sheet state="visible" name="Sheet4" sheetId="6" r:id="rId9"/>
    <sheet state="visible" name="roughness" sheetId="7" r:id="rId10"/>
  </sheets>
  <definedNames/>
  <calcPr/>
</workbook>
</file>

<file path=xl/sharedStrings.xml><?xml version="1.0" encoding="utf-8"?>
<sst xmlns="http://schemas.openxmlformats.org/spreadsheetml/2006/main" count="247" uniqueCount="119">
  <si>
    <t xml:space="preserve">powder size micro m </t>
  </si>
  <si>
    <t>laser power</t>
  </si>
  <si>
    <t>scan speed</t>
  </si>
  <si>
    <t>Beam dia.</t>
  </si>
  <si>
    <t>layer thickness</t>
  </si>
  <si>
    <t>thermal diffusitivity</t>
  </si>
  <si>
    <t>balling-1 , no balling-0</t>
  </si>
  <si>
    <t>Ma</t>
  </si>
  <si>
    <t>pool aspect ratio</t>
  </si>
  <si>
    <t>Richardson number</t>
  </si>
  <si>
    <t>VED</t>
  </si>
  <si>
    <t>Surface tension (N)</t>
  </si>
  <si>
    <t>solidification time (s)</t>
  </si>
  <si>
    <t>Ref</t>
  </si>
  <si>
    <r>
      <rPr/>
      <t xml:space="preserve">Laohaprapanon, A., Jeamwatthanachai, P., Wongcumchang, M., Chantarapanich, N., Chantaweroad, S., Sitthiseripratip, K., &amp; Wisutmethangoon, S. (2011). Optimal Scanning Condition of Selective Laser Melting Processing with Stainless Steel 316L Powder. Advanced Materials Research, 341–342, 816–820. </t>
    </r>
    <r>
      <rPr>
        <color rgb="FF1155CC"/>
        <u/>
      </rPr>
      <t>https://doi.org/10.4028/www.scientific.net/amr.341-342.816</t>
    </r>
  </si>
  <si>
    <t>Balling phenomena in direct laser sintering of stainless steel powder: Metallurgical mechanisms and control methods - ScienceDirect</t>
  </si>
  <si>
    <t>Power</t>
  </si>
  <si>
    <t>Velocity</t>
  </si>
  <si>
    <t>beam D</t>
  </si>
  <si>
    <t>depth of meltpool</t>
  </si>
  <si>
    <t>width of melt pool</t>
  </si>
  <si>
    <t>length of melt pool</t>
  </si>
  <si>
    <t>depth/thickness</t>
  </si>
  <si>
    <t>length/width</t>
  </si>
  <si>
    <t>width/depth</t>
  </si>
  <si>
    <t>meltpool shape</t>
  </si>
  <si>
    <t>absorptivity</t>
  </si>
  <si>
    <t>density kg/m^3</t>
  </si>
  <si>
    <t>conductivity w/m.k</t>
  </si>
  <si>
    <t>specific heat J/kg.k</t>
  </si>
  <si>
    <t>surface temperature T_s , K</t>
  </si>
  <si>
    <t>surface tension force , N</t>
  </si>
  <si>
    <t>Peak temp. , K</t>
  </si>
  <si>
    <t>recoil pressure , pa</t>
  </si>
  <si>
    <t>surface tension / spot size</t>
  </si>
  <si>
    <t>normalized enthalpy</t>
  </si>
  <si>
    <t>maragoni number</t>
  </si>
  <si>
    <t>aspect ratio length/depth</t>
  </si>
  <si>
    <t>solidification time , s</t>
  </si>
  <si>
    <t>Weber number</t>
  </si>
  <si>
    <t>surface tension, N/m</t>
  </si>
  <si>
    <t>spatter</t>
  </si>
  <si>
    <t>p</t>
  </si>
  <si>
    <t>pi</t>
  </si>
  <si>
    <t>m</t>
  </si>
  <si>
    <t>effective power</t>
  </si>
  <si>
    <t>analytical width</t>
  </si>
  <si>
    <t>ref</t>
  </si>
  <si>
    <t>https://www.sciencedirect.com/science/article/abs/pii/S221486041630313X</t>
  </si>
  <si>
    <t>https://www.sciencedirect.com/science/article/abs/pii/S2214860420308691</t>
  </si>
  <si>
    <t>https://www.sciencedirect.com/science/article/abs/pii/S2214860420307089</t>
  </si>
  <si>
    <t>https://www.sciencedirect.com/science/article/pii/S2214860421000889</t>
  </si>
  <si>
    <t>length of meltpool</t>
  </si>
  <si>
    <t>y_pred_w</t>
  </si>
  <si>
    <t>y_width_test</t>
  </si>
  <si>
    <t>y_pred_d</t>
  </si>
  <si>
    <t>y_depth_test</t>
  </si>
  <si>
    <t>meltpool shape exp.</t>
  </si>
  <si>
    <t>depth/thickness_eqn.</t>
  </si>
  <si>
    <t>length/width_eqn.</t>
  </si>
  <si>
    <t>width/depth_eqn.</t>
  </si>
  <si>
    <t>meltpool shape_eqn.</t>
  </si>
  <si>
    <t>power</t>
  </si>
  <si>
    <t>Sure, here are the results in tabular form:</t>
  </si>
  <si>
    <t>| Cross Validation (cv) | Best Hyperparameters                        | Mean RMSE       | R-squared       |</t>
  </si>
  <si>
    <t>|------------------------|---------------------------------------------|-----------------|-----------------|</t>
  </si>
  <si>
    <t>| 3                      | {'max_depth': 10, 'min_samples_leaf': 1, 'min_samples_split': 2, 'n_estimators': 50} | 45.11           | 0.9844          |</t>
  </si>
  <si>
    <t>| 5                      | {'max_depth': None, 'min_samples_leaf': 1, 'min_samples_split': 2, 'n_estimators': 50} | 40.70           | 0.9832          |</t>
  </si>
  <si>
    <t>| 7                      | {'max_depth': None, 'min_samples_leaf': 1, 'min_samples_split': 2, 'n_estimators': 50} | 41.02           | 0.9832          |</t>
  </si>
  <si>
    <t>| 10                     | {'max_depth': 10, 'min_samples_leaf': 1, 'min_samples_split': 2, 'n_estimators': 100} | 37.22           | 0.9846          |</t>
  </si>
  <si>
    <t>| 15                     | {'max_depth': None, 'min_samples_leaf': 1, 'min_samples_split': 2, 'n_estimators': 50} | 35.87           | 0.9832          |</t>
  </si>
  <si>
    <t>ML models</t>
  </si>
  <si>
    <t>Width</t>
  </si>
  <si>
    <t>Depth</t>
  </si>
  <si>
    <t>Length</t>
  </si>
  <si>
    <t>RMSE</t>
  </si>
  <si>
    <t>R^2</t>
  </si>
  <si>
    <t>Random Forest ‘RF’</t>
  </si>
  <si>
    <t>GaussIan process model (‘GPR’)</t>
  </si>
  <si>
    <t>Support Vector Machine (‘SVR’)</t>
  </si>
  <si>
    <t>Ridge linear regression</t>
  </si>
  <si>
    <t>Lasso linear regression</t>
  </si>
  <si>
    <t>Gradient boosting trees</t>
  </si>
  <si>
    <t>Neural network</t>
  </si>
  <si>
    <t>XGBoost</t>
  </si>
  <si>
    <t>Adaboost</t>
  </si>
  <si>
    <t>KNN</t>
  </si>
  <si>
    <t>Elastic net</t>
  </si>
  <si>
    <t>catboost</t>
  </si>
  <si>
    <t>https://www.sciencedirect.com/science/article/abs/pii/S003039921830851X</t>
  </si>
  <si>
    <t>https://doi.org/10.1155/2019/9451406</t>
  </si>
  <si>
    <t>0= lof</t>
  </si>
  <si>
    <t>1= desired</t>
  </si>
  <si>
    <t>2=keyhole</t>
  </si>
  <si>
    <t>3=balling</t>
  </si>
  <si>
    <t>4=discontinous</t>
  </si>
  <si>
    <t>https://doi.org/10.3390/mi15020170</t>
  </si>
  <si>
    <t>5=thin continous</t>
  </si>
  <si>
    <t>6 = spatter</t>
  </si>
  <si>
    <t>7 = continous but unstable</t>
  </si>
  <si>
    <t>8 continous but stable</t>
  </si>
  <si>
    <t>https://www.tandfonline.com/doi/abs/10.1080/2374068X.2018.1535643?journalCode=tmpt29</t>
  </si>
  <si>
    <t>https://link.springer.com/article/10.1007/s00170-020-06196-8</t>
  </si>
  <si>
    <t>https://doi.org/10.3390%2Fs23249793</t>
  </si>
  <si>
    <t>D micro m</t>
  </si>
  <si>
    <t>P</t>
  </si>
  <si>
    <t>v</t>
  </si>
  <si>
    <t>t</t>
  </si>
  <si>
    <t>H J/m</t>
  </si>
  <si>
    <t xml:space="preserve">pool aspect ratio </t>
  </si>
  <si>
    <t>E J/m^3</t>
  </si>
  <si>
    <t>Ma , N</t>
  </si>
  <si>
    <t>theta radians</t>
  </si>
  <si>
    <t>R_a , micro m</t>
  </si>
  <si>
    <t>Refs</t>
  </si>
  <si>
    <t>https://lirias.kuleuven.be/1580214?limo=0</t>
  </si>
  <si>
    <t>https://www.emerald.com/insight/content/doi/10.1108/RPJ-06-2015-0078</t>
  </si>
  <si>
    <t>https://doi.org/10.1016/j.optlastec.2021.107246</t>
  </si>
  <si>
    <t>https://doi.org/10.1016/j.addma.2019.100978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</si>
</sst>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sz val="11.0"/>
      <color rgb="FF000000"/>
      <name val="&quot;Aptos Narrow&quot;"/>
    </font>
    <font>
      <sz val="9.0"/>
      <color rgb="FF000000"/>
      <name val="Arial"/>
      <scheme val="minor"/>
    </font>
    <font>
      <u/>
      <sz val="9.0"/>
      <color rgb="FF000000"/>
      <name val="Arial"/>
      <scheme val="minor"/>
    </font>
    <font>
      <u/>
      <sz val="9.0"/>
      <color rgb="FF000000"/>
    </font>
    <font>
      <u/>
      <sz val="9.0"/>
      <color rgb="FF0000FF"/>
    </font>
    <font>
      <u/>
      <sz val="9.0"/>
      <color rgb="FF000000"/>
    </font>
    <font>
      <sz val="11.0"/>
      <color rgb="FF000000"/>
      <name val="Arial"/>
    </font>
    <font>
      <sz val="10.0"/>
      <color theme="1"/>
      <name val="Arial"/>
      <scheme val="minor"/>
    </font>
    <font>
      <sz val="9.0"/>
      <color rgb="FF000000"/>
      <name val="&quot;Google Sans Mono&quot;"/>
    </font>
    <font>
      <sz val="11.0"/>
      <color rgb="FF0D0D0D"/>
      <name val="Arial"/>
    </font>
    <font>
      <sz val="11.0"/>
      <color rgb="FF1F1F1F"/>
      <name val="Arial"/>
    </font>
    <font>
      <sz val="11.0"/>
      <color rgb="FF1F1F1F"/>
      <name val="Georgia"/>
    </font>
    <font>
      <u/>
      <color rgb="FF0000FF"/>
    </font>
    <font>
      <color theme="1"/>
      <name val="Arial"/>
    </font>
    <font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1" xfId="0" applyAlignment="1" applyFont="1" applyNumberForma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3" fontId="2" numFmtId="11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5" fontId="4" numFmtId="0" xfId="0" applyAlignment="1" applyFill="1" applyFont="1">
      <alignment horizontal="center" readingOrder="0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7" fontId="1" numFmtId="0" xfId="0" applyAlignment="1" applyFill="1" applyFont="1">
      <alignment horizontal="center" readingOrder="0" shrinkToFit="0" vertical="center" wrapText="1"/>
    </xf>
    <xf borderId="0" fillId="8" fontId="1" numFmtId="0" xfId="0" applyAlignment="1" applyFill="1" applyFont="1">
      <alignment horizontal="center" readingOrder="0" shrinkToFit="0" vertical="center" wrapText="1"/>
    </xf>
    <xf borderId="0" fillId="6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left"/>
    </xf>
    <xf borderId="0" fillId="3" fontId="6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3" fontId="12" numFmtId="0" xfId="0" applyAlignment="1" applyFont="1">
      <alignment horizontal="left"/>
    </xf>
    <xf borderId="0" fillId="0" fontId="1" numFmtId="0" xfId="0" applyFont="1"/>
    <xf borderId="0" fillId="3" fontId="0" numFmtId="0" xfId="0" applyAlignment="1" applyFont="1">
      <alignment horizontal="left"/>
    </xf>
    <xf borderId="0" fillId="0" fontId="11" numFmtId="0" xfId="0" applyFont="1"/>
    <xf borderId="0" fillId="0" fontId="1" numFmtId="0" xfId="0" applyAlignment="1" applyFont="1">
      <alignment horizontal="center" readingOrder="0"/>
    </xf>
    <xf borderId="0" fillId="3" fontId="13" numFmtId="0" xfId="0" applyAlignment="1" applyFont="1">
      <alignment horizontal="center" readingOrder="0"/>
    </xf>
    <xf borderId="0" fillId="3" fontId="14" numFmtId="0" xfId="0" applyAlignment="1" applyFont="1">
      <alignment horizontal="center" readingOrder="0"/>
    </xf>
    <xf borderId="0" fillId="3" fontId="15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3" fontId="5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 shrinkToFit="0" vertical="center" wrapText="1"/>
    </xf>
    <xf borderId="0" fillId="4" fontId="17" numFmtId="0" xfId="0" applyAlignment="1" applyFont="1">
      <alignment horizontal="center" shrinkToFit="0" wrapText="1"/>
    </xf>
    <xf borderId="0" fillId="4" fontId="17" numFmtId="0" xfId="0" applyAlignment="1" applyFont="1">
      <alignment horizontal="center" vertical="bottom"/>
    </xf>
    <xf borderId="0" fillId="0" fontId="17" numFmtId="0" xfId="0" applyAlignment="1" applyFont="1">
      <alignment horizontal="center" shrinkToFit="0" wrapText="1"/>
    </xf>
    <xf borderId="0" fillId="0" fontId="17" numFmtId="11" xfId="0" applyAlignment="1" applyFont="1" applyNumberFormat="1">
      <alignment horizontal="center" shrinkToFit="0" wrapText="1"/>
    </xf>
    <xf borderId="0" fillId="0" fontId="18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4028/www.scientific.net/amr.341-342.816" TargetMode="External"/><Relationship Id="rId2" Type="http://schemas.openxmlformats.org/officeDocument/2006/relationships/hyperlink" Target="https://doi.org/10.1016/j.matdes.2009.01.013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iencedirect.com/science/article/abs/pii/S221486041630313X" TargetMode="External"/><Relationship Id="rId2" Type="http://schemas.openxmlformats.org/officeDocument/2006/relationships/hyperlink" Target="https://www.sciencedirect.com/science/article/abs/pii/S2214860420308691" TargetMode="External"/><Relationship Id="rId3" Type="http://schemas.openxmlformats.org/officeDocument/2006/relationships/hyperlink" Target="https://www.sciencedirect.com/science/article/abs/pii/S2214860420307089" TargetMode="External"/><Relationship Id="rId4" Type="http://schemas.openxmlformats.org/officeDocument/2006/relationships/hyperlink" Target="https://www.sciencedirect.com/science/article/pii/S2214860421000889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3390%2Fs23249793" TargetMode="External"/><Relationship Id="rId20" Type="http://schemas.openxmlformats.org/officeDocument/2006/relationships/hyperlink" Target="https://www.tandfonline.com/doi/abs/10.1080/2374068X.2018.1535643?journalCode=tmpt29" TargetMode="External"/><Relationship Id="rId42" Type="http://schemas.openxmlformats.org/officeDocument/2006/relationships/hyperlink" Target="https://doi.org/10.3390%2Fs23249793" TargetMode="External"/><Relationship Id="rId41" Type="http://schemas.openxmlformats.org/officeDocument/2006/relationships/hyperlink" Target="https://link.springer.com/article/10.1007/s00170-020-06196-8" TargetMode="External"/><Relationship Id="rId22" Type="http://schemas.openxmlformats.org/officeDocument/2006/relationships/hyperlink" Target="https://link.springer.com/article/10.1007/s00170-020-06196-8" TargetMode="External"/><Relationship Id="rId44" Type="http://schemas.openxmlformats.org/officeDocument/2006/relationships/hyperlink" Target="https://doi.org/10.3390%2Fs23249793" TargetMode="External"/><Relationship Id="rId21" Type="http://schemas.openxmlformats.org/officeDocument/2006/relationships/hyperlink" Target="https://link.springer.com/article/10.1007/s00170-020-06196-8" TargetMode="External"/><Relationship Id="rId43" Type="http://schemas.openxmlformats.org/officeDocument/2006/relationships/hyperlink" Target="https://doi.org/10.3390%2Fs23249793" TargetMode="External"/><Relationship Id="rId24" Type="http://schemas.openxmlformats.org/officeDocument/2006/relationships/hyperlink" Target="https://www.sciencedirect.com/science/article/abs/pii/S2214860420308691" TargetMode="External"/><Relationship Id="rId23" Type="http://schemas.openxmlformats.org/officeDocument/2006/relationships/hyperlink" Target="https://link.springer.com/article/10.1007/s00170-020-06196-8" TargetMode="External"/><Relationship Id="rId45" Type="http://schemas.openxmlformats.org/officeDocument/2006/relationships/drawing" Target="../drawings/drawing6.xml"/><Relationship Id="rId1" Type="http://schemas.openxmlformats.org/officeDocument/2006/relationships/hyperlink" Target="https://www.sciencedirect.com/science/article/abs/pii/S003039921830851X" TargetMode="External"/><Relationship Id="rId2" Type="http://schemas.openxmlformats.org/officeDocument/2006/relationships/hyperlink" Target="https://doi.org/10.1155/2019/9451406" TargetMode="External"/><Relationship Id="rId3" Type="http://schemas.openxmlformats.org/officeDocument/2006/relationships/hyperlink" Target="https://doi.org/10.3390/mi15020170" TargetMode="External"/><Relationship Id="rId4" Type="http://schemas.openxmlformats.org/officeDocument/2006/relationships/hyperlink" Target="https://www.sciencedirect.com/science/article/abs/pii/S221486041630313X" TargetMode="External"/><Relationship Id="rId9" Type="http://schemas.openxmlformats.org/officeDocument/2006/relationships/hyperlink" Target="https://link.springer.com/article/10.1007/s00170-020-06196-8" TargetMode="External"/><Relationship Id="rId26" Type="http://schemas.openxmlformats.org/officeDocument/2006/relationships/hyperlink" Target="https://www.sciencedirect.com/science/article/abs/pii/S003039921830851X" TargetMode="External"/><Relationship Id="rId25" Type="http://schemas.openxmlformats.org/officeDocument/2006/relationships/hyperlink" Target="https://www.sciencedirect.com/science/article/abs/pii/S003039921830851X" TargetMode="External"/><Relationship Id="rId28" Type="http://schemas.openxmlformats.org/officeDocument/2006/relationships/hyperlink" Target="https://doi.org/10.1155/2019/9451406" TargetMode="External"/><Relationship Id="rId27" Type="http://schemas.openxmlformats.org/officeDocument/2006/relationships/hyperlink" Target="https://doi.org/10.1155/2019/9451406" TargetMode="External"/><Relationship Id="rId5" Type="http://schemas.openxmlformats.org/officeDocument/2006/relationships/hyperlink" Target="https://www.sciencedirect.com/science/article/abs/pii/S2214860420308691" TargetMode="External"/><Relationship Id="rId6" Type="http://schemas.openxmlformats.org/officeDocument/2006/relationships/hyperlink" Target="https://www.sciencedirect.com/science/article/abs/pii/S2214860420308691" TargetMode="External"/><Relationship Id="rId29" Type="http://schemas.openxmlformats.org/officeDocument/2006/relationships/hyperlink" Target="https://doi.org/10.1155/2019/9451406" TargetMode="External"/><Relationship Id="rId7" Type="http://schemas.openxmlformats.org/officeDocument/2006/relationships/hyperlink" Target="https://www.tandfonline.com/doi/abs/10.1080/2374068X.2018.1535643?journalCode=tmpt29" TargetMode="External"/><Relationship Id="rId8" Type="http://schemas.openxmlformats.org/officeDocument/2006/relationships/hyperlink" Target="https://www.tandfonline.com/doi/abs/10.1080/2374068X.2018.1535643?journalCode=tmpt29" TargetMode="External"/><Relationship Id="rId31" Type="http://schemas.openxmlformats.org/officeDocument/2006/relationships/hyperlink" Target="https://doi.org/10.1155/2019/9451406" TargetMode="External"/><Relationship Id="rId30" Type="http://schemas.openxmlformats.org/officeDocument/2006/relationships/hyperlink" Target="https://doi.org/10.1155/2019/9451406" TargetMode="External"/><Relationship Id="rId11" Type="http://schemas.openxmlformats.org/officeDocument/2006/relationships/hyperlink" Target="https://link.springer.com/article/10.1007/s00170-020-06196-8" TargetMode="External"/><Relationship Id="rId33" Type="http://schemas.openxmlformats.org/officeDocument/2006/relationships/hyperlink" Target="https://doi.org/10.1155/2019/9451406" TargetMode="External"/><Relationship Id="rId10" Type="http://schemas.openxmlformats.org/officeDocument/2006/relationships/hyperlink" Target="https://link.springer.com/article/10.1007/s00170-020-06196-8" TargetMode="External"/><Relationship Id="rId32" Type="http://schemas.openxmlformats.org/officeDocument/2006/relationships/hyperlink" Target="https://link.springer.com/article/10.1007/s00170-020-06196-8" TargetMode="External"/><Relationship Id="rId13" Type="http://schemas.openxmlformats.org/officeDocument/2006/relationships/hyperlink" Target="https://www.sciencedirect.com/science/article/abs/pii/S003039921830851X" TargetMode="External"/><Relationship Id="rId35" Type="http://schemas.openxmlformats.org/officeDocument/2006/relationships/hyperlink" Target="https://doi.org/10.1155/2019/9451406" TargetMode="External"/><Relationship Id="rId12" Type="http://schemas.openxmlformats.org/officeDocument/2006/relationships/hyperlink" Target="https://www.sciencedirect.com/science/article/abs/pii/S2214860420308691" TargetMode="External"/><Relationship Id="rId34" Type="http://schemas.openxmlformats.org/officeDocument/2006/relationships/hyperlink" Target="https://doi.org/10.1155/2019/9451406" TargetMode="External"/><Relationship Id="rId15" Type="http://schemas.openxmlformats.org/officeDocument/2006/relationships/hyperlink" Target="https://www.sciencedirect.com/science/article/abs/pii/S221486041630313X" TargetMode="External"/><Relationship Id="rId37" Type="http://schemas.openxmlformats.org/officeDocument/2006/relationships/hyperlink" Target="https://doi.org/10.3390/mi15020170" TargetMode="External"/><Relationship Id="rId14" Type="http://schemas.openxmlformats.org/officeDocument/2006/relationships/hyperlink" Target="https://www.sciencedirect.com/science/article/abs/pii/S003039921830851X" TargetMode="External"/><Relationship Id="rId36" Type="http://schemas.openxmlformats.org/officeDocument/2006/relationships/hyperlink" Target="https://doi.org/10.3390/mi15020170" TargetMode="External"/><Relationship Id="rId17" Type="http://schemas.openxmlformats.org/officeDocument/2006/relationships/hyperlink" Target="https://www.sciencedirect.com/science/article/abs/pii/S2214860420308691" TargetMode="External"/><Relationship Id="rId39" Type="http://schemas.openxmlformats.org/officeDocument/2006/relationships/hyperlink" Target="https://doi.org/10.3390%2Fs23249793" TargetMode="External"/><Relationship Id="rId16" Type="http://schemas.openxmlformats.org/officeDocument/2006/relationships/hyperlink" Target="https://www.sciencedirect.com/science/article/abs/pii/S2214860420308691" TargetMode="External"/><Relationship Id="rId38" Type="http://schemas.openxmlformats.org/officeDocument/2006/relationships/hyperlink" Target="https://doi.org/10.3390/mi15020170" TargetMode="External"/><Relationship Id="rId19" Type="http://schemas.openxmlformats.org/officeDocument/2006/relationships/hyperlink" Target="https://www.tandfonline.com/doi/abs/10.1080/2374068X.2018.1535643?journalCode=tmpt29" TargetMode="External"/><Relationship Id="rId18" Type="http://schemas.openxmlformats.org/officeDocument/2006/relationships/hyperlink" Target="https://www.sciencedirect.com/science/article/abs/pii/S2214860420308691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lirias.kuleuven.be/1580214?limo=0" TargetMode="External"/><Relationship Id="rId2" Type="http://schemas.openxmlformats.org/officeDocument/2006/relationships/hyperlink" Target="https://www.emerald.com/insight/content/doi/10.1108/RPJ-06-2015-0078" TargetMode="External"/><Relationship Id="rId3" Type="http://schemas.openxmlformats.org/officeDocument/2006/relationships/hyperlink" Target="https://doi.org/10.1016/j.optlastec.2021.107246" TargetMode="External"/><Relationship Id="rId4" Type="http://schemas.openxmlformats.org/officeDocument/2006/relationships/hyperlink" Target="https://doi.org/10.1016/j.addma.2019.100978" TargetMode="External"/><Relationship Id="rId5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6" max="6" width="16.25"/>
    <col customWidth="1" min="9" max="9" width="24.0"/>
    <col customWidth="1" min="14" max="14" width="2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1">
        <v>36.6</v>
      </c>
      <c r="B2" s="1">
        <v>25.0</v>
      </c>
      <c r="C2" s="1">
        <v>50.0</v>
      </c>
      <c r="D2" s="1">
        <v>0.08</v>
      </c>
      <c r="E2" s="1">
        <v>0.1</v>
      </c>
      <c r="F2" s="4">
        <v>2.0E-5</v>
      </c>
      <c r="G2" s="2">
        <v>1.0</v>
      </c>
      <c r="H2" s="1">
        <v>1.0</v>
      </c>
      <c r="I2" s="5">
        <v>1.0</v>
      </c>
      <c r="J2" s="6">
        <v>0.0394</v>
      </c>
      <c r="K2" s="1">
        <v>99.52</v>
      </c>
      <c r="L2" s="4">
        <v>7.45E-5</v>
      </c>
      <c r="M2" s="4">
        <v>0.002</v>
      </c>
      <c r="N2" s="7" t="s">
        <v>14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1">
        <v>36.6</v>
      </c>
      <c r="B3" s="1">
        <v>25.0</v>
      </c>
      <c r="C3" s="1">
        <v>80.0</v>
      </c>
      <c r="D3" s="1">
        <v>0.08</v>
      </c>
      <c r="E3" s="1">
        <v>0.1</v>
      </c>
      <c r="F3" s="4">
        <v>2.0E-5</v>
      </c>
      <c r="G3" s="2">
        <v>1.0</v>
      </c>
      <c r="H3" s="1">
        <v>1.0</v>
      </c>
      <c r="I3" s="5">
        <v>1.0</v>
      </c>
      <c r="J3" s="4">
        <v>0.0154</v>
      </c>
      <c r="K3" s="1">
        <v>62.2</v>
      </c>
      <c r="L3" s="4">
        <v>7.45E-5</v>
      </c>
      <c r="M3" s="4">
        <v>0.00125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1">
        <v>36.6</v>
      </c>
      <c r="B4" s="1">
        <v>25.0</v>
      </c>
      <c r="C4" s="1">
        <v>110.0</v>
      </c>
      <c r="D4" s="1">
        <v>0.08</v>
      </c>
      <c r="E4" s="1">
        <v>0.1</v>
      </c>
      <c r="F4" s="4">
        <v>2.0E-5</v>
      </c>
      <c r="G4" s="2">
        <v>1.0</v>
      </c>
      <c r="H4" s="1">
        <v>1.0</v>
      </c>
      <c r="I4" s="5">
        <v>1.0</v>
      </c>
      <c r="J4" s="4">
        <v>0.0812</v>
      </c>
      <c r="K4" s="1">
        <v>45.24</v>
      </c>
      <c r="L4" s="4">
        <v>7.45E-5</v>
      </c>
      <c r="M4" s="4">
        <v>9.09E-4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1">
        <v>36.6</v>
      </c>
      <c r="B5" s="1">
        <v>25.0</v>
      </c>
      <c r="C5" s="1">
        <v>140.0</v>
      </c>
      <c r="D5" s="1">
        <v>0.08</v>
      </c>
      <c r="E5" s="1">
        <v>0.1</v>
      </c>
      <c r="F5" s="4">
        <v>2.0E-5</v>
      </c>
      <c r="G5" s="2">
        <v>1.0</v>
      </c>
      <c r="H5" s="1">
        <v>1.0</v>
      </c>
      <c r="I5" s="5">
        <v>1.0</v>
      </c>
      <c r="J5" s="4">
        <v>0.0501</v>
      </c>
      <c r="K5" s="1">
        <v>35.54</v>
      </c>
      <c r="L5" s="4">
        <v>7.45E-5</v>
      </c>
      <c r="M5" s="4">
        <v>7.14E-4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1">
        <v>36.6</v>
      </c>
      <c r="B6" s="1">
        <v>50.0</v>
      </c>
      <c r="C6" s="1">
        <v>50.0</v>
      </c>
      <c r="D6" s="1">
        <v>0.08</v>
      </c>
      <c r="E6" s="1">
        <v>0.1</v>
      </c>
      <c r="F6" s="4">
        <v>2.0E-5</v>
      </c>
      <c r="G6" s="2">
        <v>1.0</v>
      </c>
      <c r="H6" s="1">
        <v>22.1</v>
      </c>
      <c r="I6" s="1">
        <v>1.03</v>
      </c>
      <c r="J6" s="4">
        <v>1.53</v>
      </c>
      <c r="K6" s="1">
        <v>199.04</v>
      </c>
      <c r="L6" s="4">
        <v>4.4E-4</v>
      </c>
      <c r="M6" s="4">
        <v>0.021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1">
        <v>36.6</v>
      </c>
      <c r="B7" s="1">
        <v>50.0</v>
      </c>
      <c r="C7" s="1">
        <v>80.0</v>
      </c>
      <c r="D7" s="1">
        <v>0.08</v>
      </c>
      <c r="E7" s="1">
        <v>0.1</v>
      </c>
      <c r="F7" s="4">
        <v>2.0E-5</v>
      </c>
      <c r="G7" s="2">
        <v>1.0</v>
      </c>
      <c r="H7" s="1">
        <v>31.4</v>
      </c>
      <c r="I7" s="1">
        <v>1.33</v>
      </c>
      <c r="J7" s="4">
        <v>0.798</v>
      </c>
      <c r="K7" s="1">
        <v>124.4</v>
      </c>
      <c r="L7" s="4">
        <v>5.46E-4</v>
      </c>
      <c r="M7" s="4">
        <v>0.0163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1">
        <v>36.6</v>
      </c>
      <c r="B8" s="1">
        <v>50.0</v>
      </c>
      <c r="C8" s="1">
        <v>110.0</v>
      </c>
      <c r="D8" s="1">
        <v>0.08</v>
      </c>
      <c r="E8" s="1">
        <v>0.1</v>
      </c>
      <c r="F8" s="4">
        <v>2.0E-5</v>
      </c>
      <c r="G8" s="2">
        <v>1.0</v>
      </c>
      <c r="H8" s="1">
        <v>33.9</v>
      </c>
      <c r="I8" s="1">
        <v>1.37</v>
      </c>
      <c r="J8" s="4">
        <v>0.174</v>
      </c>
      <c r="K8" s="1">
        <v>90.47</v>
      </c>
      <c r="L8" s="4">
        <v>5.67E-4</v>
      </c>
      <c r="M8" s="4">
        <v>0.0118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1">
        <v>36.6</v>
      </c>
      <c r="B9" s="1">
        <v>50.0</v>
      </c>
      <c r="C9" s="1">
        <v>140.0</v>
      </c>
      <c r="D9" s="1">
        <v>0.08</v>
      </c>
      <c r="E9" s="1">
        <v>0.1</v>
      </c>
      <c r="F9" s="4">
        <v>2.0E-5</v>
      </c>
      <c r="G9" s="2">
        <v>1.0</v>
      </c>
      <c r="H9" s="1">
        <v>30.9</v>
      </c>
      <c r="I9" s="1">
        <v>1.59</v>
      </c>
      <c r="J9" s="4">
        <v>0.0746</v>
      </c>
      <c r="K9" s="1">
        <v>71.09</v>
      </c>
      <c r="L9" s="4">
        <v>6.09E-4</v>
      </c>
      <c r="M9" s="4">
        <v>0.0104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1">
        <v>36.6</v>
      </c>
      <c r="B10" s="1">
        <v>75.0</v>
      </c>
      <c r="C10" s="1">
        <v>290.0</v>
      </c>
      <c r="D10" s="1">
        <v>0.08</v>
      </c>
      <c r="E10" s="1">
        <v>0.1</v>
      </c>
      <c r="F10" s="4">
        <v>2.0E-5</v>
      </c>
      <c r="G10" s="2">
        <v>1.0</v>
      </c>
      <c r="H10" s="1">
        <v>39.8</v>
      </c>
      <c r="I10" s="1">
        <v>2.82</v>
      </c>
      <c r="J10" s="4">
        <v>0.0238</v>
      </c>
      <c r="K10" s="1">
        <v>51.48</v>
      </c>
      <c r="L10" s="4">
        <v>9.65E-4</v>
      </c>
      <c r="M10" s="4">
        <v>0.00924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1">
        <v>36.6</v>
      </c>
      <c r="B11" s="1">
        <v>75.0</v>
      </c>
      <c r="C11" s="1">
        <v>320.0</v>
      </c>
      <c r="D11" s="1">
        <v>0.08</v>
      </c>
      <c r="E11" s="1">
        <v>0.1</v>
      </c>
      <c r="F11" s="4">
        <v>2.0E-5</v>
      </c>
      <c r="G11" s="2">
        <v>1.0</v>
      </c>
      <c r="H11" s="1">
        <v>38.1</v>
      </c>
      <c r="I11" s="1">
        <v>2.91</v>
      </c>
      <c r="J11" s="4">
        <v>0.0157</v>
      </c>
      <c r="K11" s="1">
        <v>46.65</v>
      </c>
      <c r="L11" s="4">
        <v>9.65E-4</v>
      </c>
      <c r="M11" s="4">
        <v>0.00838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1">
        <v>36.6</v>
      </c>
      <c r="B12" s="1">
        <v>100.0</v>
      </c>
      <c r="C12" s="1">
        <v>80.0</v>
      </c>
      <c r="D12" s="1">
        <v>0.08</v>
      </c>
      <c r="E12" s="1">
        <v>0.1</v>
      </c>
      <c r="F12" s="4">
        <v>2.0E-5</v>
      </c>
      <c r="G12" s="2">
        <v>0.0</v>
      </c>
      <c r="H12" s="1">
        <v>146.0</v>
      </c>
      <c r="I12" s="1">
        <v>2.21</v>
      </c>
      <c r="J12" s="4">
        <v>0.055</v>
      </c>
      <c r="K12" s="1">
        <v>248.81</v>
      </c>
      <c r="L12" s="4">
        <v>0.00107</v>
      </c>
      <c r="M12" s="4">
        <v>0.0345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1">
        <v>36.6</v>
      </c>
      <c r="B13" s="1">
        <v>100.0</v>
      </c>
      <c r="C13" s="1">
        <v>110.0</v>
      </c>
      <c r="D13" s="1">
        <v>0.08</v>
      </c>
      <c r="E13" s="1">
        <v>0.1</v>
      </c>
      <c r="F13" s="4">
        <v>2.0E-5</v>
      </c>
      <c r="G13" s="2">
        <v>0.0</v>
      </c>
      <c r="H13" s="1">
        <v>145.0</v>
      </c>
      <c r="I13" s="1">
        <v>2.68</v>
      </c>
      <c r="J13" s="4">
        <v>0.00615</v>
      </c>
      <c r="K13" s="1">
        <v>180.95</v>
      </c>
      <c r="L13" s="4">
        <v>0.00117</v>
      </c>
      <c r="M13" s="4">
        <v>0.028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1">
        <v>36.6</v>
      </c>
      <c r="B14" s="1">
        <v>100.0</v>
      </c>
      <c r="C14" s="1">
        <v>290.0</v>
      </c>
      <c r="D14" s="1">
        <v>0.08</v>
      </c>
      <c r="E14" s="1">
        <v>0.1</v>
      </c>
      <c r="F14" s="4">
        <v>2.0E-5</v>
      </c>
      <c r="G14" s="2">
        <v>1.0</v>
      </c>
      <c r="H14" s="1">
        <v>73.9</v>
      </c>
      <c r="I14" s="1">
        <v>3.1</v>
      </c>
      <c r="J14" s="4">
        <v>0.328</v>
      </c>
      <c r="K14" s="1">
        <v>68.64</v>
      </c>
      <c r="L14" s="4">
        <v>0.00114</v>
      </c>
      <c r="M14" s="4">
        <v>0.0109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1">
        <v>36.6</v>
      </c>
      <c r="B15" s="1">
        <v>100.0</v>
      </c>
      <c r="C15" s="1">
        <v>320.0</v>
      </c>
      <c r="D15" s="1">
        <v>0.08</v>
      </c>
      <c r="E15" s="1">
        <v>0.1</v>
      </c>
      <c r="F15" s="4">
        <v>2.0E-5</v>
      </c>
      <c r="G15" s="2">
        <v>1.0</v>
      </c>
      <c r="H15" s="1">
        <v>72.9</v>
      </c>
      <c r="I15" s="1">
        <v>3.34</v>
      </c>
      <c r="J15" s="4">
        <v>0.126</v>
      </c>
      <c r="K15" s="1">
        <v>62.2</v>
      </c>
      <c r="L15" s="4">
        <v>0.00122</v>
      </c>
      <c r="M15" s="4">
        <v>0.0107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1">
        <v>36.6</v>
      </c>
      <c r="B16" s="1">
        <v>125.0</v>
      </c>
      <c r="C16" s="1">
        <v>80.0</v>
      </c>
      <c r="D16" s="1">
        <v>0.08</v>
      </c>
      <c r="E16" s="1">
        <v>0.1</v>
      </c>
      <c r="F16" s="4">
        <v>2.0E-5</v>
      </c>
      <c r="G16" s="2">
        <v>0.0</v>
      </c>
      <c r="H16" s="1">
        <v>276.0</v>
      </c>
      <c r="I16" s="1">
        <v>2.85</v>
      </c>
      <c r="J16" s="4">
        <v>0.00269</v>
      </c>
      <c r="K16" s="1">
        <v>311.01</v>
      </c>
      <c r="L16" s="4">
        <v>0.0016</v>
      </c>
      <c r="M16" s="4">
        <v>0.0528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1">
        <v>36.6</v>
      </c>
      <c r="B17" s="1">
        <v>125.0</v>
      </c>
      <c r="C17" s="1">
        <v>110.0</v>
      </c>
      <c r="D17" s="1">
        <v>0.08</v>
      </c>
      <c r="E17" s="1">
        <v>0.1</v>
      </c>
      <c r="F17" s="4">
        <v>2.0E-5</v>
      </c>
      <c r="G17" s="2">
        <v>0.0</v>
      </c>
      <c r="H17" s="1">
        <v>255.0</v>
      </c>
      <c r="I17" s="1">
        <v>2.73</v>
      </c>
      <c r="J17" s="4">
        <v>0.0028</v>
      </c>
      <c r="K17" s="1">
        <v>226.19</v>
      </c>
      <c r="L17" s="4">
        <v>0.00135</v>
      </c>
      <c r="M17" s="4">
        <v>0.031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1">
        <v>36.6</v>
      </c>
      <c r="B18" s="1">
        <v>125.0</v>
      </c>
      <c r="C18" s="1">
        <v>140.0</v>
      </c>
      <c r="D18" s="1">
        <v>0.08</v>
      </c>
      <c r="E18" s="1">
        <v>0.1</v>
      </c>
      <c r="F18" s="4">
        <v>2.0E-5</v>
      </c>
      <c r="G18" s="2">
        <v>0.0</v>
      </c>
      <c r="H18" s="1">
        <v>191.0</v>
      </c>
      <c r="I18" s="1">
        <v>3.1</v>
      </c>
      <c r="J18" s="4">
        <v>0.0046</v>
      </c>
      <c r="K18" s="1">
        <v>177.72</v>
      </c>
      <c r="L18" s="4">
        <v>0.00134</v>
      </c>
      <c r="M18" s="4">
        <v>0.0255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1">
        <v>36.6</v>
      </c>
      <c r="B19" s="1">
        <v>125.0</v>
      </c>
      <c r="C19" s="1">
        <v>290.0</v>
      </c>
      <c r="D19" s="1">
        <v>0.08</v>
      </c>
      <c r="E19" s="1">
        <v>0.1</v>
      </c>
      <c r="F19" s="4">
        <v>2.0E-5</v>
      </c>
      <c r="G19" s="2">
        <v>1.0</v>
      </c>
      <c r="H19" s="1">
        <v>117.0</v>
      </c>
      <c r="I19" s="1">
        <v>3.55</v>
      </c>
      <c r="J19" s="4">
        <v>0.103</v>
      </c>
      <c r="K19" s="1">
        <v>85.8</v>
      </c>
      <c r="L19" s="4">
        <v>0.00134</v>
      </c>
      <c r="M19" s="4">
        <v>0.0129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1">
        <v>36.6</v>
      </c>
      <c r="B20" s="1">
        <v>125.0</v>
      </c>
      <c r="C20" s="1">
        <v>320.0</v>
      </c>
      <c r="D20" s="1">
        <v>0.08</v>
      </c>
      <c r="E20" s="1">
        <v>0.1</v>
      </c>
      <c r="F20" s="4">
        <v>2.0E-5</v>
      </c>
      <c r="G20" s="2">
        <v>1.0</v>
      </c>
      <c r="H20" s="1">
        <v>114.0</v>
      </c>
      <c r="I20" s="1">
        <v>3.7</v>
      </c>
      <c r="J20" s="4">
        <v>0.327</v>
      </c>
      <c r="K20" s="1">
        <v>77.75</v>
      </c>
      <c r="L20" s="4">
        <v>0.00139</v>
      </c>
      <c r="M20" s="4">
        <v>0.0122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1">
        <v>36.6</v>
      </c>
      <c r="B21" s="1">
        <v>150.0</v>
      </c>
      <c r="C21" s="1">
        <v>80.0</v>
      </c>
      <c r="D21" s="1">
        <v>0.08</v>
      </c>
      <c r="E21" s="1">
        <v>0.1</v>
      </c>
      <c r="F21" s="4">
        <v>2.0E-5</v>
      </c>
      <c r="G21" s="2">
        <v>0.0</v>
      </c>
      <c r="H21" s="1">
        <v>392.0</v>
      </c>
      <c r="I21" s="1">
        <v>3.25</v>
      </c>
      <c r="J21" s="4">
        <v>0.00191</v>
      </c>
      <c r="K21" s="1">
        <v>373.21</v>
      </c>
      <c r="L21" s="4">
        <v>0.00195</v>
      </c>
      <c r="M21" s="4">
        <v>0.0658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1">
        <v>36.6</v>
      </c>
      <c r="B22" s="1">
        <v>150.0</v>
      </c>
      <c r="C22" s="1">
        <v>110.0</v>
      </c>
      <c r="D22" s="1">
        <v>0.08</v>
      </c>
      <c r="E22" s="1">
        <v>0.1</v>
      </c>
      <c r="F22" s="4">
        <v>2.0E-5</v>
      </c>
      <c r="G22" s="2">
        <v>0.0</v>
      </c>
      <c r="H22" s="1">
        <v>344.0</v>
      </c>
      <c r="I22" s="1">
        <v>3.24</v>
      </c>
      <c r="J22" s="4">
        <v>0.00184</v>
      </c>
      <c r="K22" s="1">
        <v>271.42</v>
      </c>
      <c r="L22" s="4">
        <v>0.00166</v>
      </c>
      <c r="M22" s="4">
        <v>0.0398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1">
        <v>36.6</v>
      </c>
      <c r="B23" s="1">
        <v>150.0</v>
      </c>
      <c r="C23" s="1">
        <v>140.0</v>
      </c>
      <c r="D23" s="1">
        <v>0.08</v>
      </c>
      <c r="E23" s="1">
        <v>0.1</v>
      </c>
      <c r="F23" s="4">
        <v>2.0E-5</v>
      </c>
      <c r="G23" s="2">
        <v>0.0</v>
      </c>
      <c r="H23" s="1">
        <v>261.0</v>
      </c>
      <c r="I23" s="1">
        <v>3.57</v>
      </c>
      <c r="J23" s="4">
        <v>0.00238</v>
      </c>
      <c r="K23" s="1">
        <v>213.26</v>
      </c>
      <c r="L23" s="4">
        <v>0.00162</v>
      </c>
      <c r="M23" s="4">
        <v>0.0319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1">
        <v>36.6</v>
      </c>
      <c r="B24" s="1">
        <v>150.0</v>
      </c>
      <c r="C24" s="1">
        <v>170.0</v>
      </c>
      <c r="D24" s="1">
        <v>0.08</v>
      </c>
      <c r="E24" s="1">
        <v>0.1</v>
      </c>
      <c r="F24" s="4">
        <v>2.0E-5</v>
      </c>
      <c r="G24" s="2">
        <v>0.0</v>
      </c>
      <c r="H24" s="1">
        <v>228.0</v>
      </c>
      <c r="I24" s="1">
        <v>3.58</v>
      </c>
      <c r="J24" s="4">
        <v>0.00338</v>
      </c>
      <c r="K24" s="1">
        <v>175.63</v>
      </c>
      <c r="L24" s="4">
        <v>0.00154</v>
      </c>
      <c r="M24" s="4">
        <v>0.0248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1">
        <v>36.6</v>
      </c>
      <c r="B25" s="1">
        <v>150.0</v>
      </c>
      <c r="C25" s="1">
        <v>200.0</v>
      </c>
      <c r="D25" s="1">
        <v>0.08</v>
      </c>
      <c r="E25" s="1">
        <v>0.1</v>
      </c>
      <c r="F25" s="4">
        <v>2.0E-5</v>
      </c>
      <c r="G25" s="2">
        <v>0.0</v>
      </c>
      <c r="H25" s="1">
        <v>215.0</v>
      </c>
      <c r="I25" s="1">
        <v>3.6</v>
      </c>
      <c r="J25" s="4">
        <v>0.00481</v>
      </c>
      <c r="K25" s="1">
        <v>149.28</v>
      </c>
      <c r="L25" s="4">
        <v>0.00151</v>
      </c>
      <c r="M25" s="4">
        <v>0.0207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1">
        <v>36.6</v>
      </c>
      <c r="B26" s="1">
        <v>150.0</v>
      </c>
      <c r="C26" s="1">
        <v>290.0</v>
      </c>
      <c r="D26" s="1">
        <v>0.08</v>
      </c>
      <c r="E26" s="1">
        <v>0.1</v>
      </c>
      <c r="F26" s="4">
        <v>2.0E-5</v>
      </c>
      <c r="G26" s="2">
        <v>1.0</v>
      </c>
      <c r="H26" s="1">
        <v>164.0</v>
      </c>
      <c r="I26" s="1">
        <v>3.91</v>
      </c>
      <c r="J26" s="4">
        <v>0.0167</v>
      </c>
      <c r="K26" s="1">
        <v>102.95</v>
      </c>
      <c r="L26" s="4">
        <v>0.00151</v>
      </c>
      <c r="M26" s="4">
        <v>0.0146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1">
        <v>36.6</v>
      </c>
      <c r="B27" s="1">
        <v>150.0</v>
      </c>
      <c r="C27" s="1">
        <v>320.0</v>
      </c>
      <c r="D27" s="1">
        <v>0.08</v>
      </c>
      <c r="E27" s="1">
        <v>0.1</v>
      </c>
      <c r="F27" s="4">
        <v>2.0E-5</v>
      </c>
      <c r="G27" s="2">
        <v>1.0</v>
      </c>
      <c r="H27" s="1">
        <v>139.0</v>
      </c>
      <c r="I27" s="1">
        <v>4.06</v>
      </c>
      <c r="J27" s="4">
        <v>0.0403</v>
      </c>
      <c r="K27" s="1">
        <v>93.3</v>
      </c>
      <c r="L27" s="4">
        <v>0.00154</v>
      </c>
      <c r="M27" s="4">
        <v>0.0137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1">
        <v>36.6</v>
      </c>
      <c r="B28" s="1">
        <v>175.0</v>
      </c>
      <c r="C28" s="1">
        <v>80.0</v>
      </c>
      <c r="D28" s="1">
        <v>0.08</v>
      </c>
      <c r="E28" s="1">
        <v>0.1</v>
      </c>
      <c r="F28" s="4">
        <v>2.0E-5</v>
      </c>
      <c r="G28" s="2">
        <v>0.0</v>
      </c>
      <c r="H28" s="1">
        <v>523.0</v>
      </c>
      <c r="I28" s="1">
        <v>3.69</v>
      </c>
      <c r="J28" s="4">
        <v>0.00145</v>
      </c>
      <c r="K28" s="1">
        <v>435.41</v>
      </c>
      <c r="L28" s="4">
        <v>0.00239</v>
      </c>
      <c r="M28" s="4">
        <v>0.0821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1">
        <v>36.6</v>
      </c>
      <c r="B29" s="1">
        <v>175.0</v>
      </c>
      <c r="C29" s="1">
        <v>110.0</v>
      </c>
      <c r="D29" s="1">
        <v>0.08</v>
      </c>
      <c r="E29" s="1">
        <v>0.1</v>
      </c>
      <c r="F29" s="4">
        <v>2.0E-5</v>
      </c>
      <c r="G29" s="2">
        <v>0.0</v>
      </c>
      <c r="H29" s="1">
        <v>428.0</v>
      </c>
      <c r="I29" s="1">
        <v>3.94</v>
      </c>
      <c r="J29" s="4">
        <v>0.00146</v>
      </c>
      <c r="K29" s="1">
        <v>316.66</v>
      </c>
      <c r="L29" s="4">
        <v>0.00208</v>
      </c>
      <c r="M29" s="4">
        <v>0.052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1">
        <v>36.6</v>
      </c>
      <c r="B30" s="1">
        <v>175.0</v>
      </c>
      <c r="C30" s="1">
        <v>140.0</v>
      </c>
      <c r="D30" s="1">
        <v>0.08</v>
      </c>
      <c r="E30" s="1">
        <v>0.1</v>
      </c>
      <c r="F30" s="4">
        <v>2.0E-5</v>
      </c>
      <c r="G30" s="2">
        <v>0.0</v>
      </c>
      <c r="H30" s="1">
        <v>401.0</v>
      </c>
      <c r="I30" s="1">
        <v>3.36</v>
      </c>
      <c r="J30" s="4">
        <v>0.00163</v>
      </c>
      <c r="K30" s="1">
        <v>248.81</v>
      </c>
      <c r="L30" s="4">
        <v>0.00165</v>
      </c>
      <c r="M30" s="4">
        <v>0.0307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1">
        <v>36.6</v>
      </c>
      <c r="B31" s="1">
        <v>175.0</v>
      </c>
      <c r="C31" s="1">
        <v>170.0</v>
      </c>
      <c r="D31" s="1">
        <v>0.08</v>
      </c>
      <c r="E31" s="1">
        <v>0.1</v>
      </c>
      <c r="F31" s="4">
        <v>2.0E-5</v>
      </c>
      <c r="G31" s="2">
        <v>0.0</v>
      </c>
      <c r="H31" s="1">
        <v>307.0</v>
      </c>
      <c r="I31" s="1">
        <v>3.89</v>
      </c>
      <c r="J31" s="4">
        <v>0.0022</v>
      </c>
      <c r="K31" s="1">
        <v>204.9</v>
      </c>
      <c r="L31" s="4">
        <v>0.00176</v>
      </c>
      <c r="M31" s="4">
        <v>0.0286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1">
        <v>36.6</v>
      </c>
      <c r="B32" s="1">
        <v>175.0</v>
      </c>
      <c r="C32" s="1">
        <v>200.0</v>
      </c>
      <c r="D32" s="1">
        <v>0.08</v>
      </c>
      <c r="E32" s="1">
        <v>0.1</v>
      </c>
      <c r="F32" s="4">
        <v>2.0E-5</v>
      </c>
      <c r="G32" s="2">
        <v>0.0</v>
      </c>
      <c r="H32" s="1">
        <v>274.0</v>
      </c>
      <c r="I32" s="1">
        <v>4.12</v>
      </c>
      <c r="J32" s="4">
        <v>0.00279</v>
      </c>
      <c r="K32" s="1">
        <v>174.16</v>
      </c>
      <c r="L32" s="4">
        <v>0.00174</v>
      </c>
      <c r="M32" s="4">
        <v>0.0243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1">
        <v>36.6</v>
      </c>
      <c r="B33" s="1">
        <v>175.0</v>
      </c>
      <c r="C33" s="1">
        <v>290.0</v>
      </c>
      <c r="D33" s="1">
        <v>0.08</v>
      </c>
      <c r="E33" s="1">
        <v>0.1</v>
      </c>
      <c r="F33" s="4">
        <v>2.0E-5</v>
      </c>
      <c r="G33" s="2">
        <v>1.0</v>
      </c>
      <c r="H33" s="1">
        <v>215.0</v>
      </c>
      <c r="I33" s="1">
        <v>4.26</v>
      </c>
      <c r="J33" s="4">
        <v>0.00672</v>
      </c>
      <c r="K33" s="1">
        <v>120.11</v>
      </c>
      <c r="L33" s="4">
        <v>0.00169</v>
      </c>
      <c r="M33" s="4">
        <v>0.0164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1">
        <v>36.6</v>
      </c>
      <c r="B34" s="1">
        <v>175.0</v>
      </c>
      <c r="C34" s="1">
        <v>320.0</v>
      </c>
      <c r="D34" s="1">
        <v>0.08</v>
      </c>
      <c r="E34" s="1">
        <v>0.1</v>
      </c>
      <c r="F34" s="4">
        <v>2.0E-5</v>
      </c>
      <c r="G34" s="2">
        <v>1.0</v>
      </c>
      <c r="H34" s="1">
        <v>193.0</v>
      </c>
      <c r="I34" s="1">
        <v>4.19</v>
      </c>
      <c r="J34" s="4">
        <v>0.00106</v>
      </c>
      <c r="K34" s="1">
        <v>108.85</v>
      </c>
      <c r="L34" s="4">
        <v>0.00166</v>
      </c>
      <c r="M34" s="4">
        <v>0.0147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1">
        <v>36.6</v>
      </c>
      <c r="B35" s="1">
        <v>200.0</v>
      </c>
      <c r="C35" s="1">
        <v>110.0</v>
      </c>
      <c r="D35" s="1">
        <v>0.08</v>
      </c>
      <c r="E35" s="1">
        <v>0.1</v>
      </c>
      <c r="F35" s="4">
        <v>2.0E-5</v>
      </c>
      <c r="G35" s="2">
        <v>0.0</v>
      </c>
      <c r="H35" s="1">
        <v>563.0</v>
      </c>
      <c r="I35" s="1">
        <v>4.27</v>
      </c>
      <c r="J35" s="4">
        <v>0.00133</v>
      </c>
      <c r="K35" s="1">
        <v>391.9</v>
      </c>
      <c r="L35" s="4">
        <v>0.00256</v>
      </c>
      <c r="M35" s="4">
        <v>0.00652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1">
        <v>36.6</v>
      </c>
      <c r="B36" s="1">
        <v>200.0</v>
      </c>
      <c r="C36" s="1">
        <v>140.0</v>
      </c>
      <c r="D36" s="1">
        <v>0.08</v>
      </c>
      <c r="E36" s="1">
        <v>0.1</v>
      </c>
      <c r="F36" s="4">
        <v>2.0E-5</v>
      </c>
      <c r="G36" s="2">
        <v>0.0</v>
      </c>
      <c r="H36" s="1">
        <v>489.0</v>
      </c>
      <c r="I36" s="1">
        <v>3.72</v>
      </c>
      <c r="J36" s="4">
        <v>0.00125</v>
      </c>
      <c r="K36" s="1">
        <v>284.35</v>
      </c>
      <c r="L36" s="4">
        <v>0.00188</v>
      </c>
      <c r="M36" s="4">
        <v>0.0359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1">
        <v>36.6</v>
      </c>
      <c r="B37" s="1">
        <v>200.0</v>
      </c>
      <c r="C37" s="1">
        <v>170.0</v>
      </c>
      <c r="D37" s="1">
        <v>0.08</v>
      </c>
      <c r="E37" s="1">
        <v>0.1</v>
      </c>
      <c r="F37" s="4">
        <v>2.0E-5</v>
      </c>
      <c r="G37" s="2">
        <v>0.0</v>
      </c>
      <c r="H37" s="1">
        <v>386.0</v>
      </c>
      <c r="I37" s="1">
        <v>3.86</v>
      </c>
      <c r="J37" s="4">
        <v>0.00151</v>
      </c>
      <c r="K37" s="1">
        <v>234.17</v>
      </c>
      <c r="L37" s="4">
        <v>0.00179</v>
      </c>
      <c r="M37" s="4">
        <v>0.0291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1">
        <v>36.6</v>
      </c>
      <c r="B38" s="1">
        <v>200.0</v>
      </c>
      <c r="C38" s="1">
        <v>200.0</v>
      </c>
      <c r="D38" s="1">
        <v>0.08</v>
      </c>
      <c r="E38" s="1">
        <v>0.1</v>
      </c>
      <c r="F38" s="4">
        <v>2.0E-5</v>
      </c>
      <c r="G38" s="2">
        <v>0.0</v>
      </c>
      <c r="H38" s="1">
        <v>345.0</v>
      </c>
      <c r="I38" s="1">
        <v>4.26</v>
      </c>
      <c r="J38" s="4">
        <v>0.00194</v>
      </c>
      <c r="K38" s="1">
        <v>199.04</v>
      </c>
      <c r="L38" s="4">
        <v>0.0019</v>
      </c>
      <c r="M38" s="4">
        <v>0.0267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1">
        <v>36.6</v>
      </c>
      <c r="B39" s="1">
        <v>200.0</v>
      </c>
      <c r="C39" s="1">
        <v>290.0</v>
      </c>
      <c r="D39" s="1">
        <v>0.08</v>
      </c>
      <c r="E39" s="1">
        <v>0.1</v>
      </c>
      <c r="F39" s="4">
        <v>2.0E-5</v>
      </c>
      <c r="G39" s="2">
        <v>1.0</v>
      </c>
      <c r="H39" s="1">
        <v>269.0</v>
      </c>
      <c r="I39" s="1">
        <v>4.45</v>
      </c>
      <c r="J39" s="4">
        <v>0.00402</v>
      </c>
      <c r="K39" s="1">
        <v>137.27</v>
      </c>
      <c r="L39" s="4">
        <v>0.00185</v>
      </c>
      <c r="M39" s="4">
        <v>0.0181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1">
        <v>36.6</v>
      </c>
      <c r="B40" s="1">
        <v>200.0</v>
      </c>
      <c r="C40" s="1">
        <v>320.0</v>
      </c>
      <c r="D40" s="1">
        <v>0.08</v>
      </c>
      <c r="E40" s="1">
        <v>0.1</v>
      </c>
      <c r="F40" s="4">
        <v>2.0E-5</v>
      </c>
      <c r="G40" s="2">
        <v>1.0</v>
      </c>
      <c r="H40" s="1">
        <v>246.0</v>
      </c>
      <c r="I40" s="1">
        <v>4.57</v>
      </c>
      <c r="J40" s="4">
        <v>0.0052</v>
      </c>
      <c r="K40" s="1">
        <v>124.4</v>
      </c>
      <c r="L40" s="4">
        <v>0.00184</v>
      </c>
      <c r="M40" s="4">
        <v>0.0164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1">
        <v>36.6</v>
      </c>
      <c r="B41" s="1">
        <v>225.0</v>
      </c>
      <c r="C41" s="1">
        <v>110.0</v>
      </c>
      <c r="D41" s="1">
        <v>0.08</v>
      </c>
      <c r="E41" s="1">
        <v>0.1</v>
      </c>
      <c r="F41" s="4">
        <v>2.0E-5</v>
      </c>
      <c r="G41" s="2">
        <v>0.0</v>
      </c>
      <c r="H41" s="1">
        <v>899.0</v>
      </c>
      <c r="I41" s="1">
        <v>4.58</v>
      </c>
      <c r="J41" s="4">
        <v>9.21E-4</v>
      </c>
      <c r="K41" s="1">
        <v>407.14</v>
      </c>
      <c r="L41" s="4">
        <v>0.00301</v>
      </c>
      <c r="M41" s="4">
        <v>0.0742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1">
        <v>36.6</v>
      </c>
      <c r="B42" s="1">
        <v>225.0</v>
      </c>
      <c r="C42" s="1">
        <v>140.0</v>
      </c>
      <c r="D42" s="1">
        <v>0.08</v>
      </c>
      <c r="E42" s="1">
        <v>0.1</v>
      </c>
      <c r="F42" s="4">
        <v>2.0E-5</v>
      </c>
      <c r="G42" s="2">
        <v>0.0</v>
      </c>
      <c r="H42" s="1">
        <v>585.0</v>
      </c>
      <c r="I42" s="1">
        <v>3.97</v>
      </c>
      <c r="J42" s="4">
        <v>0.00101</v>
      </c>
      <c r="K42" s="1">
        <v>319.89</v>
      </c>
      <c r="L42" s="4">
        <v>0.00203</v>
      </c>
      <c r="M42" s="4">
        <v>0.0391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1">
        <v>36.6</v>
      </c>
      <c r="B43" s="1">
        <v>225.0</v>
      </c>
      <c r="C43" s="1">
        <v>170.0</v>
      </c>
      <c r="D43" s="1">
        <v>0.08</v>
      </c>
      <c r="E43" s="1">
        <v>0.1</v>
      </c>
      <c r="F43" s="4">
        <v>2.0E-5</v>
      </c>
      <c r="G43" s="2">
        <v>0.0</v>
      </c>
      <c r="H43" s="1">
        <v>537.0</v>
      </c>
      <c r="I43" s="1">
        <v>3.66</v>
      </c>
      <c r="J43" s="4">
        <v>0.00117</v>
      </c>
      <c r="K43" s="1">
        <v>263.44</v>
      </c>
      <c r="L43" s="4">
        <v>0.00186</v>
      </c>
      <c r="M43" s="4">
        <v>0.0291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1">
        <v>36.6</v>
      </c>
      <c r="B44" s="1">
        <v>225.0</v>
      </c>
      <c r="C44" s="1">
        <v>200.0</v>
      </c>
      <c r="D44" s="1">
        <v>0.08</v>
      </c>
      <c r="E44" s="1">
        <v>0.1</v>
      </c>
      <c r="F44" s="4">
        <v>2.0E-5</v>
      </c>
      <c r="G44" s="2">
        <v>0.0</v>
      </c>
      <c r="H44" s="1">
        <v>424.0</v>
      </c>
      <c r="I44" s="1">
        <v>4.64</v>
      </c>
      <c r="J44" s="4">
        <v>0.00144</v>
      </c>
      <c r="K44" s="1">
        <v>223.93</v>
      </c>
      <c r="L44" s="4">
        <v>0.0021</v>
      </c>
      <c r="M44" s="4">
        <v>0.0297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1">
        <v>36.6</v>
      </c>
      <c r="B45" s="1">
        <v>225.0</v>
      </c>
      <c r="C45" s="1">
        <v>290.0</v>
      </c>
      <c r="D45" s="1">
        <v>0.08</v>
      </c>
      <c r="E45" s="1">
        <v>0.1</v>
      </c>
      <c r="F45" s="4">
        <v>2.0E-5</v>
      </c>
      <c r="G45" s="2">
        <v>1.0</v>
      </c>
      <c r="H45" s="1">
        <v>320.0</v>
      </c>
      <c r="I45" s="1">
        <v>4.8</v>
      </c>
      <c r="J45" s="4">
        <v>0.00258</v>
      </c>
      <c r="K45" s="1">
        <v>154.43</v>
      </c>
      <c r="L45" s="4">
        <v>0.00205</v>
      </c>
      <c r="M45" s="4">
        <v>0.0202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1">
        <v>36.6</v>
      </c>
      <c r="B46" s="1">
        <v>225.0</v>
      </c>
      <c r="C46" s="1">
        <v>320.0</v>
      </c>
      <c r="D46" s="1">
        <v>0.08</v>
      </c>
      <c r="E46" s="1">
        <v>0.1</v>
      </c>
      <c r="F46" s="4">
        <v>2.0E-5</v>
      </c>
      <c r="G46" s="2">
        <v>1.0</v>
      </c>
      <c r="H46" s="1">
        <v>303.0</v>
      </c>
      <c r="I46" s="1">
        <v>4.97</v>
      </c>
      <c r="J46" s="4">
        <v>0.00325</v>
      </c>
      <c r="K46" s="1">
        <v>139.95</v>
      </c>
      <c r="L46" s="4">
        <v>0.00205</v>
      </c>
      <c r="M46" s="4">
        <v>0.0183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1">
        <v>75.0</v>
      </c>
      <c r="B47" s="1">
        <v>300.0</v>
      </c>
      <c r="C47" s="1">
        <v>40.0</v>
      </c>
      <c r="D47" s="1">
        <v>0.3</v>
      </c>
      <c r="E47" s="1">
        <v>0.25</v>
      </c>
      <c r="F47" s="4">
        <v>3.49E-5</v>
      </c>
      <c r="G47" s="2">
        <v>1.0</v>
      </c>
      <c r="H47" s="1">
        <v>591.0</v>
      </c>
      <c r="I47" s="1">
        <v>2.59</v>
      </c>
      <c r="J47" s="4">
        <v>0.00552</v>
      </c>
      <c r="K47" s="1">
        <v>106.16</v>
      </c>
      <c r="L47" s="4">
        <v>0.00269</v>
      </c>
      <c r="M47" s="4">
        <v>0.166</v>
      </c>
      <c r="N47" s="7" t="s">
        <v>15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1">
        <v>75.0</v>
      </c>
      <c r="B48" s="1">
        <v>300.0</v>
      </c>
      <c r="C48" s="1">
        <v>50.0</v>
      </c>
      <c r="D48" s="1">
        <v>0.3</v>
      </c>
      <c r="E48" s="1">
        <v>0.25</v>
      </c>
      <c r="F48" s="4">
        <v>3.49E-5</v>
      </c>
      <c r="G48" s="2">
        <v>1.0</v>
      </c>
      <c r="H48" s="1">
        <v>468.0</v>
      </c>
      <c r="I48" s="1">
        <v>2.6</v>
      </c>
      <c r="J48" s="4">
        <v>0.007</v>
      </c>
      <c r="K48" s="1">
        <v>84.93</v>
      </c>
      <c r="L48" s="4">
        <v>0.00253</v>
      </c>
      <c r="M48" s="4">
        <v>0.127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1">
        <v>75.0</v>
      </c>
      <c r="B49" s="1">
        <v>300.0</v>
      </c>
      <c r="C49" s="1">
        <v>60.0</v>
      </c>
      <c r="D49" s="1">
        <v>0.3</v>
      </c>
      <c r="E49" s="1">
        <v>0.25</v>
      </c>
      <c r="F49" s="4">
        <v>3.49E-5</v>
      </c>
      <c r="G49" s="2">
        <v>1.0</v>
      </c>
      <c r="H49" s="1">
        <v>364.0</v>
      </c>
      <c r="I49" s="1">
        <v>2.61</v>
      </c>
      <c r="J49" s="4">
        <v>0.00929</v>
      </c>
      <c r="K49" s="1">
        <v>70.77</v>
      </c>
      <c r="L49" s="4">
        <v>0.00237</v>
      </c>
      <c r="M49" s="4">
        <v>0.101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1">
        <v>75.0</v>
      </c>
      <c r="B50" s="1">
        <v>350.0</v>
      </c>
      <c r="C50" s="1">
        <v>40.0</v>
      </c>
      <c r="D50" s="1">
        <v>0.3</v>
      </c>
      <c r="E50" s="1">
        <v>0.25</v>
      </c>
      <c r="F50" s="4">
        <v>3.49E-5</v>
      </c>
      <c r="G50" s="2">
        <v>1.0</v>
      </c>
      <c r="H50" s="1">
        <v>967.0</v>
      </c>
      <c r="I50" s="1">
        <v>3.03</v>
      </c>
      <c r="J50" s="4">
        <v>0.00417</v>
      </c>
      <c r="K50" s="1">
        <v>123.85</v>
      </c>
      <c r="L50" s="4">
        <v>0.00333</v>
      </c>
      <c r="M50" s="4">
        <v>0.204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1">
        <v>75.0</v>
      </c>
      <c r="B51" s="1">
        <v>350.0</v>
      </c>
      <c r="C51" s="1">
        <v>50.0</v>
      </c>
      <c r="D51" s="1">
        <v>0.3</v>
      </c>
      <c r="E51" s="1">
        <v>0.25</v>
      </c>
      <c r="F51" s="4">
        <v>3.49E-5</v>
      </c>
      <c r="G51" s="2">
        <v>1.0</v>
      </c>
      <c r="H51" s="1">
        <v>745.0</v>
      </c>
      <c r="I51" s="1">
        <v>3.06</v>
      </c>
      <c r="J51" s="4">
        <v>0.00471</v>
      </c>
      <c r="K51" s="1">
        <v>99.08</v>
      </c>
      <c r="L51" s="4">
        <v>0.0031</v>
      </c>
      <c r="M51" s="4">
        <v>0.157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1">
        <v>75.0</v>
      </c>
      <c r="B52" s="1">
        <v>350.0</v>
      </c>
      <c r="C52" s="1">
        <v>60.0</v>
      </c>
      <c r="D52" s="1">
        <v>0.3</v>
      </c>
      <c r="E52" s="1">
        <v>0.25</v>
      </c>
      <c r="F52" s="4">
        <v>3.49E-5</v>
      </c>
      <c r="G52" s="2">
        <v>1.0</v>
      </c>
      <c r="H52" s="1">
        <v>604.0</v>
      </c>
      <c r="I52" s="1">
        <v>3.02</v>
      </c>
      <c r="J52" s="4">
        <v>0.00557</v>
      </c>
      <c r="K52" s="1">
        <v>82.57</v>
      </c>
      <c r="L52" s="4">
        <v>0.00294</v>
      </c>
      <c r="M52" s="4">
        <v>0.126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1">
        <v>75.0</v>
      </c>
      <c r="B53" s="1">
        <v>400.0</v>
      </c>
      <c r="C53" s="1">
        <v>40.0</v>
      </c>
      <c r="D53" s="1">
        <v>0.3</v>
      </c>
      <c r="E53" s="1">
        <v>0.25</v>
      </c>
      <c r="F53" s="4">
        <v>3.49E-5</v>
      </c>
      <c r="G53" s="2">
        <v>0.0</v>
      </c>
      <c r="H53" s="1">
        <v>1330.0</v>
      </c>
      <c r="I53" s="1">
        <v>3.18</v>
      </c>
      <c r="J53" s="4">
        <v>0.0036</v>
      </c>
      <c r="K53" s="1">
        <v>141.54</v>
      </c>
      <c r="L53" s="4">
        <v>0.00381</v>
      </c>
      <c r="M53" s="4">
        <v>0.234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1">
        <v>75.0</v>
      </c>
      <c r="B54" s="1">
        <v>400.0</v>
      </c>
      <c r="C54" s="1">
        <v>50.0</v>
      </c>
      <c r="D54" s="1">
        <v>0.3</v>
      </c>
      <c r="E54" s="1">
        <v>0.25</v>
      </c>
      <c r="F54" s="4">
        <v>3.49E-5</v>
      </c>
      <c r="G54" s="2">
        <v>0.0</v>
      </c>
      <c r="H54" s="1">
        <v>1070.0</v>
      </c>
      <c r="I54" s="1">
        <v>3.36</v>
      </c>
      <c r="J54" s="4">
        <v>0.00372</v>
      </c>
      <c r="K54" s="1">
        <v>113.23</v>
      </c>
      <c r="L54" s="4">
        <v>0.00358</v>
      </c>
      <c r="M54" s="4">
        <v>0.181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1">
        <v>75.0</v>
      </c>
      <c r="B55" s="1">
        <v>400.0</v>
      </c>
      <c r="C55" s="1">
        <v>60.0</v>
      </c>
      <c r="D55" s="1">
        <v>0.3</v>
      </c>
      <c r="E55" s="1">
        <v>0.25</v>
      </c>
      <c r="F55" s="4">
        <v>3.49E-5</v>
      </c>
      <c r="G55" s="2">
        <v>0.0</v>
      </c>
      <c r="H55" s="1">
        <v>975.0</v>
      </c>
      <c r="I55" s="1">
        <v>3.36</v>
      </c>
      <c r="J55" s="4">
        <v>0.00426</v>
      </c>
      <c r="K55" s="1">
        <v>94.36</v>
      </c>
      <c r="L55" s="4">
        <v>0.00358</v>
      </c>
      <c r="M55" s="4">
        <v>0.151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1">
        <v>75.0</v>
      </c>
      <c r="B56" s="1">
        <v>450.0</v>
      </c>
      <c r="C56" s="1">
        <v>40.0</v>
      </c>
      <c r="D56" s="1">
        <v>0.3</v>
      </c>
      <c r="E56" s="1">
        <v>0.25</v>
      </c>
      <c r="F56" s="4">
        <v>3.49E-5</v>
      </c>
      <c r="G56" s="2">
        <v>0.0</v>
      </c>
      <c r="H56" s="1">
        <v>1650.0</v>
      </c>
      <c r="I56" s="1">
        <v>3.25</v>
      </c>
      <c r="J56" s="4">
        <v>0.00304</v>
      </c>
      <c r="K56" s="1">
        <v>159.24</v>
      </c>
      <c r="L56" s="4">
        <v>0.00405</v>
      </c>
      <c r="M56" s="4">
        <v>0.249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1">
        <v>75.0</v>
      </c>
      <c r="B57" s="1">
        <v>450.0</v>
      </c>
      <c r="C57" s="1">
        <v>50.0</v>
      </c>
      <c r="D57" s="1">
        <v>0.3</v>
      </c>
      <c r="E57" s="1">
        <v>0.25</v>
      </c>
      <c r="F57" s="4">
        <v>3.49E-5</v>
      </c>
      <c r="G57" s="2">
        <v>0.0</v>
      </c>
      <c r="H57" s="1">
        <v>1530.0</v>
      </c>
      <c r="I57" s="1">
        <v>3.54</v>
      </c>
      <c r="J57" s="4">
        <v>0.0031</v>
      </c>
      <c r="K57" s="1">
        <v>127.39</v>
      </c>
      <c r="L57" s="4">
        <v>0.00405</v>
      </c>
      <c r="M57" s="4">
        <v>0.199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1">
        <v>75.0</v>
      </c>
      <c r="B58" s="1">
        <v>450.0</v>
      </c>
      <c r="C58" s="1">
        <v>60.0</v>
      </c>
      <c r="D58" s="1">
        <v>0.3</v>
      </c>
      <c r="E58" s="1">
        <v>0.25</v>
      </c>
      <c r="F58" s="4">
        <v>3.49E-5</v>
      </c>
      <c r="G58" s="2">
        <v>0.0</v>
      </c>
      <c r="H58" s="1">
        <v>1250.0</v>
      </c>
      <c r="I58" s="1">
        <v>3.65</v>
      </c>
      <c r="J58" s="4">
        <v>0.00328</v>
      </c>
      <c r="K58" s="1">
        <v>106.16</v>
      </c>
      <c r="L58" s="4">
        <v>0.00399</v>
      </c>
      <c r="M58" s="4">
        <v>0.171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1">
        <v>75.0</v>
      </c>
      <c r="B59" s="1">
        <v>450.0</v>
      </c>
      <c r="C59" s="1">
        <v>70.0</v>
      </c>
      <c r="D59" s="1">
        <v>0.3</v>
      </c>
      <c r="E59" s="1">
        <v>0.25</v>
      </c>
      <c r="F59" s="4">
        <v>3.49E-5</v>
      </c>
      <c r="G59" s="2">
        <v>0.0</v>
      </c>
      <c r="H59" s="1">
        <v>1060.0</v>
      </c>
      <c r="I59" s="1">
        <v>3.7</v>
      </c>
      <c r="J59" s="4">
        <v>0.00412</v>
      </c>
      <c r="K59" s="1">
        <v>90.99</v>
      </c>
      <c r="L59" s="4">
        <v>0.00384</v>
      </c>
      <c r="M59" s="4">
        <v>0.142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1">
        <v>75.0</v>
      </c>
      <c r="B60" s="1">
        <v>450.0</v>
      </c>
      <c r="C60" s="1">
        <v>80.0</v>
      </c>
      <c r="D60" s="1">
        <v>0.3</v>
      </c>
      <c r="E60" s="1">
        <v>0.25</v>
      </c>
      <c r="F60" s="4">
        <v>3.49E-5</v>
      </c>
      <c r="G60" s="2">
        <v>0.0</v>
      </c>
      <c r="H60" s="1">
        <v>909.0</v>
      </c>
      <c r="I60" s="1">
        <v>3.89</v>
      </c>
      <c r="J60" s="4">
        <v>0.00432</v>
      </c>
      <c r="K60" s="1">
        <v>79.62</v>
      </c>
      <c r="L60" s="4">
        <v>0.00377</v>
      </c>
      <c r="M60" s="4">
        <v>0.125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1">
        <v>75.0</v>
      </c>
      <c r="B61" s="1">
        <v>450.0</v>
      </c>
      <c r="C61" s="1">
        <v>90.0</v>
      </c>
      <c r="D61" s="1">
        <v>0.3</v>
      </c>
      <c r="E61" s="1">
        <v>0.25</v>
      </c>
      <c r="F61" s="4">
        <v>3.49E-5</v>
      </c>
      <c r="G61" s="2">
        <v>0.0</v>
      </c>
      <c r="H61" s="1">
        <v>754.0</v>
      </c>
      <c r="I61" s="1">
        <v>3.74</v>
      </c>
      <c r="J61" s="4">
        <v>0.00581</v>
      </c>
      <c r="K61" s="1">
        <v>70.77</v>
      </c>
      <c r="L61" s="4">
        <v>0.00353</v>
      </c>
      <c r="M61" s="4">
        <v>0.104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1">
        <v>75.0</v>
      </c>
      <c r="B62" s="1">
        <v>500.0</v>
      </c>
      <c r="C62" s="1">
        <v>40.0</v>
      </c>
      <c r="D62" s="1">
        <v>0.3</v>
      </c>
      <c r="E62" s="1">
        <v>0.25</v>
      </c>
      <c r="F62" s="4">
        <v>3.49E-5</v>
      </c>
      <c r="G62" s="2">
        <v>0.0</v>
      </c>
      <c r="H62" s="1">
        <v>2090.0</v>
      </c>
      <c r="I62" s="1">
        <v>3.55</v>
      </c>
      <c r="J62" s="4">
        <v>0.00312</v>
      </c>
      <c r="K62" s="1">
        <v>176.93</v>
      </c>
      <c r="L62" s="4">
        <v>0.00445</v>
      </c>
      <c r="M62" s="4">
        <v>0.272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1">
        <v>75.0</v>
      </c>
      <c r="B63" s="1">
        <v>500.0</v>
      </c>
      <c r="C63" s="1">
        <v>50.0</v>
      </c>
      <c r="D63" s="1">
        <v>0.3</v>
      </c>
      <c r="E63" s="1">
        <v>0.25</v>
      </c>
      <c r="F63" s="4">
        <v>3.49E-5</v>
      </c>
      <c r="G63" s="2">
        <v>0.0</v>
      </c>
      <c r="H63" s="1">
        <v>1840.0</v>
      </c>
      <c r="I63" s="1">
        <v>3.8</v>
      </c>
      <c r="J63" s="4">
        <v>0.00307</v>
      </c>
      <c r="K63" s="1">
        <v>141.54</v>
      </c>
      <c r="L63" s="4">
        <v>0.00446</v>
      </c>
      <c r="M63" s="4">
        <v>0.223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1">
        <v>75.0</v>
      </c>
      <c r="B64" s="1">
        <v>500.0</v>
      </c>
      <c r="C64" s="1">
        <v>60.0</v>
      </c>
      <c r="D64" s="1">
        <v>0.3</v>
      </c>
      <c r="E64" s="1">
        <v>0.25</v>
      </c>
      <c r="F64" s="4">
        <v>3.49E-5</v>
      </c>
      <c r="G64" s="2">
        <v>0.0</v>
      </c>
      <c r="H64" s="1">
        <v>1630.0</v>
      </c>
      <c r="I64" s="1">
        <v>3.86</v>
      </c>
      <c r="J64" s="4">
        <v>0.00319</v>
      </c>
      <c r="K64" s="1">
        <v>117.95</v>
      </c>
      <c r="L64" s="4">
        <v>0.0043</v>
      </c>
      <c r="M64" s="4">
        <v>0.181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1">
        <v>75.0</v>
      </c>
      <c r="B65" s="1">
        <v>500.0</v>
      </c>
      <c r="C65" s="1">
        <v>70.0</v>
      </c>
      <c r="D65" s="1">
        <v>0.3</v>
      </c>
      <c r="E65" s="1">
        <v>0.25</v>
      </c>
      <c r="F65" s="4">
        <v>3.49E-5</v>
      </c>
      <c r="G65" s="2">
        <v>0.0</v>
      </c>
      <c r="H65" s="1">
        <v>1430.0</v>
      </c>
      <c r="I65" s="1">
        <v>3.86</v>
      </c>
      <c r="J65" s="4">
        <v>0.00312</v>
      </c>
      <c r="K65" s="1">
        <v>101.1</v>
      </c>
      <c r="L65" s="4">
        <v>0.00423</v>
      </c>
      <c r="M65" s="4">
        <v>0.155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1">
        <v>75.0</v>
      </c>
      <c r="B66" s="1">
        <v>500.0</v>
      </c>
      <c r="C66" s="1">
        <v>80.0</v>
      </c>
      <c r="D66" s="1">
        <v>0.3</v>
      </c>
      <c r="E66" s="1">
        <v>0.25</v>
      </c>
      <c r="F66" s="4">
        <v>3.49E-5</v>
      </c>
      <c r="G66" s="2">
        <v>0.0</v>
      </c>
      <c r="H66" s="1">
        <v>1240.0</v>
      </c>
      <c r="I66" s="1">
        <v>4.15</v>
      </c>
      <c r="J66" s="4">
        <v>0.00382</v>
      </c>
      <c r="K66" s="1">
        <v>88.46</v>
      </c>
      <c r="L66" s="4">
        <v>0.00425</v>
      </c>
      <c r="M66" s="4">
        <v>0.14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1">
        <v>75.0</v>
      </c>
      <c r="B67" s="1">
        <v>500.0</v>
      </c>
      <c r="C67" s="1">
        <v>90.0</v>
      </c>
      <c r="D67" s="1">
        <v>0.3</v>
      </c>
      <c r="E67" s="1">
        <v>0.25</v>
      </c>
      <c r="F67" s="4">
        <v>3.49E-5</v>
      </c>
      <c r="G67" s="2">
        <v>0.0</v>
      </c>
      <c r="H67" s="1">
        <v>1070.0</v>
      </c>
      <c r="I67" s="1">
        <v>4.24</v>
      </c>
      <c r="J67" s="4">
        <v>0.00398</v>
      </c>
      <c r="K67" s="1">
        <v>78.63</v>
      </c>
      <c r="L67" s="4">
        <v>0.0041</v>
      </c>
      <c r="M67" s="4">
        <v>0.121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8"/>
      <c r="H68" s="3"/>
      <c r="I68" s="3"/>
      <c r="J68" s="3"/>
      <c r="K68" s="3"/>
      <c r="L68" s="1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8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8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8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8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8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8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8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8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8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8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8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8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8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8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8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8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8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8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8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8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8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8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8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8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8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8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8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8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8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8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8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8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8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8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8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8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8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8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8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8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8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8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8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8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8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8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8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8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8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8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8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8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8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8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8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8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8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8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8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8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8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8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8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8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8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8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8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8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8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8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8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8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8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8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8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8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8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8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8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8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8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8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8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8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8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8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8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8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8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8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8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8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8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8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8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8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8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8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8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8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8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8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8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8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8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8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8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8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8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8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8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8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8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8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8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8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8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8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8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8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8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8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8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8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8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8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8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8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8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8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8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8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8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8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8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8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8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8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8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8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8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8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8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8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8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8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8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8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8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8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8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8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8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8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8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8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8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8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8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8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8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8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8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8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8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8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8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8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8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8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8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8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8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8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8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8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8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8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8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8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8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8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8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8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8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8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8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8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8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8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8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8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8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8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8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8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8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8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8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8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8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8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8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8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8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8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8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8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8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8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8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8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8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8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8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8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8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8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8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8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8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8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8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8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8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8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8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8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8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8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8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8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8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8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8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8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8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8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8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8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8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8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8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8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8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8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8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8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8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8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8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8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8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8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8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8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8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8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8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8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8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8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8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8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8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8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8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8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8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8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8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8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8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8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8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8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8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8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8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8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8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8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8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8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8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8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8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8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8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8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8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8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8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8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8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8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8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8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8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8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8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8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8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8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8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8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8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8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8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8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8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8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8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8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8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8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8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8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8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8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8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8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8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8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8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8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8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8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8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8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8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8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8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8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8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8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8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8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8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8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8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8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8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8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8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8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8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8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8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8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8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8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8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8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8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8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8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8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8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8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8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8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8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8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8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8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8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8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8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8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8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8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8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8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8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8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8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8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8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8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8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8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8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8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8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8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8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8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8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8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8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8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8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8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8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8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8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8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8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8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8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8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8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8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8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8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8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8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8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8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8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8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8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8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8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8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8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8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8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8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8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8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8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8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8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8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8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8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8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8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8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8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8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8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8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8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8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8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8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8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8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8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8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8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8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8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8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8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8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8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8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8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8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8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8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8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8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8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8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8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8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8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8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8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8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8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8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8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8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8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8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8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8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8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8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8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8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8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8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8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8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8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8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8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8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8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8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8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8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8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8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8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8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8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8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8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8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8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8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8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8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8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8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8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8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8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8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8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8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8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8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8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8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8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8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8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8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8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8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8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8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8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8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8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8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8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8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8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8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8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8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8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8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8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8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8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8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8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8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8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8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8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8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8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8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8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8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8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8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8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8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8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8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8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8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8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8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8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8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8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8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8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8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8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8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8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8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8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8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8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8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8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8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8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8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8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8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8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8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8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8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8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8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8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8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8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8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8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8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8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8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8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8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8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8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8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8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8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8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8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8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8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8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8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8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8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8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8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8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8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8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8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8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8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8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8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8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8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8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8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8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8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8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8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8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8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8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8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8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8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8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8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8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8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8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8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8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8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8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8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8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8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8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8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8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8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8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8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8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8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8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8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8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8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8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8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8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8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8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8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8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8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8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8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8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8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8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8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8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8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8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8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8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8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8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8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8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8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8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8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8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8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8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8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8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8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8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8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8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8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8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8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8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8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8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8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8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8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8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8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3"/>
      <c r="B770" s="3"/>
      <c r="C770" s="3"/>
      <c r="D770" s="3"/>
      <c r="E770" s="3"/>
      <c r="F770" s="3"/>
      <c r="G770" s="8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3"/>
      <c r="B771" s="3"/>
      <c r="C771" s="3"/>
      <c r="D771" s="3"/>
      <c r="E771" s="3"/>
      <c r="F771" s="3"/>
      <c r="G771" s="8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3"/>
      <c r="B772" s="3"/>
      <c r="C772" s="3"/>
      <c r="D772" s="3"/>
      <c r="E772" s="3"/>
      <c r="F772" s="3"/>
      <c r="G772" s="8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3"/>
      <c r="B773" s="3"/>
      <c r="C773" s="3"/>
      <c r="D773" s="3"/>
      <c r="E773" s="3"/>
      <c r="F773" s="3"/>
      <c r="G773" s="8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3"/>
      <c r="B774" s="3"/>
      <c r="C774" s="3"/>
      <c r="D774" s="3"/>
      <c r="E774" s="3"/>
      <c r="F774" s="3"/>
      <c r="G774" s="8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3"/>
      <c r="B775" s="3"/>
      <c r="C775" s="3"/>
      <c r="D775" s="3"/>
      <c r="E775" s="3"/>
      <c r="F775" s="3"/>
      <c r="G775" s="8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3"/>
      <c r="B776" s="3"/>
      <c r="C776" s="3"/>
      <c r="D776" s="3"/>
      <c r="E776" s="3"/>
      <c r="F776" s="3"/>
      <c r="G776" s="8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3"/>
      <c r="B777" s="3"/>
      <c r="C777" s="3"/>
      <c r="D777" s="3"/>
      <c r="E777" s="3"/>
      <c r="F777" s="3"/>
      <c r="G777" s="8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3"/>
      <c r="B778" s="3"/>
      <c r="C778" s="3"/>
      <c r="D778" s="3"/>
      <c r="E778" s="3"/>
      <c r="F778" s="3"/>
      <c r="G778" s="8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3"/>
      <c r="B779" s="3"/>
      <c r="C779" s="3"/>
      <c r="D779" s="3"/>
      <c r="E779" s="3"/>
      <c r="F779" s="3"/>
      <c r="G779" s="8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3"/>
      <c r="B780" s="3"/>
      <c r="C780" s="3"/>
      <c r="D780" s="3"/>
      <c r="E780" s="3"/>
      <c r="F780" s="3"/>
      <c r="G780" s="8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3"/>
      <c r="B781" s="3"/>
      <c r="C781" s="3"/>
      <c r="D781" s="3"/>
      <c r="E781" s="3"/>
      <c r="F781" s="3"/>
      <c r="G781" s="8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3"/>
      <c r="B782" s="3"/>
      <c r="C782" s="3"/>
      <c r="D782" s="3"/>
      <c r="E782" s="3"/>
      <c r="F782" s="3"/>
      <c r="G782" s="8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3"/>
      <c r="B783" s="3"/>
      <c r="C783" s="3"/>
      <c r="D783" s="3"/>
      <c r="E783" s="3"/>
      <c r="F783" s="3"/>
      <c r="G783" s="8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3"/>
      <c r="B784" s="3"/>
      <c r="C784" s="3"/>
      <c r="D784" s="3"/>
      <c r="E784" s="3"/>
      <c r="F784" s="3"/>
      <c r="G784" s="8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3"/>
      <c r="B785" s="3"/>
      <c r="C785" s="3"/>
      <c r="D785" s="3"/>
      <c r="E785" s="3"/>
      <c r="F785" s="3"/>
      <c r="G785" s="8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3"/>
      <c r="B786" s="3"/>
      <c r="C786" s="3"/>
      <c r="D786" s="3"/>
      <c r="E786" s="3"/>
      <c r="F786" s="3"/>
      <c r="G786" s="8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3"/>
      <c r="B787" s="3"/>
      <c r="C787" s="3"/>
      <c r="D787" s="3"/>
      <c r="E787" s="3"/>
      <c r="F787" s="3"/>
      <c r="G787" s="8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3"/>
      <c r="B788" s="3"/>
      <c r="C788" s="3"/>
      <c r="D788" s="3"/>
      <c r="E788" s="3"/>
      <c r="F788" s="3"/>
      <c r="G788" s="8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3"/>
      <c r="B789" s="3"/>
      <c r="C789" s="3"/>
      <c r="D789" s="3"/>
      <c r="E789" s="3"/>
      <c r="F789" s="3"/>
      <c r="G789" s="8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3"/>
      <c r="B790" s="3"/>
      <c r="C790" s="3"/>
      <c r="D790" s="3"/>
      <c r="E790" s="3"/>
      <c r="F790" s="3"/>
      <c r="G790" s="8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3"/>
      <c r="B791" s="3"/>
      <c r="C791" s="3"/>
      <c r="D791" s="3"/>
      <c r="E791" s="3"/>
      <c r="F791" s="3"/>
      <c r="G791" s="8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3"/>
      <c r="B792" s="3"/>
      <c r="C792" s="3"/>
      <c r="D792" s="3"/>
      <c r="E792" s="3"/>
      <c r="F792" s="3"/>
      <c r="G792" s="8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3"/>
      <c r="B793" s="3"/>
      <c r="C793" s="3"/>
      <c r="D793" s="3"/>
      <c r="E793" s="3"/>
      <c r="F793" s="3"/>
      <c r="G793" s="8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3"/>
      <c r="B794" s="3"/>
      <c r="C794" s="3"/>
      <c r="D794" s="3"/>
      <c r="E794" s="3"/>
      <c r="F794" s="3"/>
      <c r="G794" s="8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3"/>
      <c r="B795" s="3"/>
      <c r="C795" s="3"/>
      <c r="D795" s="3"/>
      <c r="E795" s="3"/>
      <c r="F795" s="3"/>
      <c r="G795" s="8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3"/>
      <c r="B796" s="3"/>
      <c r="C796" s="3"/>
      <c r="D796" s="3"/>
      <c r="E796" s="3"/>
      <c r="F796" s="3"/>
      <c r="G796" s="8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3"/>
      <c r="B797" s="3"/>
      <c r="C797" s="3"/>
      <c r="D797" s="3"/>
      <c r="E797" s="3"/>
      <c r="F797" s="3"/>
      <c r="G797" s="8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3"/>
      <c r="B798" s="3"/>
      <c r="C798" s="3"/>
      <c r="D798" s="3"/>
      <c r="E798" s="3"/>
      <c r="F798" s="3"/>
      <c r="G798" s="8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3"/>
      <c r="B799" s="3"/>
      <c r="C799" s="3"/>
      <c r="D799" s="3"/>
      <c r="E799" s="3"/>
      <c r="F799" s="3"/>
      <c r="G799" s="8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3"/>
      <c r="B800" s="3"/>
      <c r="C800" s="3"/>
      <c r="D800" s="3"/>
      <c r="E800" s="3"/>
      <c r="F800" s="3"/>
      <c r="G800" s="8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3"/>
      <c r="B801" s="3"/>
      <c r="C801" s="3"/>
      <c r="D801" s="3"/>
      <c r="E801" s="3"/>
      <c r="F801" s="3"/>
      <c r="G801" s="8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3"/>
      <c r="B802" s="3"/>
      <c r="C802" s="3"/>
      <c r="D802" s="3"/>
      <c r="E802" s="3"/>
      <c r="F802" s="3"/>
      <c r="G802" s="8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3"/>
      <c r="B803" s="3"/>
      <c r="C803" s="3"/>
      <c r="D803" s="3"/>
      <c r="E803" s="3"/>
      <c r="F803" s="3"/>
      <c r="G803" s="8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3"/>
      <c r="B804" s="3"/>
      <c r="C804" s="3"/>
      <c r="D804" s="3"/>
      <c r="E804" s="3"/>
      <c r="F804" s="3"/>
      <c r="G804" s="8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>
      <c r="A805" s="3"/>
      <c r="B805" s="3"/>
      <c r="C805" s="3"/>
      <c r="D805" s="3"/>
      <c r="E805" s="3"/>
      <c r="F805" s="3"/>
      <c r="G805" s="8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>
      <c r="A806" s="3"/>
      <c r="B806" s="3"/>
      <c r="C806" s="3"/>
      <c r="D806" s="3"/>
      <c r="E806" s="3"/>
      <c r="F806" s="3"/>
      <c r="G806" s="8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>
      <c r="A807" s="3"/>
      <c r="B807" s="3"/>
      <c r="C807" s="3"/>
      <c r="D807" s="3"/>
      <c r="E807" s="3"/>
      <c r="F807" s="3"/>
      <c r="G807" s="8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>
      <c r="A808" s="3"/>
      <c r="B808" s="3"/>
      <c r="C808" s="3"/>
      <c r="D808" s="3"/>
      <c r="E808" s="3"/>
      <c r="F808" s="3"/>
      <c r="G808" s="8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>
      <c r="A809" s="3"/>
      <c r="B809" s="3"/>
      <c r="C809" s="3"/>
      <c r="D809" s="3"/>
      <c r="E809" s="3"/>
      <c r="F809" s="3"/>
      <c r="G809" s="8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>
      <c r="A810" s="3"/>
      <c r="B810" s="3"/>
      <c r="C810" s="3"/>
      <c r="D810" s="3"/>
      <c r="E810" s="3"/>
      <c r="F810" s="3"/>
      <c r="G810" s="8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>
      <c r="A811" s="3"/>
      <c r="B811" s="3"/>
      <c r="C811" s="3"/>
      <c r="D811" s="3"/>
      <c r="E811" s="3"/>
      <c r="F811" s="3"/>
      <c r="G811" s="8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>
      <c r="A812" s="3"/>
      <c r="B812" s="3"/>
      <c r="C812" s="3"/>
      <c r="D812" s="3"/>
      <c r="E812" s="3"/>
      <c r="F812" s="3"/>
      <c r="G812" s="8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>
      <c r="A813" s="3"/>
      <c r="B813" s="3"/>
      <c r="C813" s="3"/>
      <c r="D813" s="3"/>
      <c r="E813" s="3"/>
      <c r="F813" s="3"/>
      <c r="G813" s="8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>
      <c r="A814" s="3"/>
      <c r="B814" s="3"/>
      <c r="C814" s="3"/>
      <c r="D814" s="3"/>
      <c r="E814" s="3"/>
      <c r="F814" s="3"/>
      <c r="G814" s="8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>
      <c r="A815" s="3"/>
      <c r="B815" s="3"/>
      <c r="C815" s="3"/>
      <c r="D815" s="3"/>
      <c r="E815" s="3"/>
      <c r="F815" s="3"/>
      <c r="G815" s="8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>
      <c r="A816" s="3"/>
      <c r="B816" s="3"/>
      <c r="C816" s="3"/>
      <c r="D816" s="3"/>
      <c r="E816" s="3"/>
      <c r="F816" s="3"/>
      <c r="G816" s="8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>
      <c r="A817" s="3"/>
      <c r="B817" s="3"/>
      <c r="C817" s="3"/>
      <c r="D817" s="3"/>
      <c r="E817" s="3"/>
      <c r="F817" s="3"/>
      <c r="G817" s="8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>
      <c r="A818" s="3"/>
      <c r="B818" s="3"/>
      <c r="C818" s="3"/>
      <c r="D818" s="3"/>
      <c r="E818" s="3"/>
      <c r="F818" s="3"/>
      <c r="G818" s="8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>
      <c r="A819" s="3"/>
      <c r="B819" s="3"/>
      <c r="C819" s="3"/>
      <c r="D819" s="3"/>
      <c r="E819" s="3"/>
      <c r="F819" s="3"/>
      <c r="G819" s="8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>
      <c r="A820" s="3"/>
      <c r="B820" s="3"/>
      <c r="C820" s="3"/>
      <c r="D820" s="3"/>
      <c r="E820" s="3"/>
      <c r="F820" s="3"/>
      <c r="G820" s="8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>
      <c r="A821" s="3"/>
      <c r="B821" s="3"/>
      <c r="C821" s="3"/>
      <c r="D821" s="3"/>
      <c r="E821" s="3"/>
      <c r="F821" s="3"/>
      <c r="G821" s="8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>
      <c r="A822" s="3"/>
      <c r="B822" s="3"/>
      <c r="C822" s="3"/>
      <c r="D822" s="3"/>
      <c r="E822" s="3"/>
      <c r="F822" s="3"/>
      <c r="G822" s="8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>
      <c r="A823" s="3"/>
      <c r="B823" s="3"/>
      <c r="C823" s="3"/>
      <c r="D823" s="3"/>
      <c r="E823" s="3"/>
      <c r="F823" s="3"/>
      <c r="G823" s="8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>
      <c r="A824" s="3"/>
      <c r="B824" s="3"/>
      <c r="C824" s="3"/>
      <c r="D824" s="3"/>
      <c r="E824" s="3"/>
      <c r="F824" s="3"/>
      <c r="G824" s="8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>
      <c r="A825" s="3"/>
      <c r="B825" s="3"/>
      <c r="C825" s="3"/>
      <c r="D825" s="3"/>
      <c r="E825" s="3"/>
      <c r="F825" s="3"/>
      <c r="G825" s="8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>
      <c r="A826" s="3"/>
      <c r="B826" s="3"/>
      <c r="C826" s="3"/>
      <c r="D826" s="3"/>
      <c r="E826" s="3"/>
      <c r="F826" s="3"/>
      <c r="G826" s="8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>
      <c r="A827" s="3"/>
      <c r="B827" s="3"/>
      <c r="C827" s="3"/>
      <c r="D827" s="3"/>
      <c r="E827" s="3"/>
      <c r="F827" s="3"/>
      <c r="G827" s="8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>
      <c r="A828" s="3"/>
      <c r="B828" s="3"/>
      <c r="C828" s="3"/>
      <c r="D828" s="3"/>
      <c r="E828" s="3"/>
      <c r="F828" s="3"/>
      <c r="G828" s="8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>
      <c r="A829" s="3"/>
      <c r="B829" s="3"/>
      <c r="C829" s="3"/>
      <c r="D829" s="3"/>
      <c r="E829" s="3"/>
      <c r="F829" s="3"/>
      <c r="G829" s="8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>
      <c r="A830" s="3"/>
      <c r="B830" s="3"/>
      <c r="C830" s="3"/>
      <c r="D830" s="3"/>
      <c r="E830" s="3"/>
      <c r="F830" s="3"/>
      <c r="G830" s="8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>
      <c r="A831" s="3"/>
      <c r="B831" s="3"/>
      <c r="C831" s="3"/>
      <c r="D831" s="3"/>
      <c r="E831" s="3"/>
      <c r="F831" s="3"/>
      <c r="G831" s="8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>
      <c r="A832" s="3"/>
      <c r="B832" s="3"/>
      <c r="C832" s="3"/>
      <c r="D832" s="3"/>
      <c r="E832" s="3"/>
      <c r="F832" s="3"/>
      <c r="G832" s="8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>
      <c r="A833" s="3"/>
      <c r="B833" s="3"/>
      <c r="C833" s="3"/>
      <c r="D833" s="3"/>
      <c r="E833" s="3"/>
      <c r="F833" s="3"/>
      <c r="G833" s="8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>
      <c r="A834" s="3"/>
      <c r="B834" s="3"/>
      <c r="C834" s="3"/>
      <c r="D834" s="3"/>
      <c r="E834" s="3"/>
      <c r="F834" s="3"/>
      <c r="G834" s="8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>
      <c r="A835" s="3"/>
      <c r="B835" s="3"/>
      <c r="C835" s="3"/>
      <c r="D835" s="3"/>
      <c r="E835" s="3"/>
      <c r="F835" s="3"/>
      <c r="G835" s="8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>
      <c r="A836" s="3"/>
      <c r="B836" s="3"/>
      <c r="C836" s="3"/>
      <c r="D836" s="3"/>
      <c r="E836" s="3"/>
      <c r="F836" s="3"/>
      <c r="G836" s="8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>
      <c r="A837" s="3"/>
      <c r="B837" s="3"/>
      <c r="C837" s="3"/>
      <c r="D837" s="3"/>
      <c r="E837" s="3"/>
      <c r="F837" s="3"/>
      <c r="G837" s="8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>
      <c r="A838" s="3"/>
      <c r="B838" s="3"/>
      <c r="C838" s="3"/>
      <c r="D838" s="3"/>
      <c r="E838" s="3"/>
      <c r="F838" s="3"/>
      <c r="G838" s="8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>
      <c r="A839" s="3"/>
      <c r="B839" s="3"/>
      <c r="C839" s="3"/>
      <c r="D839" s="3"/>
      <c r="E839" s="3"/>
      <c r="F839" s="3"/>
      <c r="G839" s="8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>
      <c r="A840" s="3"/>
      <c r="B840" s="3"/>
      <c r="C840" s="3"/>
      <c r="D840" s="3"/>
      <c r="E840" s="3"/>
      <c r="F840" s="3"/>
      <c r="G840" s="8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>
      <c r="A841" s="3"/>
      <c r="B841" s="3"/>
      <c r="C841" s="3"/>
      <c r="D841" s="3"/>
      <c r="E841" s="3"/>
      <c r="F841" s="3"/>
      <c r="G841" s="8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>
      <c r="A842" s="3"/>
      <c r="B842" s="3"/>
      <c r="C842" s="3"/>
      <c r="D842" s="3"/>
      <c r="E842" s="3"/>
      <c r="F842" s="3"/>
      <c r="G842" s="8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>
      <c r="A843" s="3"/>
      <c r="B843" s="3"/>
      <c r="C843" s="3"/>
      <c r="D843" s="3"/>
      <c r="E843" s="3"/>
      <c r="F843" s="3"/>
      <c r="G843" s="8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>
      <c r="A844" s="3"/>
      <c r="B844" s="3"/>
      <c r="C844" s="3"/>
      <c r="D844" s="3"/>
      <c r="E844" s="3"/>
      <c r="F844" s="3"/>
      <c r="G844" s="8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>
      <c r="A845" s="3"/>
      <c r="B845" s="3"/>
      <c r="C845" s="3"/>
      <c r="D845" s="3"/>
      <c r="E845" s="3"/>
      <c r="F845" s="3"/>
      <c r="G845" s="8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>
      <c r="A846" s="3"/>
      <c r="B846" s="3"/>
      <c r="C846" s="3"/>
      <c r="D846" s="3"/>
      <c r="E846" s="3"/>
      <c r="F846" s="3"/>
      <c r="G846" s="8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>
      <c r="A847" s="3"/>
      <c r="B847" s="3"/>
      <c r="C847" s="3"/>
      <c r="D847" s="3"/>
      <c r="E847" s="3"/>
      <c r="F847" s="3"/>
      <c r="G847" s="8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>
      <c r="A848" s="3"/>
      <c r="B848" s="3"/>
      <c r="C848" s="3"/>
      <c r="D848" s="3"/>
      <c r="E848" s="3"/>
      <c r="F848" s="3"/>
      <c r="G848" s="8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>
      <c r="A849" s="3"/>
      <c r="B849" s="3"/>
      <c r="C849" s="3"/>
      <c r="D849" s="3"/>
      <c r="E849" s="3"/>
      <c r="F849" s="3"/>
      <c r="G849" s="8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>
      <c r="A850" s="3"/>
      <c r="B850" s="3"/>
      <c r="C850" s="3"/>
      <c r="D850" s="3"/>
      <c r="E850" s="3"/>
      <c r="F850" s="3"/>
      <c r="G850" s="8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>
      <c r="A851" s="3"/>
      <c r="B851" s="3"/>
      <c r="C851" s="3"/>
      <c r="D851" s="3"/>
      <c r="E851" s="3"/>
      <c r="F851" s="3"/>
      <c r="G851" s="8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>
      <c r="A852" s="3"/>
      <c r="B852" s="3"/>
      <c r="C852" s="3"/>
      <c r="D852" s="3"/>
      <c r="E852" s="3"/>
      <c r="F852" s="3"/>
      <c r="G852" s="8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>
      <c r="A853" s="3"/>
      <c r="B853" s="3"/>
      <c r="C853" s="3"/>
      <c r="D853" s="3"/>
      <c r="E853" s="3"/>
      <c r="F853" s="3"/>
      <c r="G853" s="8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>
      <c r="A854" s="3"/>
      <c r="B854" s="3"/>
      <c r="C854" s="3"/>
      <c r="D854" s="3"/>
      <c r="E854" s="3"/>
      <c r="F854" s="3"/>
      <c r="G854" s="8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>
      <c r="A855" s="3"/>
      <c r="B855" s="3"/>
      <c r="C855" s="3"/>
      <c r="D855" s="3"/>
      <c r="E855" s="3"/>
      <c r="F855" s="3"/>
      <c r="G855" s="8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>
      <c r="A856" s="3"/>
      <c r="B856" s="3"/>
      <c r="C856" s="3"/>
      <c r="D856" s="3"/>
      <c r="E856" s="3"/>
      <c r="F856" s="3"/>
      <c r="G856" s="8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>
      <c r="A857" s="3"/>
      <c r="B857" s="3"/>
      <c r="C857" s="3"/>
      <c r="D857" s="3"/>
      <c r="E857" s="3"/>
      <c r="F857" s="3"/>
      <c r="G857" s="8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>
      <c r="A858" s="3"/>
      <c r="B858" s="3"/>
      <c r="C858" s="3"/>
      <c r="D858" s="3"/>
      <c r="E858" s="3"/>
      <c r="F858" s="3"/>
      <c r="G858" s="8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>
      <c r="A859" s="3"/>
      <c r="B859" s="3"/>
      <c r="C859" s="3"/>
      <c r="D859" s="3"/>
      <c r="E859" s="3"/>
      <c r="F859" s="3"/>
      <c r="G859" s="8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>
      <c r="A860" s="3"/>
      <c r="B860" s="3"/>
      <c r="C860" s="3"/>
      <c r="D860" s="3"/>
      <c r="E860" s="3"/>
      <c r="F860" s="3"/>
      <c r="G860" s="8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>
      <c r="A861" s="3"/>
      <c r="B861" s="3"/>
      <c r="C861" s="3"/>
      <c r="D861" s="3"/>
      <c r="E861" s="3"/>
      <c r="F861" s="3"/>
      <c r="G861" s="8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>
      <c r="A862" s="3"/>
      <c r="B862" s="3"/>
      <c r="C862" s="3"/>
      <c r="D862" s="3"/>
      <c r="E862" s="3"/>
      <c r="F862" s="3"/>
      <c r="G862" s="8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>
      <c r="A863" s="3"/>
      <c r="B863" s="3"/>
      <c r="C863" s="3"/>
      <c r="D863" s="3"/>
      <c r="E863" s="3"/>
      <c r="F863" s="3"/>
      <c r="G863" s="8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>
      <c r="A864" s="3"/>
      <c r="B864" s="3"/>
      <c r="C864" s="3"/>
      <c r="D864" s="3"/>
      <c r="E864" s="3"/>
      <c r="F864" s="3"/>
      <c r="G864" s="8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>
      <c r="A865" s="3"/>
      <c r="B865" s="3"/>
      <c r="C865" s="3"/>
      <c r="D865" s="3"/>
      <c r="E865" s="3"/>
      <c r="F865" s="3"/>
      <c r="G865" s="8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>
      <c r="A866" s="3"/>
      <c r="B866" s="3"/>
      <c r="C866" s="3"/>
      <c r="D866" s="3"/>
      <c r="E866" s="3"/>
      <c r="F866" s="3"/>
      <c r="G866" s="8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>
      <c r="A867" s="3"/>
      <c r="B867" s="3"/>
      <c r="C867" s="3"/>
      <c r="D867" s="3"/>
      <c r="E867" s="3"/>
      <c r="F867" s="3"/>
      <c r="G867" s="8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>
      <c r="A868" s="3"/>
      <c r="B868" s="3"/>
      <c r="C868" s="3"/>
      <c r="D868" s="3"/>
      <c r="E868" s="3"/>
      <c r="F868" s="3"/>
      <c r="G868" s="8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>
      <c r="A869" s="3"/>
      <c r="B869" s="3"/>
      <c r="C869" s="3"/>
      <c r="D869" s="3"/>
      <c r="E869" s="3"/>
      <c r="F869" s="3"/>
      <c r="G869" s="8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>
      <c r="A870" s="3"/>
      <c r="B870" s="3"/>
      <c r="C870" s="3"/>
      <c r="D870" s="3"/>
      <c r="E870" s="3"/>
      <c r="F870" s="3"/>
      <c r="G870" s="8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>
      <c r="A871" s="3"/>
      <c r="B871" s="3"/>
      <c r="C871" s="3"/>
      <c r="D871" s="3"/>
      <c r="E871" s="3"/>
      <c r="F871" s="3"/>
      <c r="G871" s="8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>
      <c r="A872" s="3"/>
      <c r="B872" s="3"/>
      <c r="C872" s="3"/>
      <c r="D872" s="3"/>
      <c r="E872" s="3"/>
      <c r="F872" s="3"/>
      <c r="G872" s="8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>
      <c r="A873" s="3"/>
      <c r="B873" s="3"/>
      <c r="C873" s="3"/>
      <c r="D873" s="3"/>
      <c r="E873" s="3"/>
      <c r="F873" s="3"/>
      <c r="G873" s="8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>
      <c r="A874" s="3"/>
      <c r="B874" s="3"/>
      <c r="C874" s="3"/>
      <c r="D874" s="3"/>
      <c r="E874" s="3"/>
      <c r="F874" s="3"/>
      <c r="G874" s="8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>
      <c r="A875" s="3"/>
      <c r="B875" s="3"/>
      <c r="C875" s="3"/>
      <c r="D875" s="3"/>
      <c r="E875" s="3"/>
      <c r="F875" s="3"/>
      <c r="G875" s="8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>
      <c r="A876" s="3"/>
      <c r="B876" s="3"/>
      <c r="C876" s="3"/>
      <c r="D876" s="3"/>
      <c r="E876" s="3"/>
      <c r="F876" s="3"/>
      <c r="G876" s="8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>
      <c r="A877" s="3"/>
      <c r="B877" s="3"/>
      <c r="C877" s="3"/>
      <c r="D877" s="3"/>
      <c r="E877" s="3"/>
      <c r="F877" s="3"/>
      <c r="G877" s="8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>
      <c r="A878" s="3"/>
      <c r="B878" s="3"/>
      <c r="C878" s="3"/>
      <c r="D878" s="3"/>
      <c r="E878" s="3"/>
      <c r="F878" s="3"/>
      <c r="G878" s="8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>
      <c r="A879" s="3"/>
      <c r="B879" s="3"/>
      <c r="C879" s="3"/>
      <c r="D879" s="3"/>
      <c r="E879" s="3"/>
      <c r="F879" s="3"/>
      <c r="G879" s="8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>
      <c r="A880" s="3"/>
      <c r="B880" s="3"/>
      <c r="C880" s="3"/>
      <c r="D880" s="3"/>
      <c r="E880" s="3"/>
      <c r="F880" s="3"/>
      <c r="G880" s="8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>
      <c r="A881" s="3"/>
      <c r="B881" s="3"/>
      <c r="C881" s="3"/>
      <c r="D881" s="3"/>
      <c r="E881" s="3"/>
      <c r="F881" s="3"/>
      <c r="G881" s="8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>
      <c r="A882" s="3"/>
      <c r="B882" s="3"/>
      <c r="C882" s="3"/>
      <c r="D882" s="3"/>
      <c r="E882" s="3"/>
      <c r="F882" s="3"/>
      <c r="G882" s="8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>
      <c r="A883" s="3"/>
      <c r="B883" s="3"/>
      <c r="C883" s="3"/>
      <c r="D883" s="3"/>
      <c r="E883" s="3"/>
      <c r="F883" s="3"/>
      <c r="G883" s="8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>
      <c r="A884" s="3"/>
      <c r="B884" s="3"/>
      <c r="C884" s="3"/>
      <c r="D884" s="3"/>
      <c r="E884" s="3"/>
      <c r="F884" s="3"/>
      <c r="G884" s="8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>
      <c r="A885" s="3"/>
      <c r="B885" s="3"/>
      <c r="C885" s="3"/>
      <c r="D885" s="3"/>
      <c r="E885" s="3"/>
      <c r="F885" s="3"/>
      <c r="G885" s="8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>
      <c r="A886" s="3"/>
      <c r="B886" s="3"/>
      <c r="C886" s="3"/>
      <c r="D886" s="3"/>
      <c r="E886" s="3"/>
      <c r="F886" s="3"/>
      <c r="G886" s="8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>
      <c r="A887" s="3"/>
      <c r="B887" s="3"/>
      <c r="C887" s="3"/>
      <c r="D887" s="3"/>
      <c r="E887" s="3"/>
      <c r="F887" s="3"/>
      <c r="G887" s="8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>
      <c r="A888" s="3"/>
      <c r="B888" s="3"/>
      <c r="C888" s="3"/>
      <c r="D888" s="3"/>
      <c r="E888" s="3"/>
      <c r="F888" s="3"/>
      <c r="G888" s="8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>
      <c r="A889" s="3"/>
      <c r="B889" s="3"/>
      <c r="C889" s="3"/>
      <c r="D889" s="3"/>
      <c r="E889" s="3"/>
      <c r="F889" s="3"/>
      <c r="G889" s="8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>
      <c r="A890" s="3"/>
      <c r="B890" s="3"/>
      <c r="C890" s="3"/>
      <c r="D890" s="3"/>
      <c r="E890" s="3"/>
      <c r="F890" s="3"/>
      <c r="G890" s="8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>
      <c r="A891" s="3"/>
      <c r="B891" s="3"/>
      <c r="C891" s="3"/>
      <c r="D891" s="3"/>
      <c r="E891" s="3"/>
      <c r="F891" s="3"/>
      <c r="G891" s="8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>
      <c r="A892" s="3"/>
      <c r="B892" s="3"/>
      <c r="C892" s="3"/>
      <c r="D892" s="3"/>
      <c r="E892" s="3"/>
      <c r="F892" s="3"/>
      <c r="G892" s="8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>
      <c r="A893" s="3"/>
      <c r="B893" s="3"/>
      <c r="C893" s="3"/>
      <c r="D893" s="3"/>
      <c r="E893" s="3"/>
      <c r="F893" s="3"/>
      <c r="G893" s="8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>
      <c r="A894" s="3"/>
      <c r="B894" s="3"/>
      <c r="C894" s="3"/>
      <c r="D894" s="3"/>
      <c r="E894" s="3"/>
      <c r="F894" s="3"/>
      <c r="G894" s="8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>
      <c r="A895" s="3"/>
      <c r="B895" s="3"/>
      <c r="C895" s="3"/>
      <c r="D895" s="3"/>
      <c r="E895" s="3"/>
      <c r="F895" s="3"/>
      <c r="G895" s="8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>
      <c r="A896" s="3"/>
      <c r="B896" s="3"/>
      <c r="C896" s="3"/>
      <c r="D896" s="3"/>
      <c r="E896" s="3"/>
      <c r="F896" s="3"/>
      <c r="G896" s="8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>
      <c r="A897" s="3"/>
      <c r="B897" s="3"/>
      <c r="C897" s="3"/>
      <c r="D897" s="3"/>
      <c r="E897" s="3"/>
      <c r="F897" s="3"/>
      <c r="G897" s="8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>
      <c r="A898" s="3"/>
      <c r="B898" s="3"/>
      <c r="C898" s="3"/>
      <c r="D898" s="3"/>
      <c r="E898" s="3"/>
      <c r="F898" s="3"/>
      <c r="G898" s="8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>
      <c r="A899" s="3"/>
      <c r="B899" s="3"/>
      <c r="C899" s="3"/>
      <c r="D899" s="3"/>
      <c r="E899" s="3"/>
      <c r="F899" s="3"/>
      <c r="G899" s="8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>
      <c r="A900" s="3"/>
      <c r="B900" s="3"/>
      <c r="C900" s="3"/>
      <c r="D900" s="3"/>
      <c r="E900" s="3"/>
      <c r="F900" s="3"/>
      <c r="G900" s="8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>
      <c r="A901" s="3"/>
      <c r="B901" s="3"/>
      <c r="C901" s="3"/>
      <c r="D901" s="3"/>
      <c r="E901" s="3"/>
      <c r="F901" s="3"/>
      <c r="G901" s="8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>
      <c r="A902" s="3"/>
      <c r="B902" s="3"/>
      <c r="C902" s="3"/>
      <c r="D902" s="3"/>
      <c r="E902" s="3"/>
      <c r="F902" s="3"/>
      <c r="G902" s="8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>
      <c r="A903" s="3"/>
      <c r="B903" s="3"/>
      <c r="C903" s="3"/>
      <c r="D903" s="3"/>
      <c r="E903" s="3"/>
      <c r="F903" s="3"/>
      <c r="G903" s="8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>
      <c r="A904" s="3"/>
      <c r="B904" s="3"/>
      <c r="C904" s="3"/>
      <c r="D904" s="3"/>
      <c r="E904" s="3"/>
      <c r="F904" s="3"/>
      <c r="G904" s="8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>
      <c r="A905" s="3"/>
      <c r="B905" s="3"/>
      <c r="C905" s="3"/>
      <c r="D905" s="3"/>
      <c r="E905" s="3"/>
      <c r="F905" s="3"/>
      <c r="G905" s="8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>
      <c r="A906" s="3"/>
      <c r="B906" s="3"/>
      <c r="C906" s="3"/>
      <c r="D906" s="3"/>
      <c r="E906" s="3"/>
      <c r="F906" s="3"/>
      <c r="G906" s="8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>
      <c r="A907" s="3"/>
      <c r="B907" s="3"/>
      <c r="C907" s="3"/>
      <c r="D907" s="3"/>
      <c r="E907" s="3"/>
      <c r="F907" s="3"/>
      <c r="G907" s="8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>
      <c r="A908" s="3"/>
      <c r="B908" s="3"/>
      <c r="C908" s="3"/>
      <c r="D908" s="3"/>
      <c r="E908" s="3"/>
      <c r="F908" s="3"/>
      <c r="G908" s="8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>
      <c r="A909" s="3"/>
      <c r="B909" s="3"/>
      <c r="C909" s="3"/>
      <c r="D909" s="3"/>
      <c r="E909" s="3"/>
      <c r="F909" s="3"/>
      <c r="G909" s="8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>
      <c r="A910" s="3"/>
      <c r="B910" s="3"/>
      <c r="C910" s="3"/>
      <c r="D910" s="3"/>
      <c r="E910" s="3"/>
      <c r="F910" s="3"/>
      <c r="G910" s="8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>
      <c r="A911" s="3"/>
      <c r="B911" s="3"/>
      <c r="C911" s="3"/>
      <c r="D911" s="3"/>
      <c r="E911" s="3"/>
      <c r="F911" s="3"/>
      <c r="G911" s="8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>
      <c r="A912" s="3"/>
      <c r="B912" s="3"/>
      <c r="C912" s="3"/>
      <c r="D912" s="3"/>
      <c r="E912" s="3"/>
      <c r="F912" s="3"/>
      <c r="G912" s="8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>
      <c r="A913" s="3"/>
      <c r="B913" s="3"/>
      <c r="C913" s="3"/>
      <c r="D913" s="3"/>
      <c r="E913" s="3"/>
      <c r="F913" s="3"/>
      <c r="G913" s="8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>
      <c r="A914" s="3"/>
      <c r="B914" s="3"/>
      <c r="C914" s="3"/>
      <c r="D914" s="3"/>
      <c r="E914" s="3"/>
      <c r="F914" s="3"/>
      <c r="G914" s="8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>
      <c r="A915" s="3"/>
      <c r="B915" s="3"/>
      <c r="C915" s="3"/>
      <c r="D915" s="3"/>
      <c r="E915" s="3"/>
      <c r="F915" s="3"/>
      <c r="G915" s="8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>
      <c r="A916" s="3"/>
      <c r="B916" s="3"/>
      <c r="C916" s="3"/>
      <c r="D916" s="3"/>
      <c r="E916" s="3"/>
      <c r="F916" s="3"/>
      <c r="G916" s="8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>
      <c r="A917" s="3"/>
      <c r="B917" s="3"/>
      <c r="C917" s="3"/>
      <c r="D917" s="3"/>
      <c r="E917" s="3"/>
      <c r="F917" s="3"/>
      <c r="G917" s="8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>
      <c r="A918" s="3"/>
      <c r="B918" s="3"/>
      <c r="C918" s="3"/>
      <c r="D918" s="3"/>
      <c r="E918" s="3"/>
      <c r="F918" s="3"/>
      <c r="G918" s="8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>
      <c r="A919" s="3"/>
      <c r="B919" s="3"/>
      <c r="C919" s="3"/>
      <c r="D919" s="3"/>
      <c r="E919" s="3"/>
      <c r="F919" s="3"/>
      <c r="G919" s="8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>
      <c r="A920" s="3"/>
      <c r="B920" s="3"/>
      <c r="C920" s="3"/>
      <c r="D920" s="3"/>
      <c r="E920" s="3"/>
      <c r="F920" s="3"/>
      <c r="G920" s="8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>
      <c r="A921" s="3"/>
      <c r="B921" s="3"/>
      <c r="C921" s="3"/>
      <c r="D921" s="3"/>
      <c r="E921" s="3"/>
      <c r="F921" s="3"/>
      <c r="G921" s="8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>
      <c r="A922" s="3"/>
      <c r="B922" s="3"/>
      <c r="C922" s="3"/>
      <c r="D922" s="3"/>
      <c r="E922" s="3"/>
      <c r="F922" s="3"/>
      <c r="G922" s="8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>
      <c r="A923" s="3"/>
      <c r="B923" s="3"/>
      <c r="C923" s="3"/>
      <c r="D923" s="3"/>
      <c r="E923" s="3"/>
      <c r="F923" s="3"/>
      <c r="G923" s="8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>
      <c r="A924" s="3"/>
      <c r="B924" s="3"/>
      <c r="C924" s="3"/>
      <c r="D924" s="3"/>
      <c r="E924" s="3"/>
      <c r="F924" s="3"/>
      <c r="G924" s="8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>
      <c r="A925" s="3"/>
      <c r="B925" s="3"/>
      <c r="C925" s="3"/>
      <c r="D925" s="3"/>
      <c r="E925" s="3"/>
      <c r="F925" s="3"/>
      <c r="G925" s="8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>
      <c r="A926" s="3"/>
      <c r="B926" s="3"/>
      <c r="C926" s="3"/>
      <c r="D926" s="3"/>
      <c r="E926" s="3"/>
      <c r="F926" s="3"/>
      <c r="G926" s="8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>
      <c r="A927" s="3"/>
      <c r="B927" s="3"/>
      <c r="C927" s="3"/>
      <c r="D927" s="3"/>
      <c r="E927" s="3"/>
      <c r="F927" s="3"/>
      <c r="G927" s="8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>
      <c r="A928" s="3"/>
      <c r="B928" s="3"/>
      <c r="C928" s="3"/>
      <c r="D928" s="3"/>
      <c r="E928" s="3"/>
      <c r="F928" s="3"/>
      <c r="G928" s="8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>
      <c r="A929" s="3"/>
      <c r="B929" s="3"/>
      <c r="C929" s="3"/>
      <c r="D929" s="3"/>
      <c r="E929" s="3"/>
      <c r="F929" s="3"/>
      <c r="G929" s="8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>
      <c r="A930" s="3"/>
      <c r="B930" s="3"/>
      <c r="C930" s="3"/>
      <c r="D930" s="3"/>
      <c r="E930" s="3"/>
      <c r="F930" s="3"/>
      <c r="G930" s="8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>
      <c r="A931" s="3"/>
      <c r="B931" s="3"/>
      <c r="C931" s="3"/>
      <c r="D931" s="3"/>
      <c r="E931" s="3"/>
      <c r="F931" s="3"/>
      <c r="G931" s="8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>
      <c r="A932" s="3"/>
      <c r="B932" s="3"/>
      <c r="C932" s="3"/>
      <c r="D932" s="3"/>
      <c r="E932" s="3"/>
      <c r="F932" s="3"/>
      <c r="G932" s="8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>
      <c r="A933" s="3"/>
      <c r="B933" s="3"/>
      <c r="C933" s="3"/>
      <c r="D933" s="3"/>
      <c r="E933" s="3"/>
      <c r="F933" s="3"/>
      <c r="G933" s="8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>
      <c r="A934" s="3"/>
      <c r="B934" s="3"/>
      <c r="C934" s="3"/>
      <c r="D934" s="3"/>
      <c r="E934" s="3"/>
      <c r="F934" s="3"/>
      <c r="G934" s="8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>
      <c r="A935" s="3"/>
      <c r="B935" s="3"/>
      <c r="C935" s="3"/>
      <c r="D935" s="3"/>
      <c r="E935" s="3"/>
      <c r="F935" s="3"/>
      <c r="G935" s="8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>
      <c r="A936" s="3"/>
      <c r="B936" s="3"/>
      <c r="C936" s="3"/>
      <c r="D936" s="3"/>
      <c r="E936" s="3"/>
      <c r="F936" s="3"/>
      <c r="G936" s="8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>
      <c r="A937" s="3"/>
      <c r="B937" s="3"/>
      <c r="C937" s="3"/>
      <c r="D937" s="3"/>
      <c r="E937" s="3"/>
      <c r="F937" s="3"/>
      <c r="G937" s="8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>
      <c r="A938" s="3"/>
      <c r="B938" s="3"/>
      <c r="C938" s="3"/>
      <c r="D938" s="3"/>
      <c r="E938" s="3"/>
      <c r="F938" s="3"/>
      <c r="G938" s="8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>
      <c r="A939" s="3"/>
      <c r="B939" s="3"/>
      <c r="C939" s="3"/>
      <c r="D939" s="3"/>
      <c r="E939" s="3"/>
      <c r="F939" s="3"/>
      <c r="G939" s="8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>
      <c r="A940" s="3"/>
      <c r="B940" s="3"/>
      <c r="C940" s="3"/>
      <c r="D940" s="3"/>
      <c r="E940" s="3"/>
      <c r="F940" s="3"/>
      <c r="G940" s="8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>
      <c r="A941" s="3"/>
      <c r="B941" s="3"/>
      <c r="C941" s="3"/>
      <c r="D941" s="3"/>
      <c r="E941" s="3"/>
      <c r="F941" s="3"/>
      <c r="G941" s="8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>
      <c r="A942" s="3"/>
      <c r="B942" s="3"/>
      <c r="C942" s="3"/>
      <c r="D942" s="3"/>
      <c r="E942" s="3"/>
      <c r="F942" s="3"/>
      <c r="G942" s="8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>
      <c r="A943" s="3"/>
      <c r="B943" s="3"/>
      <c r="C943" s="3"/>
      <c r="D943" s="3"/>
      <c r="E943" s="3"/>
      <c r="F943" s="3"/>
      <c r="G943" s="8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>
      <c r="A944" s="3"/>
      <c r="B944" s="3"/>
      <c r="C944" s="3"/>
      <c r="D944" s="3"/>
      <c r="E944" s="3"/>
      <c r="F944" s="3"/>
      <c r="G944" s="8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>
      <c r="A945" s="3"/>
      <c r="B945" s="3"/>
      <c r="C945" s="3"/>
      <c r="D945" s="3"/>
      <c r="E945" s="3"/>
      <c r="F945" s="3"/>
      <c r="G945" s="8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>
      <c r="A946" s="3"/>
      <c r="B946" s="3"/>
      <c r="C946" s="3"/>
      <c r="D946" s="3"/>
      <c r="E946" s="3"/>
      <c r="F946" s="3"/>
      <c r="G946" s="8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>
      <c r="A947" s="3"/>
      <c r="B947" s="3"/>
      <c r="C947" s="3"/>
      <c r="D947" s="3"/>
      <c r="E947" s="3"/>
      <c r="F947" s="3"/>
      <c r="G947" s="8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>
      <c r="A948" s="3"/>
      <c r="B948" s="3"/>
      <c r="C948" s="3"/>
      <c r="D948" s="3"/>
      <c r="E948" s="3"/>
      <c r="F948" s="3"/>
      <c r="G948" s="8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>
      <c r="A949" s="3"/>
      <c r="B949" s="3"/>
      <c r="C949" s="3"/>
      <c r="D949" s="3"/>
      <c r="E949" s="3"/>
      <c r="F949" s="3"/>
      <c r="G949" s="8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>
      <c r="A950" s="3"/>
      <c r="B950" s="3"/>
      <c r="C950" s="3"/>
      <c r="D950" s="3"/>
      <c r="E950" s="3"/>
      <c r="F950" s="3"/>
      <c r="G950" s="8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>
      <c r="A951" s="3"/>
      <c r="B951" s="3"/>
      <c r="C951" s="3"/>
      <c r="D951" s="3"/>
      <c r="E951" s="3"/>
      <c r="F951" s="3"/>
      <c r="G951" s="8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>
      <c r="A952" s="3"/>
      <c r="B952" s="3"/>
      <c r="C952" s="3"/>
      <c r="D952" s="3"/>
      <c r="E952" s="3"/>
      <c r="F952" s="3"/>
      <c r="G952" s="8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>
      <c r="A953" s="3"/>
      <c r="B953" s="3"/>
      <c r="C953" s="3"/>
      <c r="D953" s="3"/>
      <c r="E953" s="3"/>
      <c r="F953" s="3"/>
      <c r="G953" s="8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>
      <c r="A954" s="3"/>
      <c r="B954" s="3"/>
      <c r="C954" s="3"/>
      <c r="D954" s="3"/>
      <c r="E954" s="3"/>
      <c r="F954" s="3"/>
      <c r="G954" s="8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>
      <c r="A955" s="3"/>
      <c r="B955" s="3"/>
      <c r="C955" s="3"/>
      <c r="D955" s="3"/>
      <c r="E955" s="3"/>
      <c r="F955" s="3"/>
      <c r="G955" s="8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>
      <c r="A956" s="3"/>
      <c r="B956" s="3"/>
      <c r="C956" s="3"/>
      <c r="D956" s="3"/>
      <c r="E956" s="3"/>
      <c r="F956" s="3"/>
      <c r="G956" s="8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>
      <c r="A957" s="3"/>
      <c r="B957" s="3"/>
      <c r="C957" s="3"/>
      <c r="D957" s="3"/>
      <c r="E957" s="3"/>
      <c r="F957" s="3"/>
      <c r="G957" s="8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>
      <c r="A958" s="3"/>
      <c r="B958" s="3"/>
      <c r="C958" s="3"/>
      <c r="D958" s="3"/>
      <c r="E958" s="3"/>
      <c r="F958" s="3"/>
      <c r="G958" s="8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>
      <c r="A959" s="3"/>
      <c r="B959" s="3"/>
      <c r="C959" s="3"/>
      <c r="D959" s="3"/>
      <c r="E959" s="3"/>
      <c r="F959" s="3"/>
      <c r="G959" s="8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>
      <c r="A960" s="3"/>
      <c r="B960" s="3"/>
      <c r="C960" s="3"/>
      <c r="D960" s="3"/>
      <c r="E960" s="3"/>
      <c r="F960" s="3"/>
      <c r="G960" s="8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>
      <c r="A961" s="3"/>
      <c r="B961" s="3"/>
      <c r="C961" s="3"/>
      <c r="D961" s="3"/>
      <c r="E961" s="3"/>
      <c r="F961" s="3"/>
      <c r="G961" s="8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>
      <c r="A962" s="3"/>
      <c r="B962" s="3"/>
      <c r="C962" s="3"/>
      <c r="D962" s="3"/>
      <c r="E962" s="3"/>
      <c r="F962" s="3"/>
      <c r="G962" s="8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>
      <c r="A963" s="3"/>
      <c r="B963" s="3"/>
      <c r="C963" s="3"/>
      <c r="D963" s="3"/>
      <c r="E963" s="3"/>
      <c r="F963" s="3"/>
      <c r="G963" s="8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>
      <c r="A964" s="3"/>
      <c r="B964" s="3"/>
      <c r="C964" s="3"/>
      <c r="D964" s="3"/>
      <c r="E964" s="3"/>
      <c r="F964" s="3"/>
      <c r="G964" s="8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>
      <c r="A965" s="3"/>
      <c r="B965" s="3"/>
      <c r="C965" s="3"/>
      <c r="D965" s="3"/>
      <c r="E965" s="3"/>
      <c r="F965" s="3"/>
      <c r="G965" s="8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>
      <c r="A966" s="3"/>
      <c r="B966" s="3"/>
      <c r="C966" s="3"/>
      <c r="D966" s="3"/>
      <c r="E966" s="3"/>
      <c r="F966" s="3"/>
      <c r="G966" s="8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>
      <c r="A967" s="3"/>
      <c r="B967" s="3"/>
      <c r="C967" s="3"/>
      <c r="D967" s="3"/>
      <c r="E967" s="3"/>
      <c r="F967" s="3"/>
      <c r="G967" s="8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>
      <c r="A968" s="3"/>
      <c r="B968" s="3"/>
      <c r="C968" s="3"/>
      <c r="D968" s="3"/>
      <c r="E968" s="3"/>
      <c r="F968" s="3"/>
      <c r="G968" s="8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>
      <c r="A969" s="3"/>
      <c r="B969" s="3"/>
      <c r="C969" s="3"/>
      <c r="D969" s="3"/>
      <c r="E969" s="3"/>
      <c r="F969" s="3"/>
      <c r="G969" s="8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>
      <c r="A970" s="3"/>
      <c r="B970" s="3"/>
      <c r="C970" s="3"/>
      <c r="D970" s="3"/>
      <c r="E970" s="3"/>
      <c r="F970" s="3"/>
      <c r="G970" s="8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>
      <c r="A971" s="3"/>
      <c r="B971" s="3"/>
      <c r="C971" s="3"/>
      <c r="D971" s="3"/>
      <c r="E971" s="3"/>
      <c r="F971" s="3"/>
      <c r="G971" s="8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>
      <c r="A972" s="3"/>
      <c r="B972" s="3"/>
      <c r="C972" s="3"/>
      <c r="D972" s="3"/>
      <c r="E972" s="3"/>
      <c r="F972" s="3"/>
      <c r="G972" s="8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>
      <c r="A973" s="3"/>
      <c r="B973" s="3"/>
      <c r="C973" s="3"/>
      <c r="D973" s="3"/>
      <c r="E973" s="3"/>
      <c r="F973" s="3"/>
      <c r="G973" s="8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>
      <c r="A974" s="3"/>
      <c r="B974" s="3"/>
      <c r="C974" s="3"/>
      <c r="D974" s="3"/>
      <c r="E974" s="3"/>
      <c r="F974" s="3"/>
      <c r="G974" s="8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>
      <c r="A975" s="3"/>
      <c r="B975" s="3"/>
      <c r="C975" s="3"/>
      <c r="D975" s="3"/>
      <c r="E975" s="3"/>
      <c r="F975" s="3"/>
      <c r="G975" s="8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>
      <c r="A976" s="3"/>
      <c r="B976" s="3"/>
      <c r="C976" s="3"/>
      <c r="D976" s="3"/>
      <c r="E976" s="3"/>
      <c r="F976" s="3"/>
      <c r="G976" s="8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>
      <c r="A977" s="3"/>
      <c r="B977" s="3"/>
      <c r="C977" s="3"/>
      <c r="D977" s="3"/>
      <c r="E977" s="3"/>
      <c r="F977" s="3"/>
      <c r="G977" s="8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>
      <c r="A978" s="3"/>
      <c r="B978" s="3"/>
      <c r="C978" s="3"/>
      <c r="D978" s="3"/>
      <c r="E978" s="3"/>
      <c r="F978" s="3"/>
      <c r="G978" s="8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>
      <c r="A979" s="3"/>
      <c r="B979" s="3"/>
      <c r="C979" s="3"/>
      <c r="D979" s="3"/>
      <c r="E979" s="3"/>
      <c r="F979" s="3"/>
      <c r="G979" s="8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>
      <c r="A980" s="3"/>
      <c r="B980" s="3"/>
      <c r="C980" s="3"/>
      <c r="D980" s="3"/>
      <c r="E980" s="3"/>
      <c r="F980" s="3"/>
      <c r="G980" s="8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>
      <c r="A981" s="3"/>
      <c r="B981" s="3"/>
      <c r="C981" s="3"/>
      <c r="D981" s="3"/>
      <c r="E981" s="3"/>
      <c r="F981" s="3"/>
      <c r="G981" s="8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>
      <c r="A982" s="3"/>
      <c r="B982" s="3"/>
      <c r="C982" s="3"/>
      <c r="D982" s="3"/>
      <c r="E982" s="3"/>
      <c r="F982" s="3"/>
      <c r="G982" s="8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>
      <c r="A983" s="3"/>
      <c r="B983" s="3"/>
      <c r="C983" s="3"/>
      <c r="D983" s="3"/>
      <c r="E983" s="3"/>
      <c r="F983" s="3"/>
      <c r="G983" s="8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>
      <c r="A984" s="3"/>
      <c r="B984" s="3"/>
      <c r="C984" s="3"/>
      <c r="D984" s="3"/>
      <c r="E984" s="3"/>
      <c r="F984" s="3"/>
      <c r="G984" s="8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>
      <c r="A985" s="3"/>
      <c r="B985" s="3"/>
      <c r="C985" s="3"/>
      <c r="D985" s="3"/>
      <c r="E985" s="3"/>
      <c r="F985" s="3"/>
      <c r="G985" s="8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>
      <c r="A986" s="3"/>
      <c r="B986" s="3"/>
      <c r="C986" s="3"/>
      <c r="D986" s="3"/>
      <c r="E986" s="3"/>
      <c r="F986" s="3"/>
      <c r="G986" s="8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>
      <c r="A987" s="3"/>
      <c r="B987" s="3"/>
      <c r="C987" s="3"/>
      <c r="D987" s="3"/>
      <c r="E987" s="3"/>
      <c r="F987" s="3"/>
      <c r="G987" s="8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>
      <c r="A988" s="3"/>
      <c r="B988" s="3"/>
      <c r="C988" s="3"/>
      <c r="D988" s="3"/>
      <c r="E988" s="3"/>
      <c r="F988" s="3"/>
      <c r="G988" s="8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>
      <c r="A989" s="3"/>
      <c r="B989" s="3"/>
      <c r="C989" s="3"/>
      <c r="D989" s="3"/>
      <c r="E989" s="3"/>
      <c r="F989" s="3"/>
      <c r="G989" s="8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>
      <c r="A990" s="3"/>
      <c r="B990" s="3"/>
      <c r="C990" s="3"/>
      <c r="D990" s="3"/>
      <c r="E990" s="3"/>
      <c r="F990" s="3"/>
      <c r="G990" s="8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>
      <c r="A991" s="3"/>
      <c r="B991" s="3"/>
      <c r="C991" s="3"/>
      <c r="D991" s="3"/>
      <c r="E991" s="3"/>
      <c r="F991" s="3"/>
      <c r="G991" s="8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>
      <c r="A992" s="3"/>
      <c r="B992" s="3"/>
      <c r="C992" s="3"/>
      <c r="D992" s="3"/>
      <c r="E992" s="3"/>
      <c r="F992" s="3"/>
      <c r="G992" s="8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>
      <c r="A993" s="3"/>
      <c r="B993" s="3"/>
      <c r="C993" s="3"/>
      <c r="D993" s="3"/>
      <c r="E993" s="3"/>
      <c r="F993" s="3"/>
      <c r="G993" s="8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>
      <c r="A994" s="3"/>
      <c r="B994" s="3"/>
      <c r="C994" s="3"/>
      <c r="D994" s="3"/>
      <c r="E994" s="3"/>
      <c r="F994" s="3"/>
      <c r="G994" s="8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>
      <c r="A995" s="3"/>
      <c r="B995" s="3"/>
      <c r="C995" s="3"/>
      <c r="D995" s="3"/>
      <c r="E995" s="3"/>
      <c r="F995" s="3"/>
      <c r="G995" s="8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>
      <c r="A996" s="3"/>
      <c r="B996" s="3"/>
      <c r="C996" s="3"/>
      <c r="D996" s="3"/>
      <c r="E996" s="3"/>
      <c r="F996" s="3"/>
      <c r="G996" s="8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>
      <c r="A997" s="3"/>
      <c r="B997" s="3"/>
      <c r="C997" s="3"/>
      <c r="D997" s="3"/>
      <c r="E997" s="3"/>
      <c r="F997" s="3"/>
      <c r="G997" s="8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>
      <c r="A998" s="3"/>
      <c r="B998" s="3"/>
      <c r="C998" s="3"/>
      <c r="D998" s="3"/>
      <c r="E998" s="3"/>
      <c r="F998" s="3"/>
      <c r="G998" s="8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>
      <c r="A999" s="3"/>
      <c r="B999" s="3"/>
      <c r="C999" s="3"/>
      <c r="D999" s="3"/>
      <c r="E999" s="3"/>
      <c r="F999" s="3"/>
      <c r="G999" s="8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</sheetData>
  <mergeCells count="2">
    <mergeCell ref="N2:N46"/>
    <mergeCell ref="N47:N67"/>
  </mergeCells>
  <hyperlinks>
    <hyperlink r:id="rId1" ref="N2"/>
    <hyperlink r:id="rId2" ref="N4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13"/>
    <col customWidth="1" min="6" max="6" width="18.75"/>
    <col customWidth="1" min="7" max="7" width="20.63"/>
    <col customWidth="1" min="8" max="8" width="22.38"/>
    <col customWidth="1" min="12" max="12" width="13.13"/>
    <col customWidth="1" min="13" max="13" width="16.38"/>
    <col customWidth="1" min="14" max="14" width="22.0"/>
    <col customWidth="1" min="15" max="15" width="23.75"/>
    <col customWidth="1" min="16" max="16" width="39.88"/>
    <col customWidth="1" min="17" max="17" width="21.5"/>
    <col customWidth="1" min="18" max="18" width="60.88"/>
    <col customWidth="1" min="19" max="19" width="22.0"/>
    <col customWidth="1" min="20" max="20" width="24.38"/>
    <col customWidth="1" min="22" max="22" width="44.5"/>
    <col customWidth="1" min="23" max="23" width="18.25"/>
  </cols>
  <sheetData>
    <row r="1">
      <c r="A1" s="9" t="s">
        <v>16</v>
      </c>
      <c r="B1" s="9" t="s">
        <v>17</v>
      </c>
      <c r="C1" s="10" t="s">
        <v>4</v>
      </c>
      <c r="D1" s="10" t="s">
        <v>18</v>
      </c>
      <c r="E1" s="10" t="s">
        <v>19</v>
      </c>
      <c r="F1" s="10" t="s">
        <v>20</v>
      </c>
      <c r="G1" s="11" t="s">
        <v>21</v>
      </c>
      <c r="H1" s="12" t="s">
        <v>22</v>
      </c>
      <c r="I1" s="12" t="s">
        <v>23</v>
      </c>
      <c r="J1" s="12" t="s">
        <v>24</v>
      </c>
      <c r="K1" s="13" t="s">
        <v>25</v>
      </c>
      <c r="L1" s="12" t="s">
        <v>26</v>
      </c>
      <c r="M1" s="14" t="s">
        <v>27</v>
      </c>
      <c r="N1" s="14" t="s">
        <v>28</v>
      </c>
      <c r="O1" s="14" t="s">
        <v>29</v>
      </c>
      <c r="P1" s="13" t="s">
        <v>30</v>
      </c>
      <c r="Q1" s="15" t="s">
        <v>31</v>
      </c>
      <c r="R1" s="13" t="s">
        <v>32</v>
      </c>
      <c r="S1" s="13" t="s">
        <v>33</v>
      </c>
      <c r="T1" s="13" t="s">
        <v>34</v>
      </c>
      <c r="U1" s="16"/>
      <c r="V1" s="15" t="s">
        <v>35</v>
      </c>
      <c r="W1" s="15" t="s">
        <v>36</v>
      </c>
      <c r="X1" s="15" t="s">
        <v>37</v>
      </c>
      <c r="Y1" s="15" t="s">
        <v>38</v>
      </c>
      <c r="Z1" s="12" t="s">
        <v>39</v>
      </c>
      <c r="AA1" s="12" t="s">
        <v>40</v>
      </c>
      <c r="AB1" s="14" t="s">
        <v>41</v>
      </c>
      <c r="AC1" s="15" t="s">
        <v>10</v>
      </c>
      <c r="AD1" s="14" t="s">
        <v>42</v>
      </c>
      <c r="AE1" s="14" t="s">
        <v>43</v>
      </c>
      <c r="AF1" s="14" t="s">
        <v>25</v>
      </c>
      <c r="AG1" s="14" t="s">
        <v>44</v>
      </c>
      <c r="AH1" s="14" t="s">
        <v>45</v>
      </c>
      <c r="AI1" s="14" t="s">
        <v>46</v>
      </c>
      <c r="AJ1" s="14" t="s">
        <v>47</v>
      </c>
    </row>
    <row r="2">
      <c r="A2" s="1">
        <v>200.0</v>
      </c>
      <c r="B2" s="1">
        <v>850.0</v>
      </c>
      <c r="C2" s="17">
        <v>30.0</v>
      </c>
      <c r="D2" s="17">
        <v>90.0</v>
      </c>
      <c r="E2" s="17">
        <v>110.0</v>
      </c>
      <c r="F2" s="17">
        <v>140.0</v>
      </c>
      <c r="G2" s="17">
        <f t="shared" ref="G2:G302" si="1">(D2*0.5/((AD2)^2))*(0.0053-(0.21*AD2)+(1.3*(AD2)^2)-(-0.11-(0.17*V2))*(AD2^2*LN(AD2))+V2*(-0.0062+(0.23*AD2)+(0.75*(AD2)^2)))</f>
        <v>757.9025723</v>
      </c>
      <c r="H2" s="3">
        <f t="shared" ref="H2:H302" si="2">E2/C2</f>
        <v>3.666666667</v>
      </c>
      <c r="I2" s="3">
        <f t="shared" ref="I2:I302" si="3">G2/F2</f>
        <v>5.413589802</v>
      </c>
      <c r="J2" s="3">
        <f t="shared" ref="J2:J302" si="4">F2/E2</f>
        <v>1.272727273</v>
      </c>
      <c r="K2" s="1" t="str">
        <f t="shared" ref="K2:K302" si="5">IF(H2&lt;1.5,"keyhole",IF(I2&lt;2.3,"balling",IF(J2&lt;1.5,"LOF","Desired")))
</f>
        <v>LOF</v>
      </c>
      <c r="L2" s="1">
        <f t="shared" ref="L2:L302" si="6">0.7*(1-EXP(-0.6*(0.32*A2) / ((1688-300) *3.14 * M2*O2*B2*0.001*(D2*0.5*0.001*0.001)^2)))
</f>
        <v>0.5115999688</v>
      </c>
      <c r="M2" s="1">
        <v>7800.0</v>
      </c>
      <c r="N2" s="1">
        <f t="shared" ref="N2:N302" si="7">11.82 + (0.0106*P2)</f>
        <v>27.49816655</v>
      </c>
      <c r="O2" s="1">
        <v>500.0</v>
      </c>
      <c r="P2" s="16">
        <f t="shared" ref="P2:P302" si="8"> (L2*A2)/(3.14*10*M2*O2*SQRT(4.12*(0.000001)*B2*(0.001)*(D2*0.5)^3*(0.000001)^3))</f>
        <v>1479.072316</v>
      </c>
      <c r="Q2" s="3">
        <f t="shared" ref="Q2:Q302" si="9">1.5*0.000001*PI() * (1.5 * (G2 + F2) - 0.5*SQRT((3 * G2 + F2) * (G2 + 3 * F2)))</f>
        <v>0.002373994461</v>
      </c>
      <c r="R2" s="16">
        <f t="shared" ref="R2:R302" si="10"> ((SQRT(2) * L2 * A2 ) /(N2 * 2*3.14*D2*0.000001* SQRT(3.14)))* ATAN(SQRT((2 * 0.00000412 )/ (B2*0.001*0.000001*D2))
)</f>
        <v>1666.202748</v>
      </c>
      <c r="S2" s="16">
        <f t="shared" ref="S2:S302" si="11">0.54*101325*EXP(((4.3)*((1/P2)-(1/3273))))</f>
        <v>54802.75582</v>
      </c>
      <c r="T2" s="16">
        <f t="shared" ref="T2:T302" si="12">2.5*1000000/D2</f>
        <v>27777.77778</v>
      </c>
      <c r="U2" s="16" t="str">
        <f t="shared" ref="U2:U302" si="13">IF(S2&gt;T2,"spatter", "no spatter")</f>
        <v>spatter</v>
      </c>
      <c r="V2" s="3">
        <f t="shared" ref="V2:V302" si="14">(L2*A2) / (3.14 * M2 * O2 * 1688 * SQRT(0.00000412 * B2*0.001 * (D2/2)^3*(0.000001)^3))</f>
        <v>8.762276753</v>
      </c>
      <c r="W2" s="3">
        <f t="shared" ref="W2:W237" si="15">(0.4*0.001)*((C2*0.000001*1400)/(7*0.001*4.95*0.000001))</f>
        <v>484.8484848</v>
      </c>
      <c r="X2" s="3">
        <f t="shared" ref="X2:X237" si="16">G2/E2</f>
        <v>6.890023384</v>
      </c>
      <c r="Y2" s="3">
        <f t="shared" ref="Y2:Y302" si="17">G2/B2</f>
        <v>0.891650085</v>
      </c>
      <c r="Z2" s="3">
        <f>(7800*G2*0.000001*(B2*0.001)^2)/(4*1.4)</f>
        <v>0.7627071332</v>
      </c>
      <c r="AA2" s="3">
        <f t="shared" ref="AA2:AA302" si="18">3.282 - (8.9*P2/(2.718^4))</f>
        <v>-237.9203892</v>
      </c>
      <c r="AB2" s="3" t="str">
        <f t="shared" ref="AB2:AB302" si="19">IF(Z2&gt;0.3 ,"Spatter","no spatter")</f>
        <v>Spatter</v>
      </c>
      <c r="AC2" s="18">
        <f t="shared" ref="AC2:AC302" si="20">(A2*1000000)/(B2*3.14*(D2^2)*0.25)</f>
        <v>37.00465796</v>
      </c>
      <c r="AD2" s="18">
        <f t="shared" ref="AD2:AD302" si="21">(4.12*2*1000)/(B2*D2)</f>
        <v>0.1077124183</v>
      </c>
      <c r="AE2" s="18">
        <f t="shared" ref="AE2:AE302" si="22">(0.303*W2)+(2.794*AC2)+(0.0167*Y2)+(0.548*V2)+(-1.67*X2)+(-0.74*Q2)</f>
        <v>243.6086277</v>
      </c>
      <c r="AF2" s="18" t="str">
        <f t="shared" ref="AF2:AF302" si="23">IF(K2 = "keyhole","spatter" , "blank")</f>
        <v>blank</v>
      </c>
      <c r="AG2" s="19" t="str">
        <f t="shared" ref="AG2:AG302" si="24">IF(V2 &lt;= 17, "Conduction Mode", IF(AND(V2 &gt; 17, V2 &lt; 40), "Transition Mode", "Keyhole Mode"))</f>
        <v>Conduction Mode</v>
      </c>
      <c r="AH2" s="19">
        <f t="shared" ref="AH2:AH302" si="25"> A2*L2</f>
        <v>102.3199938</v>
      </c>
      <c r="AI2" s="19">
        <f t="shared" ref="AI2:AI302" si="26">5.9*1000000*(B2^(-0.69))*(M2^(0.28))*(N2^(-0.99))*(O2^(-0.71))*(Q2^(0.71))*(V2^(0.99))*(W2^(-0.21))*(Y2^(-0.17))*(AC2^(-0.47))*(AH2^(0.46))</f>
        <v>15.84646599</v>
      </c>
      <c r="AJ2" s="20" t="s">
        <v>48</v>
      </c>
    </row>
    <row r="3">
      <c r="A3" s="1">
        <v>200.0</v>
      </c>
      <c r="B3" s="1">
        <v>1000.0</v>
      </c>
      <c r="C3" s="17">
        <v>30.0</v>
      </c>
      <c r="D3" s="17">
        <v>90.0</v>
      </c>
      <c r="E3" s="17">
        <v>92.0</v>
      </c>
      <c r="F3" s="17">
        <v>130.0</v>
      </c>
      <c r="G3" s="17">
        <f t="shared" si="1"/>
        <v>679.5089234</v>
      </c>
      <c r="H3" s="3">
        <f t="shared" si="2"/>
        <v>3.066666667</v>
      </c>
      <c r="I3" s="3">
        <f t="shared" si="3"/>
        <v>5.226991719</v>
      </c>
      <c r="J3" s="3">
        <f t="shared" si="4"/>
        <v>1.413043478</v>
      </c>
      <c r="K3" s="1" t="str">
        <f t="shared" si="5"/>
        <v>LOF</v>
      </c>
      <c r="L3" s="1">
        <f t="shared" si="6"/>
        <v>0.4706052201</v>
      </c>
      <c r="M3" s="1">
        <v>7800.0</v>
      </c>
      <c r="N3" s="1">
        <f t="shared" si="7"/>
        <v>25.11630496</v>
      </c>
      <c r="O3" s="1">
        <v>500.0</v>
      </c>
      <c r="P3" s="16">
        <f t="shared" si="8"/>
        <v>1254.368392</v>
      </c>
      <c r="Q3" s="3">
        <f t="shared" si="9"/>
        <v>0.002133806256</v>
      </c>
      <c r="R3" s="16">
        <f t="shared" si="10"/>
        <v>1554.767501</v>
      </c>
      <c r="S3" s="16">
        <f t="shared" si="11"/>
        <v>54831.30411</v>
      </c>
      <c r="T3" s="16">
        <f t="shared" si="12"/>
        <v>27777.77778</v>
      </c>
      <c r="U3" s="16" t="str">
        <f t="shared" si="13"/>
        <v>spatter</v>
      </c>
      <c r="V3" s="3">
        <f t="shared" si="14"/>
        <v>7.431092372</v>
      </c>
      <c r="W3" s="3">
        <f t="shared" si="15"/>
        <v>484.8484848</v>
      </c>
      <c r="X3" s="3">
        <f t="shared" si="16"/>
        <v>7.385966559</v>
      </c>
      <c r="Y3" s="3">
        <f t="shared" si="17"/>
        <v>0.6795089234</v>
      </c>
      <c r="Z3" s="3">
        <f t="shared" ref="Z3:Z302" si="27">(7800*G3*0.000001*(B3*0.001)^2)/(4*1.4)</f>
        <v>0.9464588576</v>
      </c>
      <c r="AA3" s="3">
        <f t="shared" si="18"/>
        <v>-201.2763911</v>
      </c>
      <c r="AB3" s="3" t="str">
        <f t="shared" si="19"/>
        <v>Spatter</v>
      </c>
      <c r="AC3" s="18">
        <f t="shared" si="20"/>
        <v>31.45395927</v>
      </c>
      <c r="AD3" s="18">
        <f t="shared" si="21"/>
        <v>0.09155555556</v>
      </c>
      <c r="AE3" s="18">
        <f t="shared" si="22"/>
        <v>226.5388964</v>
      </c>
      <c r="AF3" s="18" t="str">
        <f t="shared" si="23"/>
        <v>blank</v>
      </c>
      <c r="AG3" s="19" t="str">
        <f t="shared" si="24"/>
        <v>Conduction Mode</v>
      </c>
      <c r="AH3" s="19">
        <f t="shared" si="25"/>
        <v>94.12104403</v>
      </c>
      <c r="AI3" s="19">
        <f t="shared" si="26"/>
        <v>13.273756</v>
      </c>
    </row>
    <row r="4">
      <c r="A4" s="1">
        <v>200.0</v>
      </c>
      <c r="B4" s="1">
        <v>1150.0</v>
      </c>
      <c r="C4" s="17">
        <v>30.0</v>
      </c>
      <c r="D4" s="17">
        <v>90.0</v>
      </c>
      <c r="E4" s="17">
        <v>90.0</v>
      </c>
      <c r="F4" s="17">
        <v>105.0</v>
      </c>
      <c r="G4" s="17">
        <f t="shared" si="1"/>
        <v>607.3551448</v>
      </c>
      <c r="H4" s="3">
        <f t="shared" si="2"/>
        <v>3</v>
      </c>
      <c r="I4" s="3">
        <f t="shared" si="3"/>
        <v>5.784334713</v>
      </c>
      <c r="J4" s="3">
        <f t="shared" si="4"/>
        <v>1.166666667</v>
      </c>
      <c r="K4" s="1" t="str">
        <f t="shared" si="5"/>
        <v>LOF</v>
      </c>
      <c r="L4" s="1">
        <f t="shared" si="6"/>
        <v>0.4346732267</v>
      </c>
      <c r="M4" s="1">
        <v>7800.0</v>
      </c>
      <c r="N4" s="1">
        <f t="shared" si="7"/>
        <v>23.27218086</v>
      </c>
      <c r="O4" s="1">
        <v>500.0</v>
      </c>
      <c r="P4" s="16">
        <f t="shared" si="8"/>
        <v>1080.394421</v>
      </c>
      <c r="Q4" s="3">
        <f t="shared" si="9"/>
        <v>0.001894048747</v>
      </c>
      <c r="R4" s="16">
        <f t="shared" si="10"/>
        <v>1450.611965</v>
      </c>
      <c r="S4" s="16">
        <f t="shared" si="11"/>
        <v>54861.57978</v>
      </c>
      <c r="T4" s="16">
        <f t="shared" si="12"/>
        <v>27777.77778</v>
      </c>
      <c r="U4" s="16" t="str">
        <f t="shared" si="13"/>
        <v>spatter</v>
      </c>
      <c r="V4" s="3">
        <f t="shared" si="14"/>
        <v>6.400440881</v>
      </c>
      <c r="W4" s="3">
        <f t="shared" si="15"/>
        <v>484.8484848</v>
      </c>
      <c r="X4" s="3">
        <f t="shared" si="16"/>
        <v>6.748390498</v>
      </c>
      <c r="Y4" s="3">
        <f t="shared" si="17"/>
        <v>0.5281349085</v>
      </c>
      <c r="Z4" s="3">
        <f t="shared" si="27"/>
        <v>1.118780714</v>
      </c>
      <c r="AA4" s="3">
        <f t="shared" si="18"/>
        <v>-172.9052714</v>
      </c>
      <c r="AB4" s="3" t="str">
        <f t="shared" si="19"/>
        <v>Spatter</v>
      </c>
      <c r="AC4" s="18">
        <f t="shared" si="20"/>
        <v>27.35126893</v>
      </c>
      <c r="AD4" s="18">
        <f t="shared" si="21"/>
        <v>0.07961352657</v>
      </c>
      <c r="AE4" s="18">
        <f t="shared" si="22"/>
        <v>215.573584</v>
      </c>
      <c r="AF4" s="18" t="str">
        <f t="shared" si="23"/>
        <v>blank</v>
      </c>
      <c r="AG4" s="19" t="str">
        <f t="shared" si="24"/>
        <v>Conduction Mode</v>
      </c>
      <c r="AH4" s="19">
        <f t="shared" si="25"/>
        <v>86.93464534</v>
      </c>
      <c r="AI4" s="19">
        <f t="shared" si="26"/>
        <v>11.0718578</v>
      </c>
    </row>
    <row r="5">
      <c r="A5" s="1">
        <v>200.0</v>
      </c>
      <c r="B5" s="1">
        <v>1300.0</v>
      </c>
      <c r="C5" s="17">
        <v>30.0</v>
      </c>
      <c r="D5" s="17">
        <v>90.0</v>
      </c>
      <c r="E5" s="17">
        <v>68.0</v>
      </c>
      <c r="F5" s="17">
        <v>105.0</v>
      </c>
      <c r="G5" s="17">
        <f t="shared" si="1"/>
        <v>540.9859097</v>
      </c>
      <c r="H5" s="3">
        <f t="shared" si="2"/>
        <v>2.266666667</v>
      </c>
      <c r="I5" s="3">
        <f t="shared" si="3"/>
        <v>5.152246759</v>
      </c>
      <c r="J5" s="3">
        <f t="shared" si="4"/>
        <v>1.544117647</v>
      </c>
      <c r="K5" s="1" t="str">
        <f t="shared" si="5"/>
        <v>Desired</v>
      </c>
      <c r="L5" s="1">
        <f t="shared" si="6"/>
        <v>0.4032473736</v>
      </c>
      <c r="M5" s="1">
        <v>7800.0</v>
      </c>
      <c r="N5" s="1">
        <f t="shared" si="7"/>
        <v>21.81249865</v>
      </c>
      <c r="O5" s="1">
        <v>500.0</v>
      </c>
      <c r="P5" s="16">
        <f t="shared" si="8"/>
        <v>942.6885522</v>
      </c>
      <c r="Q5" s="3">
        <f t="shared" si="9"/>
        <v>0.001700635461</v>
      </c>
      <c r="R5" s="16">
        <f t="shared" si="10"/>
        <v>1354.309017</v>
      </c>
      <c r="S5" s="16">
        <f t="shared" si="11"/>
        <v>54893.48523</v>
      </c>
      <c r="T5" s="16">
        <f t="shared" si="12"/>
        <v>27777.77778</v>
      </c>
      <c r="U5" s="16" t="str">
        <f t="shared" si="13"/>
        <v>spatter</v>
      </c>
      <c r="V5" s="3">
        <f t="shared" si="14"/>
        <v>5.584647821</v>
      </c>
      <c r="W5" s="3">
        <f t="shared" si="15"/>
        <v>484.8484848</v>
      </c>
      <c r="X5" s="3">
        <f t="shared" si="16"/>
        <v>7.955675143</v>
      </c>
      <c r="Y5" s="3">
        <f t="shared" si="17"/>
        <v>0.4161430075</v>
      </c>
      <c r="Z5" s="3">
        <f t="shared" si="27"/>
        <v>1.27344219</v>
      </c>
      <c r="AA5" s="3">
        <f t="shared" si="18"/>
        <v>-150.4486382</v>
      </c>
      <c r="AB5" s="3" t="str">
        <f t="shared" si="19"/>
        <v>Spatter</v>
      </c>
      <c r="AC5" s="18">
        <f t="shared" si="20"/>
        <v>24.19535328</v>
      </c>
      <c r="AD5" s="18">
        <f t="shared" si="21"/>
        <v>0.07042735043</v>
      </c>
      <c r="AE5" s="18">
        <f t="shared" si="22"/>
        <v>204.2910086</v>
      </c>
      <c r="AF5" s="18" t="str">
        <f t="shared" si="23"/>
        <v>blank</v>
      </c>
      <c r="AG5" s="19" t="str">
        <f t="shared" si="24"/>
        <v>Conduction Mode</v>
      </c>
      <c r="AH5" s="19">
        <f t="shared" si="25"/>
        <v>80.64947471</v>
      </c>
      <c r="AI5" s="19">
        <f t="shared" si="26"/>
        <v>9.356738697</v>
      </c>
    </row>
    <row r="6">
      <c r="A6" s="1">
        <v>200.0</v>
      </c>
      <c r="B6" s="1">
        <v>1450.0</v>
      </c>
      <c r="C6" s="17">
        <v>30.0</v>
      </c>
      <c r="D6" s="17">
        <v>90.0</v>
      </c>
      <c r="E6" s="17">
        <v>72.0</v>
      </c>
      <c r="F6" s="17">
        <v>105.0</v>
      </c>
      <c r="G6" s="17">
        <f t="shared" si="1"/>
        <v>479.9428948</v>
      </c>
      <c r="H6" s="3">
        <f t="shared" si="2"/>
        <v>2.4</v>
      </c>
      <c r="I6" s="3">
        <f t="shared" si="3"/>
        <v>4.570884712</v>
      </c>
      <c r="J6" s="3">
        <f t="shared" si="4"/>
        <v>1.458333333</v>
      </c>
      <c r="K6" s="1" t="str">
        <f t="shared" si="5"/>
        <v>LOF</v>
      </c>
      <c r="L6" s="1">
        <f t="shared" si="6"/>
        <v>0.3756976448</v>
      </c>
      <c r="M6" s="1">
        <v>7800.0</v>
      </c>
      <c r="N6" s="1">
        <f t="shared" si="7"/>
        <v>20.63512954</v>
      </c>
      <c r="O6" s="1">
        <v>500.0</v>
      </c>
      <c r="P6" s="16">
        <f t="shared" si="8"/>
        <v>831.6159941</v>
      </c>
      <c r="Q6" s="3">
        <f t="shared" si="9"/>
        <v>0.001523643171</v>
      </c>
      <c r="R6" s="16">
        <f t="shared" si="10"/>
        <v>1265.807804</v>
      </c>
      <c r="S6" s="16">
        <f t="shared" si="11"/>
        <v>54926.9384</v>
      </c>
      <c r="T6" s="16">
        <f t="shared" si="12"/>
        <v>27777.77778</v>
      </c>
      <c r="U6" s="16" t="str">
        <f t="shared" si="13"/>
        <v>spatter</v>
      </c>
      <c r="V6" s="3">
        <f t="shared" si="14"/>
        <v>4.926635036</v>
      </c>
      <c r="W6" s="3">
        <f t="shared" si="15"/>
        <v>484.8484848</v>
      </c>
      <c r="X6" s="3">
        <f t="shared" si="16"/>
        <v>6.665873539</v>
      </c>
      <c r="Y6" s="3">
        <f t="shared" si="17"/>
        <v>0.3309950999</v>
      </c>
      <c r="Z6" s="3">
        <f t="shared" si="27"/>
        <v>1.405504197</v>
      </c>
      <c r="AA6" s="3">
        <f t="shared" si="18"/>
        <v>-132.3352802</v>
      </c>
      <c r="AB6" s="3" t="str">
        <f t="shared" si="19"/>
        <v>Spatter</v>
      </c>
      <c r="AC6" s="18">
        <f t="shared" si="20"/>
        <v>21.6923857</v>
      </c>
      <c r="AD6" s="18">
        <f t="shared" si="21"/>
        <v>0.06314176245</v>
      </c>
      <c r="AE6" s="18">
        <f t="shared" si="22"/>
        <v>199.0898039</v>
      </c>
      <c r="AF6" s="18" t="str">
        <f t="shared" si="23"/>
        <v>blank</v>
      </c>
      <c r="AG6" s="19" t="str">
        <f t="shared" si="24"/>
        <v>Conduction Mode</v>
      </c>
      <c r="AH6" s="19">
        <f t="shared" si="25"/>
        <v>75.13952897</v>
      </c>
      <c r="AI6" s="19">
        <f t="shared" si="26"/>
        <v>7.934597075</v>
      </c>
    </row>
    <row r="7">
      <c r="A7" s="1">
        <v>200.0</v>
      </c>
      <c r="B7" s="1">
        <v>1600.0</v>
      </c>
      <c r="C7" s="17">
        <v>30.0</v>
      </c>
      <c r="D7" s="17">
        <v>90.0</v>
      </c>
      <c r="E7" s="17">
        <v>63.0</v>
      </c>
      <c r="F7" s="17">
        <v>100.0</v>
      </c>
      <c r="G7" s="17">
        <f t="shared" si="1"/>
        <v>423.7952493</v>
      </c>
      <c r="H7" s="3">
        <f t="shared" si="2"/>
        <v>2.1</v>
      </c>
      <c r="I7" s="3">
        <f t="shared" si="3"/>
        <v>4.237952493</v>
      </c>
      <c r="J7" s="3">
        <f t="shared" si="4"/>
        <v>1.587301587</v>
      </c>
      <c r="K7" s="1" t="str">
        <f t="shared" si="5"/>
        <v>Desired</v>
      </c>
      <c r="L7" s="1">
        <f t="shared" si="6"/>
        <v>0.3514408629</v>
      </c>
      <c r="M7" s="1">
        <v>7800.0</v>
      </c>
      <c r="N7" s="1">
        <f t="shared" si="7"/>
        <v>19.6699428</v>
      </c>
      <c r="O7" s="1">
        <v>500.0</v>
      </c>
      <c r="P7" s="16">
        <f t="shared" si="8"/>
        <v>740.5606419</v>
      </c>
      <c r="Q7" s="3">
        <f t="shared" si="9"/>
        <v>0.001355027115</v>
      </c>
      <c r="R7" s="16">
        <f t="shared" si="10"/>
        <v>1184.743275</v>
      </c>
      <c r="S7" s="16">
        <f t="shared" si="11"/>
        <v>54961.86963</v>
      </c>
      <c r="T7" s="16">
        <f t="shared" si="12"/>
        <v>27777.77778</v>
      </c>
      <c r="U7" s="16" t="str">
        <f t="shared" si="13"/>
        <v>spatter</v>
      </c>
      <c r="V7" s="3">
        <f t="shared" si="14"/>
        <v>4.387207594</v>
      </c>
      <c r="W7" s="3">
        <f t="shared" si="15"/>
        <v>484.8484848</v>
      </c>
      <c r="X7" s="3">
        <f t="shared" si="16"/>
        <v>6.72690872</v>
      </c>
      <c r="Y7" s="3">
        <f t="shared" si="17"/>
        <v>0.2648720308</v>
      </c>
      <c r="Z7" s="3">
        <f t="shared" si="27"/>
        <v>1.511132775</v>
      </c>
      <c r="AA7" s="3">
        <f t="shared" si="18"/>
        <v>-117.4862642</v>
      </c>
      <c r="AB7" s="3" t="str">
        <f t="shared" si="19"/>
        <v>Spatter</v>
      </c>
      <c r="AC7" s="18">
        <f t="shared" si="20"/>
        <v>19.65872454</v>
      </c>
      <c r="AD7" s="18">
        <f t="shared" si="21"/>
        <v>0.05722222222</v>
      </c>
      <c r="AE7" s="18">
        <f t="shared" si="22"/>
        <v>193.0092401</v>
      </c>
      <c r="AF7" s="18" t="str">
        <f t="shared" si="23"/>
        <v>blank</v>
      </c>
      <c r="AG7" s="19" t="str">
        <f t="shared" si="24"/>
        <v>Conduction Mode</v>
      </c>
      <c r="AH7" s="19">
        <f t="shared" si="25"/>
        <v>70.28817258</v>
      </c>
      <c r="AI7" s="19">
        <f t="shared" si="26"/>
        <v>6.726865394</v>
      </c>
    </row>
    <row r="8">
      <c r="A8" s="1">
        <v>100.0</v>
      </c>
      <c r="B8" s="1">
        <v>150.0</v>
      </c>
      <c r="C8" s="17">
        <v>75.0</v>
      </c>
      <c r="D8" s="17">
        <v>55.0</v>
      </c>
      <c r="E8" s="17">
        <v>150.0</v>
      </c>
      <c r="F8" s="17">
        <v>144.0</v>
      </c>
      <c r="G8" s="17">
        <f t="shared" si="1"/>
        <v>830.0289869</v>
      </c>
      <c r="H8" s="3">
        <f t="shared" si="2"/>
        <v>2</v>
      </c>
      <c r="I8" s="3">
        <f t="shared" si="3"/>
        <v>5.764090187</v>
      </c>
      <c r="J8" s="3">
        <f t="shared" si="4"/>
        <v>0.96</v>
      </c>
      <c r="K8" s="1" t="str">
        <f t="shared" si="5"/>
        <v>LOF</v>
      </c>
      <c r="L8" s="2">
        <f t="shared" si="6"/>
        <v>0.6999668483</v>
      </c>
      <c r="M8" s="1">
        <v>7800.0</v>
      </c>
      <c r="N8" s="1">
        <f t="shared" si="7"/>
        <v>65.26361213</v>
      </c>
      <c r="O8" s="1">
        <v>500.0</v>
      </c>
      <c r="P8" s="16">
        <f t="shared" si="8"/>
        <v>5041.850201</v>
      </c>
      <c r="Q8" s="3">
        <f t="shared" si="9"/>
        <v>0.002589039</v>
      </c>
      <c r="R8" s="16">
        <f t="shared" si="10"/>
        <v>1945.612683</v>
      </c>
      <c r="S8" s="16">
        <f t="shared" si="11"/>
        <v>54690.28646</v>
      </c>
      <c r="T8" s="16">
        <f t="shared" si="12"/>
        <v>45454.54545</v>
      </c>
      <c r="U8" s="16" t="str">
        <f t="shared" si="13"/>
        <v>spatter</v>
      </c>
      <c r="V8" s="3">
        <f t="shared" si="14"/>
        <v>29.86878081</v>
      </c>
      <c r="W8" s="3">
        <f t="shared" si="15"/>
        <v>1212.121212</v>
      </c>
      <c r="X8" s="3">
        <f t="shared" si="16"/>
        <v>5.533526579</v>
      </c>
      <c r="Y8" s="3">
        <f t="shared" si="17"/>
        <v>5.533526579</v>
      </c>
      <c r="Z8" s="3">
        <f t="shared" si="27"/>
        <v>0.02601251557</v>
      </c>
      <c r="AA8" s="3">
        <f t="shared" si="18"/>
        <v>-818.9268275</v>
      </c>
      <c r="AB8" s="3" t="str">
        <f t="shared" si="19"/>
        <v>no spatter</v>
      </c>
      <c r="AC8" s="18">
        <f t="shared" si="20"/>
        <v>280.7460827</v>
      </c>
      <c r="AD8" s="18">
        <f t="shared" si="21"/>
        <v>0.9987878788</v>
      </c>
      <c r="AE8" s="18">
        <f t="shared" si="22"/>
        <v>1158.894879</v>
      </c>
      <c r="AF8" s="18" t="str">
        <f t="shared" si="23"/>
        <v>blank</v>
      </c>
      <c r="AG8" s="19" t="str">
        <f t="shared" si="24"/>
        <v>Transition Mode</v>
      </c>
      <c r="AH8" s="19">
        <f t="shared" si="25"/>
        <v>69.99668483</v>
      </c>
      <c r="AI8" s="19">
        <f t="shared" si="26"/>
        <v>15.64261437</v>
      </c>
      <c r="AJ8" s="21" t="s">
        <v>49</v>
      </c>
    </row>
    <row r="9">
      <c r="A9" s="1">
        <v>100.0</v>
      </c>
      <c r="B9" s="1">
        <v>200.0</v>
      </c>
      <c r="C9" s="17">
        <v>75.0</v>
      </c>
      <c r="D9" s="17">
        <v>55.0</v>
      </c>
      <c r="E9" s="17">
        <v>126.0</v>
      </c>
      <c r="F9" s="17">
        <v>117.0</v>
      </c>
      <c r="G9" s="17">
        <f t="shared" si="1"/>
        <v>736.1800697</v>
      </c>
      <c r="H9" s="3">
        <f t="shared" si="2"/>
        <v>1.68</v>
      </c>
      <c r="I9" s="3">
        <f t="shared" si="3"/>
        <v>6.292137348</v>
      </c>
      <c r="J9" s="3">
        <f t="shared" si="4"/>
        <v>0.9285714286</v>
      </c>
      <c r="K9" s="1" t="str">
        <f t="shared" si="5"/>
        <v>LOF</v>
      </c>
      <c r="L9" s="1">
        <f t="shared" si="6"/>
        <v>0.6996003739</v>
      </c>
      <c r="M9" s="1">
        <v>7800.0</v>
      </c>
      <c r="N9" s="1">
        <f t="shared" si="7"/>
        <v>58.07929359</v>
      </c>
      <c r="O9" s="1">
        <v>500.0</v>
      </c>
      <c r="P9" s="16">
        <f t="shared" si="8"/>
        <v>4364.084301</v>
      </c>
      <c r="Q9" s="3">
        <f t="shared" si="9"/>
        <v>0.002284291215</v>
      </c>
      <c r="R9" s="16">
        <f t="shared" si="10"/>
        <v>1985.657948</v>
      </c>
      <c r="S9" s="16">
        <f t="shared" si="11"/>
        <v>54697.53089</v>
      </c>
      <c r="T9" s="16">
        <f t="shared" si="12"/>
        <v>45454.54545</v>
      </c>
      <c r="U9" s="16" t="str">
        <f t="shared" si="13"/>
        <v>spatter</v>
      </c>
      <c r="V9" s="3">
        <f t="shared" si="14"/>
        <v>25.85357998</v>
      </c>
      <c r="W9" s="3">
        <f t="shared" si="15"/>
        <v>1212.121212</v>
      </c>
      <c r="X9" s="3">
        <f t="shared" si="16"/>
        <v>5.842698966</v>
      </c>
      <c r="Y9" s="3">
        <f t="shared" si="17"/>
        <v>3.680900348</v>
      </c>
      <c r="Z9" s="3">
        <f t="shared" si="27"/>
        <v>0.04101574674</v>
      </c>
      <c r="AA9" s="3">
        <f t="shared" si="18"/>
        <v>-708.3989293</v>
      </c>
      <c r="AB9" s="3" t="str">
        <f t="shared" si="19"/>
        <v>no spatter</v>
      </c>
      <c r="AC9" s="18">
        <f t="shared" si="20"/>
        <v>210.559562</v>
      </c>
      <c r="AD9" s="18">
        <f t="shared" si="21"/>
        <v>0.7490909091</v>
      </c>
      <c r="AE9" s="18">
        <f t="shared" si="22"/>
        <v>960.0463788</v>
      </c>
      <c r="AF9" s="18" t="str">
        <f t="shared" si="23"/>
        <v>blank</v>
      </c>
      <c r="AG9" s="19" t="str">
        <f t="shared" si="24"/>
        <v>Transition Mode</v>
      </c>
      <c r="AH9" s="19">
        <f t="shared" si="25"/>
        <v>69.96003739</v>
      </c>
      <c r="AI9" s="19">
        <f t="shared" si="26"/>
        <v>14.00473619</v>
      </c>
    </row>
    <row r="10">
      <c r="A10" s="1">
        <v>100.0</v>
      </c>
      <c r="B10" s="1">
        <v>300.0</v>
      </c>
      <c r="C10" s="17">
        <v>75.0</v>
      </c>
      <c r="D10" s="17">
        <v>55.0</v>
      </c>
      <c r="E10" s="17">
        <v>52.0</v>
      </c>
      <c r="F10" s="17">
        <v>103.0</v>
      </c>
      <c r="G10" s="17">
        <f t="shared" si="1"/>
        <v>638.53899</v>
      </c>
      <c r="H10" s="3">
        <f t="shared" si="2"/>
        <v>0.6933333333</v>
      </c>
      <c r="I10" s="3">
        <f t="shared" si="3"/>
        <v>6.199407669</v>
      </c>
      <c r="J10" s="3">
        <f t="shared" si="4"/>
        <v>1.980769231</v>
      </c>
      <c r="K10" s="1" t="str">
        <f t="shared" si="5"/>
        <v>keyhole</v>
      </c>
      <c r="L10" s="1">
        <f t="shared" si="6"/>
        <v>0.6951827201</v>
      </c>
      <c r="M10" s="1">
        <v>7800.0</v>
      </c>
      <c r="N10" s="1">
        <f t="shared" si="7"/>
        <v>49.35205141</v>
      </c>
      <c r="O10" s="1">
        <v>500.0</v>
      </c>
      <c r="P10" s="16">
        <f t="shared" si="8"/>
        <v>3540.759567</v>
      </c>
      <c r="Q10" s="3">
        <f t="shared" si="9"/>
        <v>0.001982988321</v>
      </c>
      <c r="R10" s="16">
        <f t="shared" si="10"/>
        <v>2002.320506</v>
      </c>
      <c r="S10" s="16">
        <f t="shared" si="11"/>
        <v>54710.06425</v>
      </c>
      <c r="T10" s="16">
        <f t="shared" si="12"/>
        <v>45454.54545</v>
      </c>
      <c r="U10" s="16" t="str">
        <f t="shared" si="13"/>
        <v>spatter</v>
      </c>
      <c r="V10" s="3">
        <f t="shared" si="14"/>
        <v>20.97606378</v>
      </c>
      <c r="W10" s="3">
        <f t="shared" si="15"/>
        <v>1212.121212</v>
      </c>
      <c r="X10" s="3">
        <f t="shared" si="16"/>
        <v>12.27959596</v>
      </c>
      <c r="Y10" s="3">
        <f t="shared" si="17"/>
        <v>2.1284633</v>
      </c>
      <c r="Z10" s="3">
        <f t="shared" si="27"/>
        <v>0.08004542338</v>
      </c>
      <c r="AA10" s="3">
        <f t="shared" si="18"/>
        <v>-574.1337613</v>
      </c>
      <c r="AB10" s="3" t="str">
        <f t="shared" si="19"/>
        <v>no spatter</v>
      </c>
      <c r="AC10" s="18">
        <f t="shared" si="20"/>
        <v>140.3730414</v>
      </c>
      <c r="AD10" s="18">
        <f t="shared" si="21"/>
        <v>0.4993939394</v>
      </c>
      <c r="AE10" s="18">
        <f t="shared" si="22"/>
        <v>750.4970405</v>
      </c>
      <c r="AF10" s="18" t="str">
        <f t="shared" si="23"/>
        <v>spatter</v>
      </c>
      <c r="AG10" s="19" t="str">
        <f t="shared" si="24"/>
        <v>Transition Mode</v>
      </c>
      <c r="AH10" s="19">
        <f t="shared" si="25"/>
        <v>69.51827201</v>
      </c>
      <c r="AI10" s="19">
        <f t="shared" si="26"/>
        <v>12.11195652</v>
      </c>
    </row>
    <row r="11">
      <c r="A11" s="1">
        <v>200.0</v>
      </c>
      <c r="B11" s="1">
        <v>300.0</v>
      </c>
      <c r="C11" s="17">
        <v>75.0</v>
      </c>
      <c r="D11" s="17">
        <v>55.0</v>
      </c>
      <c r="E11" s="17">
        <v>266.0</v>
      </c>
      <c r="F11" s="17">
        <v>130.0</v>
      </c>
      <c r="G11" s="17">
        <f t="shared" si="1"/>
        <v>1262.88463</v>
      </c>
      <c r="H11" s="3">
        <f t="shared" si="2"/>
        <v>3.546666667</v>
      </c>
      <c r="I11" s="3">
        <f t="shared" si="3"/>
        <v>9.714497155</v>
      </c>
      <c r="J11" s="3">
        <f t="shared" si="4"/>
        <v>0.4887218045</v>
      </c>
      <c r="K11" s="1" t="str">
        <f t="shared" si="5"/>
        <v>LOF</v>
      </c>
      <c r="L11" s="1">
        <f t="shared" si="6"/>
        <v>0.6999668483</v>
      </c>
      <c r="M11" s="1">
        <v>7800.0</v>
      </c>
      <c r="N11" s="1">
        <f t="shared" si="7"/>
        <v>87.40068109</v>
      </c>
      <c r="O11" s="1">
        <v>500.0</v>
      </c>
      <c r="P11" s="16">
        <f t="shared" si="8"/>
        <v>7130.252933</v>
      </c>
      <c r="Q11" s="3">
        <f t="shared" si="9"/>
        <v>0.003849179546</v>
      </c>
      <c r="R11" s="16">
        <f t="shared" si="10"/>
        <v>2276.839862</v>
      </c>
      <c r="S11" s="16">
        <f t="shared" si="11"/>
        <v>54676.62668</v>
      </c>
      <c r="T11" s="16">
        <f t="shared" si="12"/>
        <v>45454.54545</v>
      </c>
      <c r="U11" s="16" t="str">
        <f t="shared" si="13"/>
        <v>spatter</v>
      </c>
      <c r="V11" s="3">
        <f t="shared" si="14"/>
        <v>42.24083491</v>
      </c>
      <c r="W11" s="3">
        <f t="shared" si="15"/>
        <v>1212.121212</v>
      </c>
      <c r="X11" s="3">
        <f t="shared" si="16"/>
        <v>4.74768658</v>
      </c>
      <c r="Y11" s="3">
        <f t="shared" si="17"/>
        <v>4.209615434</v>
      </c>
      <c r="Z11" s="3">
        <f t="shared" si="27"/>
        <v>0.158311609</v>
      </c>
      <c r="AA11" s="3">
        <f t="shared" si="18"/>
        <v>-1159.496875</v>
      </c>
      <c r="AB11" s="3" t="str">
        <f t="shared" si="19"/>
        <v>no spatter</v>
      </c>
      <c r="AC11" s="18">
        <f t="shared" si="20"/>
        <v>280.7460827</v>
      </c>
      <c r="AD11" s="18">
        <f t="shared" si="21"/>
        <v>0.4993939394</v>
      </c>
      <c r="AE11" s="18">
        <f t="shared" si="22"/>
        <v>1166.964076</v>
      </c>
      <c r="AF11" s="18" t="str">
        <f t="shared" si="23"/>
        <v>blank</v>
      </c>
      <c r="AG11" s="19" t="str">
        <f t="shared" si="24"/>
        <v>Keyhole Mode</v>
      </c>
      <c r="AH11" s="19">
        <f t="shared" si="25"/>
        <v>139.9933697</v>
      </c>
      <c r="AI11" s="19">
        <f t="shared" si="26"/>
        <v>19.54245598</v>
      </c>
    </row>
    <row r="12">
      <c r="A12" s="1">
        <v>200.0</v>
      </c>
      <c r="B12" s="1">
        <v>400.0</v>
      </c>
      <c r="C12" s="17">
        <v>75.0</v>
      </c>
      <c r="D12" s="17">
        <v>55.0</v>
      </c>
      <c r="E12" s="17">
        <v>159.0</v>
      </c>
      <c r="F12" s="17">
        <v>125.0</v>
      </c>
      <c r="G12" s="17">
        <f t="shared" si="1"/>
        <v>1177.638726</v>
      </c>
      <c r="H12" s="3">
        <f t="shared" si="2"/>
        <v>2.12</v>
      </c>
      <c r="I12" s="3">
        <f t="shared" si="3"/>
        <v>9.421109811</v>
      </c>
      <c r="J12" s="3">
        <f t="shared" si="4"/>
        <v>0.786163522</v>
      </c>
      <c r="K12" s="1" t="str">
        <f t="shared" si="5"/>
        <v>LOF</v>
      </c>
      <c r="L12" s="1">
        <f t="shared" si="6"/>
        <v>0.6996003739</v>
      </c>
      <c r="M12" s="1">
        <v>7800.0</v>
      </c>
      <c r="N12" s="1">
        <f t="shared" si="7"/>
        <v>77.24052038</v>
      </c>
      <c r="O12" s="1">
        <v>500.0</v>
      </c>
      <c r="P12" s="16">
        <f t="shared" si="8"/>
        <v>6171.747206</v>
      </c>
      <c r="Q12" s="3">
        <f t="shared" si="9"/>
        <v>0.003592636577</v>
      </c>
      <c r="R12" s="16">
        <f t="shared" si="10"/>
        <v>2298.74604</v>
      </c>
      <c r="S12" s="16">
        <f t="shared" si="11"/>
        <v>54681.74788</v>
      </c>
      <c r="T12" s="16">
        <f t="shared" si="12"/>
        <v>45454.54545</v>
      </c>
      <c r="U12" s="16" t="str">
        <f t="shared" si="13"/>
        <v>spatter</v>
      </c>
      <c r="V12" s="3">
        <f t="shared" si="14"/>
        <v>36.56248345</v>
      </c>
      <c r="W12" s="3">
        <f t="shared" si="15"/>
        <v>1212.121212</v>
      </c>
      <c r="X12" s="3">
        <f t="shared" si="16"/>
        <v>7.406532871</v>
      </c>
      <c r="Y12" s="3">
        <f t="shared" si="17"/>
        <v>2.944096816</v>
      </c>
      <c r="Z12" s="3">
        <f t="shared" si="27"/>
        <v>0.2624452019</v>
      </c>
      <c r="AA12" s="3">
        <f t="shared" si="18"/>
        <v>-1003.186822</v>
      </c>
      <c r="AB12" s="3" t="str">
        <f t="shared" si="19"/>
        <v>no spatter</v>
      </c>
      <c r="AC12" s="18">
        <f t="shared" si="20"/>
        <v>210.559562</v>
      </c>
      <c r="AD12" s="18">
        <f t="shared" si="21"/>
        <v>0.3745454545</v>
      </c>
      <c r="AE12" s="18">
        <f t="shared" si="22"/>
        <v>963.2899825</v>
      </c>
      <c r="AF12" s="18" t="str">
        <f t="shared" si="23"/>
        <v>blank</v>
      </c>
      <c r="AG12" s="19" t="str">
        <f t="shared" si="24"/>
        <v>Transition Mode</v>
      </c>
      <c r="AH12" s="19">
        <f t="shared" si="25"/>
        <v>139.9200748</v>
      </c>
      <c r="AI12" s="19">
        <f t="shared" si="26"/>
        <v>18.17952285</v>
      </c>
    </row>
    <row r="13">
      <c r="A13" s="2">
        <v>200.0</v>
      </c>
      <c r="B13" s="2">
        <v>600.0</v>
      </c>
      <c r="C13" s="22">
        <v>75.0</v>
      </c>
      <c r="D13" s="22">
        <v>55.0</v>
      </c>
      <c r="E13" s="22">
        <v>70.0</v>
      </c>
      <c r="F13" s="22">
        <v>113.0</v>
      </c>
      <c r="G13" s="17">
        <f t="shared" si="1"/>
        <v>1100.477388</v>
      </c>
      <c r="H13" s="8">
        <f t="shared" si="2"/>
        <v>0.9333333333</v>
      </c>
      <c r="I13" s="3">
        <f t="shared" si="3"/>
        <v>9.738737945</v>
      </c>
      <c r="J13" s="8">
        <f t="shared" si="4"/>
        <v>1.614285714</v>
      </c>
      <c r="K13" s="1" t="str">
        <f t="shared" si="5"/>
        <v>keyhole</v>
      </c>
      <c r="L13" s="2">
        <f t="shared" si="6"/>
        <v>0.6951827201</v>
      </c>
      <c r="M13" s="2">
        <v>7800.0</v>
      </c>
      <c r="N13" s="1">
        <f t="shared" si="7"/>
        <v>64.89833612</v>
      </c>
      <c r="O13" s="2">
        <v>500.0</v>
      </c>
      <c r="P13" s="16">
        <f t="shared" si="8"/>
        <v>5007.3902</v>
      </c>
      <c r="Q13" s="3">
        <f t="shared" si="9"/>
        <v>0.003353931435</v>
      </c>
      <c r="R13" s="16">
        <f t="shared" si="10"/>
        <v>2293.950458</v>
      </c>
      <c r="S13" s="16">
        <f t="shared" si="11"/>
        <v>54690.60745</v>
      </c>
      <c r="T13" s="16">
        <f t="shared" si="12"/>
        <v>45454.54545</v>
      </c>
      <c r="U13" s="16" t="str">
        <f t="shared" si="13"/>
        <v>spatter</v>
      </c>
      <c r="V13" s="3">
        <f t="shared" si="14"/>
        <v>29.66463389</v>
      </c>
      <c r="W13" s="3">
        <f t="shared" si="15"/>
        <v>1212.121212</v>
      </c>
      <c r="X13" s="3">
        <f t="shared" si="16"/>
        <v>15.72110554</v>
      </c>
      <c r="Y13" s="3">
        <f t="shared" si="17"/>
        <v>1.83412898</v>
      </c>
      <c r="Z13" s="3">
        <f t="shared" si="27"/>
        <v>0.5518108044</v>
      </c>
      <c r="AA13" s="3">
        <f t="shared" si="18"/>
        <v>-813.3072007</v>
      </c>
      <c r="AB13" s="3" t="str">
        <f t="shared" si="19"/>
        <v>Spatter</v>
      </c>
      <c r="AC13" s="18">
        <f t="shared" si="20"/>
        <v>140.3730414</v>
      </c>
      <c r="AD13" s="18">
        <f t="shared" si="21"/>
        <v>0.2496969697</v>
      </c>
      <c r="AE13" s="18">
        <f t="shared" si="22"/>
        <v>749.505126</v>
      </c>
      <c r="AF13" s="18" t="str">
        <f t="shared" si="23"/>
        <v>spatter</v>
      </c>
      <c r="AG13" s="19" t="str">
        <f t="shared" si="24"/>
        <v>Transition Mode</v>
      </c>
      <c r="AH13" s="19">
        <f t="shared" si="25"/>
        <v>139.036544</v>
      </c>
      <c r="AI13" s="19">
        <f t="shared" si="26"/>
        <v>16.53036752</v>
      </c>
    </row>
    <row r="14">
      <c r="A14" s="2">
        <v>50.0</v>
      </c>
      <c r="B14" s="2">
        <v>130.0</v>
      </c>
      <c r="C14" s="22">
        <v>50.0</v>
      </c>
      <c r="D14" s="22">
        <v>95.0</v>
      </c>
      <c r="E14" s="22">
        <v>20.0</v>
      </c>
      <c r="F14" s="22">
        <v>20.0</v>
      </c>
      <c r="G14" s="17">
        <f t="shared" si="1"/>
        <v>335.4379313</v>
      </c>
      <c r="H14" s="8">
        <f t="shared" si="2"/>
        <v>0.4</v>
      </c>
      <c r="I14" s="3">
        <f t="shared" si="3"/>
        <v>16.77189657</v>
      </c>
      <c r="J14" s="8">
        <f t="shared" si="4"/>
        <v>1</v>
      </c>
      <c r="K14" s="1" t="str">
        <f t="shared" si="5"/>
        <v>keyhole</v>
      </c>
      <c r="L14" s="2">
        <f t="shared" si="6"/>
        <v>0.5979440853</v>
      </c>
      <c r="M14" s="2">
        <v>7800.0</v>
      </c>
      <c r="N14" s="1">
        <f t="shared" si="7"/>
        <v>22.62143584</v>
      </c>
      <c r="O14" s="2">
        <v>500.0</v>
      </c>
      <c r="P14" s="16">
        <f t="shared" si="8"/>
        <v>1019.003381</v>
      </c>
      <c r="Q14" s="3">
        <f t="shared" si="9"/>
        <v>0.001011409197</v>
      </c>
      <c r="R14" s="16">
        <f t="shared" si="10"/>
        <v>1210.920356</v>
      </c>
      <c r="S14" s="16">
        <f t="shared" si="11"/>
        <v>54874.73614</v>
      </c>
      <c r="T14" s="16">
        <f t="shared" si="12"/>
        <v>26315.78947</v>
      </c>
      <c r="U14" s="16" t="str">
        <f t="shared" si="13"/>
        <v>spatter</v>
      </c>
      <c r="V14" s="3">
        <f t="shared" si="14"/>
        <v>6.036749887</v>
      </c>
      <c r="W14" s="3">
        <f t="shared" si="15"/>
        <v>808.0808081</v>
      </c>
      <c r="X14" s="3">
        <f t="shared" si="16"/>
        <v>16.77189657</v>
      </c>
      <c r="Y14" s="3">
        <f t="shared" si="17"/>
        <v>2.580291779</v>
      </c>
      <c r="Z14" s="3">
        <f t="shared" si="27"/>
        <v>0.007895969305</v>
      </c>
      <c r="AA14" s="3">
        <f t="shared" si="18"/>
        <v>-162.8938167</v>
      </c>
      <c r="AB14" s="3" t="str">
        <f t="shared" si="19"/>
        <v>no spatter</v>
      </c>
      <c r="AC14" s="18">
        <f t="shared" si="20"/>
        <v>54.28874282</v>
      </c>
      <c r="AD14" s="18">
        <f t="shared" si="21"/>
        <v>0.6672064777</v>
      </c>
      <c r="AE14" s="18">
        <f t="shared" si="22"/>
        <v>371.8726464</v>
      </c>
      <c r="AF14" s="18" t="str">
        <f t="shared" si="23"/>
        <v>spatter</v>
      </c>
      <c r="AG14" s="19" t="str">
        <f t="shared" si="24"/>
        <v>Conduction Mode</v>
      </c>
      <c r="AH14" s="19">
        <f t="shared" si="25"/>
        <v>29.89720426</v>
      </c>
      <c r="AI14" s="19">
        <f t="shared" si="26"/>
        <v>9.423113651</v>
      </c>
      <c r="AJ14" s="20" t="s">
        <v>50</v>
      </c>
    </row>
    <row r="15">
      <c r="A15" s="2">
        <v>50.0</v>
      </c>
      <c r="B15" s="2">
        <v>160.0</v>
      </c>
      <c r="C15" s="22">
        <v>50.0</v>
      </c>
      <c r="D15" s="22">
        <v>95.0</v>
      </c>
      <c r="E15" s="22">
        <v>20.0</v>
      </c>
      <c r="F15" s="22">
        <v>20.0</v>
      </c>
      <c r="G15" s="17">
        <f t="shared" si="1"/>
        <v>292.0389337</v>
      </c>
      <c r="H15" s="8">
        <f t="shared" si="2"/>
        <v>0.4</v>
      </c>
      <c r="I15" s="3">
        <f t="shared" si="3"/>
        <v>14.60194669</v>
      </c>
      <c r="J15" s="8">
        <f t="shared" si="4"/>
        <v>1</v>
      </c>
      <c r="K15" s="1" t="str">
        <f t="shared" si="5"/>
        <v>keyhole</v>
      </c>
      <c r="L15" s="2">
        <f t="shared" si="6"/>
        <v>0.5535676934</v>
      </c>
      <c r="M15" s="2">
        <v>7800.0</v>
      </c>
      <c r="N15" s="1">
        <f t="shared" si="7"/>
        <v>20.83370493</v>
      </c>
      <c r="O15" s="2">
        <v>500.0</v>
      </c>
      <c r="P15" s="16">
        <f t="shared" si="8"/>
        <v>850.3495219</v>
      </c>
      <c r="Q15" s="3">
        <f t="shared" si="9"/>
        <v>0.0008822803668</v>
      </c>
      <c r="R15" s="16">
        <f t="shared" si="10"/>
        <v>1127.932164</v>
      </c>
      <c r="S15" s="16">
        <f t="shared" si="11"/>
        <v>54920.68194</v>
      </c>
      <c r="T15" s="16">
        <f t="shared" si="12"/>
        <v>26315.78947</v>
      </c>
      <c r="U15" s="16" t="str">
        <f t="shared" si="13"/>
        <v>spatter</v>
      </c>
      <c r="V15" s="3">
        <f t="shared" si="14"/>
        <v>5.037615651</v>
      </c>
      <c r="W15" s="3">
        <f t="shared" si="15"/>
        <v>808.0808081</v>
      </c>
      <c r="X15" s="3">
        <f t="shared" si="16"/>
        <v>14.60194669</v>
      </c>
      <c r="Y15" s="3">
        <f t="shared" si="17"/>
        <v>1.825243336</v>
      </c>
      <c r="Z15" s="3">
        <f t="shared" si="27"/>
        <v>0.01041327398</v>
      </c>
      <c r="AA15" s="3">
        <f t="shared" si="18"/>
        <v>-135.3902841</v>
      </c>
      <c r="AB15" s="3" t="str">
        <f t="shared" si="19"/>
        <v>no spatter</v>
      </c>
      <c r="AC15" s="18">
        <f t="shared" si="20"/>
        <v>44.10960354</v>
      </c>
      <c r="AD15" s="18">
        <f t="shared" si="21"/>
        <v>0.5421052632</v>
      </c>
      <c r="AE15" s="18">
        <f t="shared" si="22"/>
        <v>346.4959082</v>
      </c>
      <c r="AF15" s="18" t="str">
        <f t="shared" si="23"/>
        <v>spatter</v>
      </c>
      <c r="AG15" s="19" t="str">
        <f t="shared" si="24"/>
        <v>Conduction Mode</v>
      </c>
      <c r="AH15" s="19">
        <f t="shared" si="25"/>
        <v>27.67838467</v>
      </c>
      <c r="AI15" s="19">
        <f t="shared" si="26"/>
        <v>7.585701727</v>
      </c>
    </row>
    <row r="16">
      <c r="A16" s="2">
        <v>50.0</v>
      </c>
      <c r="B16" s="2">
        <v>220.0</v>
      </c>
      <c r="C16" s="22">
        <v>50.0</v>
      </c>
      <c r="D16" s="22">
        <v>95.0</v>
      </c>
      <c r="E16" s="22">
        <v>20.0</v>
      </c>
      <c r="F16" s="22">
        <v>20.0</v>
      </c>
      <c r="G16" s="17">
        <f t="shared" si="1"/>
        <v>232.2596113</v>
      </c>
      <c r="H16" s="8">
        <f t="shared" si="2"/>
        <v>0.4</v>
      </c>
      <c r="I16" s="3">
        <f t="shared" si="3"/>
        <v>11.61298056</v>
      </c>
      <c r="J16" s="8">
        <f t="shared" si="4"/>
        <v>1</v>
      </c>
      <c r="K16" s="1" t="str">
        <f t="shared" si="5"/>
        <v>keyhole</v>
      </c>
      <c r="L16" s="2">
        <f t="shared" si="6"/>
        <v>0.4756404883</v>
      </c>
      <c r="M16" s="2">
        <v>7800.0</v>
      </c>
      <c r="N16" s="1">
        <f t="shared" si="7"/>
        <v>18.42480603</v>
      </c>
      <c r="O16" s="2">
        <v>500.0</v>
      </c>
      <c r="P16" s="16">
        <f t="shared" si="8"/>
        <v>623.0949087</v>
      </c>
      <c r="Q16" s="3">
        <f t="shared" si="9"/>
        <v>0.0007046976471</v>
      </c>
      <c r="R16" s="16">
        <f t="shared" si="10"/>
        <v>968.1204891</v>
      </c>
      <c r="S16" s="16">
        <f t="shared" si="11"/>
        <v>55022.06513</v>
      </c>
      <c r="T16" s="16">
        <f t="shared" si="12"/>
        <v>26315.78947</v>
      </c>
      <c r="U16" s="16" t="str">
        <f t="shared" si="13"/>
        <v>spatter</v>
      </c>
      <c r="V16" s="3">
        <f t="shared" si="14"/>
        <v>3.691320549</v>
      </c>
      <c r="W16" s="3">
        <f t="shared" si="15"/>
        <v>808.0808081</v>
      </c>
      <c r="X16" s="3">
        <f t="shared" si="16"/>
        <v>11.61298056</v>
      </c>
      <c r="Y16" s="3">
        <f t="shared" si="17"/>
        <v>1.055725506</v>
      </c>
      <c r="Z16" s="3">
        <f t="shared" si="27"/>
        <v>0.01565761579</v>
      </c>
      <c r="AA16" s="3">
        <f t="shared" si="18"/>
        <v>-98.3303276</v>
      </c>
      <c r="AB16" s="3" t="str">
        <f t="shared" si="19"/>
        <v>no spatter</v>
      </c>
      <c r="AC16" s="18">
        <f t="shared" si="20"/>
        <v>32.07971167</v>
      </c>
      <c r="AD16" s="18">
        <f t="shared" si="21"/>
        <v>0.3942583732</v>
      </c>
      <c r="AE16" s="18">
        <f t="shared" si="22"/>
        <v>317.1254745</v>
      </c>
      <c r="AF16" s="18" t="str">
        <f t="shared" si="23"/>
        <v>spatter</v>
      </c>
      <c r="AG16" s="19" t="str">
        <f t="shared" si="24"/>
        <v>Conduction Mode</v>
      </c>
      <c r="AH16" s="19">
        <f t="shared" si="25"/>
        <v>23.78202441</v>
      </c>
      <c r="AI16" s="19">
        <f t="shared" si="26"/>
        <v>5.122926943</v>
      </c>
    </row>
    <row r="17">
      <c r="A17" s="2">
        <v>50.0</v>
      </c>
      <c r="B17" s="2">
        <v>250.0</v>
      </c>
      <c r="C17" s="22">
        <v>50.0</v>
      </c>
      <c r="D17" s="22">
        <v>95.0</v>
      </c>
      <c r="E17" s="22">
        <v>20.0</v>
      </c>
      <c r="F17" s="22">
        <v>20.0</v>
      </c>
      <c r="G17" s="17">
        <f t="shared" si="1"/>
        <v>210.4770204</v>
      </c>
      <c r="H17" s="8">
        <f t="shared" si="2"/>
        <v>0.4</v>
      </c>
      <c r="I17" s="3">
        <f t="shared" si="3"/>
        <v>10.52385102</v>
      </c>
      <c r="J17" s="8">
        <f t="shared" si="4"/>
        <v>1</v>
      </c>
      <c r="K17" s="1" t="str">
        <f t="shared" si="5"/>
        <v>keyhole</v>
      </c>
      <c r="L17" s="2">
        <f t="shared" si="6"/>
        <v>0.4428166123</v>
      </c>
      <c r="M17" s="2">
        <v>7800.0</v>
      </c>
      <c r="N17" s="1">
        <f t="shared" si="7"/>
        <v>17.58828212</v>
      </c>
      <c r="O17" s="2">
        <v>500.0</v>
      </c>
      <c r="P17" s="16">
        <f t="shared" si="8"/>
        <v>544.1775582</v>
      </c>
      <c r="Q17" s="3">
        <f t="shared" si="9"/>
        <v>0.0006401135767</v>
      </c>
      <c r="R17" s="16">
        <f t="shared" si="10"/>
        <v>896.3980628</v>
      </c>
      <c r="S17" s="16">
        <f t="shared" si="11"/>
        <v>55077.15863</v>
      </c>
      <c r="T17" s="16">
        <f t="shared" si="12"/>
        <v>26315.78947</v>
      </c>
      <c r="U17" s="16" t="str">
        <f t="shared" si="13"/>
        <v>spatter</v>
      </c>
      <c r="V17" s="3">
        <f t="shared" si="14"/>
        <v>3.2238007</v>
      </c>
      <c r="W17" s="3">
        <f t="shared" si="15"/>
        <v>808.0808081</v>
      </c>
      <c r="X17" s="3">
        <f t="shared" si="16"/>
        <v>10.52385102</v>
      </c>
      <c r="Y17" s="3">
        <f t="shared" si="17"/>
        <v>0.8419080815</v>
      </c>
      <c r="Z17" s="3">
        <f t="shared" si="27"/>
        <v>0.01832277633</v>
      </c>
      <c r="AA17" s="3">
        <f t="shared" si="18"/>
        <v>-85.46073813</v>
      </c>
      <c r="AB17" s="3" t="str">
        <f t="shared" si="19"/>
        <v>no spatter</v>
      </c>
      <c r="AC17" s="18">
        <f t="shared" si="20"/>
        <v>28.23014627</v>
      </c>
      <c r="AD17" s="18">
        <f t="shared" si="21"/>
        <v>0.3469473684</v>
      </c>
      <c r="AE17" s="18">
        <f t="shared" si="22"/>
        <v>307.9289113</v>
      </c>
      <c r="AF17" s="18" t="str">
        <f t="shared" si="23"/>
        <v>spatter</v>
      </c>
      <c r="AG17" s="19" t="str">
        <f t="shared" si="24"/>
        <v>Conduction Mode</v>
      </c>
      <c r="AH17" s="19">
        <f t="shared" si="25"/>
        <v>22.14083062</v>
      </c>
      <c r="AI17" s="19">
        <f t="shared" si="26"/>
        <v>4.283911888</v>
      </c>
    </row>
    <row r="18">
      <c r="A18" s="2">
        <v>50.0</v>
      </c>
      <c r="B18" s="2">
        <v>280.0</v>
      </c>
      <c r="C18" s="22">
        <v>50.0</v>
      </c>
      <c r="D18" s="22">
        <v>95.0</v>
      </c>
      <c r="E18" s="22">
        <v>20.0</v>
      </c>
      <c r="F18" s="22">
        <v>20.0</v>
      </c>
      <c r="G18" s="17">
        <f t="shared" si="1"/>
        <v>192.1343165</v>
      </c>
      <c r="H18" s="8">
        <f t="shared" si="2"/>
        <v>0.4</v>
      </c>
      <c r="I18" s="3">
        <f t="shared" si="3"/>
        <v>9.606715826</v>
      </c>
      <c r="J18" s="8">
        <f t="shared" si="4"/>
        <v>1</v>
      </c>
      <c r="K18" s="1" t="str">
        <f t="shared" si="5"/>
        <v>keyhole</v>
      </c>
      <c r="L18" s="2">
        <f t="shared" si="6"/>
        <v>0.4136913076</v>
      </c>
      <c r="M18" s="2">
        <v>7800.0</v>
      </c>
      <c r="N18" s="1">
        <f t="shared" si="7"/>
        <v>16.91201849</v>
      </c>
      <c r="O18" s="2">
        <v>500.0</v>
      </c>
      <c r="P18" s="16">
        <f t="shared" si="8"/>
        <v>480.379103</v>
      </c>
      <c r="Q18" s="3">
        <f t="shared" si="9"/>
        <v>0.0005858030466</v>
      </c>
      <c r="R18" s="16">
        <f t="shared" si="10"/>
        <v>830.9517703</v>
      </c>
      <c r="S18" s="16">
        <f t="shared" si="11"/>
        <v>55134.98865</v>
      </c>
      <c r="T18" s="16">
        <f t="shared" si="12"/>
        <v>26315.78947</v>
      </c>
      <c r="U18" s="16" t="str">
        <f t="shared" si="13"/>
        <v>spatter</v>
      </c>
      <c r="V18" s="3">
        <f t="shared" si="14"/>
        <v>2.845847766</v>
      </c>
      <c r="W18" s="3">
        <f t="shared" si="15"/>
        <v>808.0808081</v>
      </c>
      <c r="X18" s="3">
        <f t="shared" si="16"/>
        <v>9.606715826</v>
      </c>
      <c r="Y18" s="3">
        <f t="shared" si="17"/>
        <v>0.6861939875</v>
      </c>
      <c r="Z18" s="3">
        <f t="shared" si="27"/>
        <v>0.02098106736</v>
      </c>
      <c r="AA18" s="3">
        <f t="shared" si="18"/>
        <v>-75.05668982</v>
      </c>
      <c r="AB18" s="3" t="str">
        <f t="shared" si="19"/>
        <v>no spatter</v>
      </c>
      <c r="AC18" s="18">
        <f t="shared" si="20"/>
        <v>25.20548774</v>
      </c>
      <c r="AD18" s="18">
        <f t="shared" si="21"/>
        <v>0.3097744361</v>
      </c>
      <c r="AE18" s="18">
        <f t="shared" si="22"/>
        <v>300.7999527</v>
      </c>
      <c r="AF18" s="18" t="str">
        <f t="shared" si="23"/>
        <v>spatter</v>
      </c>
      <c r="AG18" s="19" t="str">
        <f t="shared" si="24"/>
        <v>Conduction Mode</v>
      </c>
      <c r="AH18" s="19">
        <f t="shared" si="25"/>
        <v>20.68456538</v>
      </c>
      <c r="AI18" s="19">
        <f t="shared" si="26"/>
        <v>3.617625708</v>
      </c>
    </row>
    <row r="19">
      <c r="A19" s="2">
        <v>50.0</v>
      </c>
      <c r="B19" s="2">
        <v>310.0</v>
      </c>
      <c r="C19" s="22">
        <v>50.0</v>
      </c>
      <c r="D19" s="22">
        <v>95.0</v>
      </c>
      <c r="E19" s="22">
        <v>20.0</v>
      </c>
      <c r="F19" s="22">
        <v>20.0</v>
      </c>
      <c r="G19" s="17">
        <f t="shared" si="1"/>
        <v>176.3718622</v>
      </c>
      <c r="H19" s="8">
        <f t="shared" si="2"/>
        <v>0.4</v>
      </c>
      <c r="I19" s="3">
        <f t="shared" si="3"/>
        <v>8.818593108</v>
      </c>
      <c r="J19" s="8">
        <f t="shared" si="4"/>
        <v>1</v>
      </c>
      <c r="K19" s="1" t="str">
        <f t="shared" si="5"/>
        <v>keyhole</v>
      </c>
      <c r="L19" s="2">
        <f t="shared" si="6"/>
        <v>0.3878175956</v>
      </c>
      <c r="M19" s="2">
        <v>7800.0</v>
      </c>
      <c r="N19" s="1">
        <f t="shared" si="7"/>
        <v>16.35669157</v>
      </c>
      <c r="O19" s="2">
        <v>500.0</v>
      </c>
      <c r="P19" s="16">
        <f t="shared" si="8"/>
        <v>427.9897709</v>
      </c>
      <c r="Q19" s="3">
        <f t="shared" si="9"/>
        <v>0.0005392014373</v>
      </c>
      <c r="R19" s="16">
        <f t="shared" si="10"/>
        <v>771.598822</v>
      </c>
      <c r="S19" s="16">
        <f t="shared" si="11"/>
        <v>55195.43346</v>
      </c>
      <c r="T19" s="16">
        <f t="shared" si="12"/>
        <v>26315.78947</v>
      </c>
      <c r="U19" s="16" t="str">
        <f t="shared" si="13"/>
        <v>spatter</v>
      </c>
      <c r="V19" s="3">
        <f t="shared" si="14"/>
        <v>2.535484425</v>
      </c>
      <c r="W19" s="3">
        <f t="shared" si="15"/>
        <v>808.0808081</v>
      </c>
      <c r="X19" s="3">
        <f t="shared" si="16"/>
        <v>8.818593108</v>
      </c>
      <c r="Y19" s="3">
        <f t="shared" si="17"/>
        <v>0.5689414908</v>
      </c>
      <c r="Z19" s="3">
        <f t="shared" si="27"/>
        <v>0.02360800365</v>
      </c>
      <c r="AA19" s="3">
        <f t="shared" si="18"/>
        <v>-66.51320488</v>
      </c>
      <c r="AB19" s="3" t="str">
        <f t="shared" si="19"/>
        <v>no spatter</v>
      </c>
      <c r="AC19" s="18">
        <f t="shared" si="20"/>
        <v>22.76624699</v>
      </c>
      <c r="AD19" s="18">
        <f t="shared" si="21"/>
        <v>0.2797962649</v>
      </c>
      <c r="AE19" s="18">
        <f t="shared" si="22"/>
        <v>295.1288762</v>
      </c>
      <c r="AF19" s="18" t="str">
        <f t="shared" si="23"/>
        <v>spatter</v>
      </c>
      <c r="AG19" s="19" t="str">
        <f t="shared" si="24"/>
        <v>Conduction Mode</v>
      </c>
      <c r="AH19" s="19">
        <f t="shared" si="25"/>
        <v>19.39087978</v>
      </c>
      <c r="AI19" s="19">
        <f t="shared" si="26"/>
        <v>3.081599352</v>
      </c>
    </row>
    <row r="20">
      <c r="A20" s="2">
        <v>50.0</v>
      </c>
      <c r="B20" s="2">
        <v>340.0</v>
      </c>
      <c r="C20" s="22">
        <v>50.0</v>
      </c>
      <c r="D20" s="22">
        <v>95.0</v>
      </c>
      <c r="E20" s="22">
        <v>20.0</v>
      </c>
      <c r="F20" s="22">
        <v>20.0</v>
      </c>
      <c r="G20" s="17">
        <f t="shared" si="1"/>
        <v>162.5962215</v>
      </c>
      <c r="H20" s="8">
        <f t="shared" si="2"/>
        <v>0.4</v>
      </c>
      <c r="I20" s="3">
        <f t="shared" si="3"/>
        <v>8.129811074</v>
      </c>
      <c r="J20" s="8">
        <f t="shared" si="4"/>
        <v>1</v>
      </c>
      <c r="K20" s="1" t="str">
        <f t="shared" si="5"/>
        <v>keyhole</v>
      </c>
      <c r="L20" s="2">
        <f t="shared" si="6"/>
        <v>0.3647632491</v>
      </c>
      <c r="M20" s="2">
        <v>7800.0</v>
      </c>
      <c r="N20" s="1">
        <f t="shared" si="7"/>
        <v>15.89440512</v>
      </c>
      <c r="O20" s="2">
        <v>500.0</v>
      </c>
      <c r="P20" s="16">
        <f t="shared" si="8"/>
        <v>384.3778416</v>
      </c>
      <c r="Q20" s="3">
        <f t="shared" si="9"/>
        <v>0.0004985391465</v>
      </c>
      <c r="R20" s="16">
        <f t="shared" si="10"/>
        <v>717.9200334</v>
      </c>
      <c r="S20" s="16">
        <f t="shared" si="11"/>
        <v>55258.38883</v>
      </c>
      <c r="T20" s="16">
        <f t="shared" si="12"/>
        <v>26315.78947</v>
      </c>
      <c r="U20" s="16" t="str">
        <f t="shared" si="13"/>
        <v>spatter</v>
      </c>
      <c r="V20" s="3">
        <f t="shared" si="14"/>
        <v>2.277119915</v>
      </c>
      <c r="W20" s="3">
        <f t="shared" si="15"/>
        <v>808.0808081</v>
      </c>
      <c r="X20" s="3">
        <f t="shared" si="16"/>
        <v>8.129811074</v>
      </c>
      <c r="Y20" s="3">
        <f t="shared" si="17"/>
        <v>0.4782241808</v>
      </c>
      <c r="Z20" s="3">
        <f t="shared" si="27"/>
        <v>0.02618031446</v>
      </c>
      <c r="AA20" s="3">
        <f t="shared" si="18"/>
        <v>-59.40111074</v>
      </c>
      <c r="AB20" s="3" t="str">
        <f t="shared" si="19"/>
        <v>no spatter</v>
      </c>
      <c r="AC20" s="18">
        <f t="shared" si="20"/>
        <v>20.75746049</v>
      </c>
      <c r="AD20" s="18">
        <f t="shared" si="21"/>
        <v>0.2551083591</v>
      </c>
      <c r="AE20" s="18">
        <f t="shared" si="22"/>
        <v>290.5235241</v>
      </c>
      <c r="AF20" s="18" t="str">
        <f t="shared" si="23"/>
        <v>spatter</v>
      </c>
      <c r="AG20" s="19" t="str">
        <f t="shared" si="24"/>
        <v>Conduction Mode</v>
      </c>
      <c r="AH20" s="19">
        <f t="shared" si="25"/>
        <v>18.23816246</v>
      </c>
      <c r="AI20" s="19">
        <f t="shared" si="26"/>
        <v>2.645285655</v>
      </c>
    </row>
    <row r="21">
      <c r="A21" s="2">
        <v>50.0</v>
      </c>
      <c r="B21" s="2">
        <v>370.0</v>
      </c>
      <c r="C21" s="22">
        <v>50.0</v>
      </c>
      <c r="D21" s="22">
        <v>95.0</v>
      </c>
      <c r="E21" s="22">
        <v>20.0</v>
      </c>
      <c r="F21" s="22">
        <v>20.0</v>
      </c>
      <c r="G21" s="17">
        <f t="shared" si="1"/>
        <v>150.385497</v>
      </c>
      <c r="H21" s="8">
        <f t="shared" si="2"/>
        <v>0.4</v>
      </c>
      <c r="I21" s="3">
        <f t="shared" si="3"/>
        <v>7.519274852</v>
      </c>
      <c r="J21" s="8">
        <f t="shared" si="4"/>
        <v>1</v>
      </c>
      <c r="K21" s="1" t="str">
        <f t="shared" si="5"/>
        <v>keyhole</v>
      </c>
      <c r="L21" s="2">
        <f t="shared" si="6"/>
        <v>0.3441417751</v>
      </c>
      <c r="M21" s="2">
        <v>7800.0</v>
      </c>
      <c r="N21" s="1">
        <f t="shared" si="7"/>
        <v>15.504929</v>
      </c>
      <c r="O21" s="2">
        <v>500.0</v>
      </c>
      <c r="P21" s="16">
        <f t="shared" si="8"/>
        <v>347.6348114</v>
      </c>
      <c r="Q21" s="3">
        <f t="shared" si="9"/>
        <v>0.0004625588357</v>
      </c>
      <c r="R21" s="16">
        <f t="shared" si="10"/>
        <v>669.4080182</v>
      </c>
      <c r="S21" s="16">
        <f t="shared" si="11"/>
        <v>55323.7646</v>
      </c>
      <c r="T21" s="16">
        <f t="shared" si="12"/>
        <v>26315.78947</v>
      </c>
      <c r="U21" s="16" t="str">
        <f t="shared" si="13"/>
        <v>spatter</v>
      </c>
      <c r="V21" s="3">
        <f t="shared" si="14"/>
        <v>2.059447935</v>
      </c>
      <c r="W21" s="3">
        <f t="shared" si="15"/>
        <v>808.0808081</v>
      </c>
      <c r="X21" s="3">
        <f t="shared" si="16"/>
        <v>7.519274852</v>
      </c>
      <c r="Y21" s="3">
        <f t="shared" si="17"/>
        <v>0.4064472893</v>
      </c>
      <c r="Z21" s="3">
        <f t="shared" si="27"/>
        <v>0.02867582883</v>
      </c>
      <c r="AA21" s="3">
        <f t="shared" si="18"/>
        <v>-53.40917473</v>
      </c>
      <c r="AB21" s="3" t="str">
        <f t="shared" si="19"/>
        <v>no spatter</v>
      </c>
      <c r="AC21" s="18">
        <f t="shared" si="20"/>
        <v>19.07442315</v>
      </c>
      <c r="AD21" s="18">
        <f t="shared" si="21"/>
        <v>0.2344238976</v>
      </c>
      <c r="AE21" s="18">
        <f t="shared" si="22"/>
        <v>286.720257</v>
      </c>
      <c r="AF21" s="18" t="str">
        <f t="shared" si="23"/>
        <v>spatter</v>
      </c>
      <c r="AG21" s="19" t="str">
        <f t="shared" si="24"/>
        <v>Conduction Mode</v>
      </c>
      <c r="AH21" s="19">
        <f t="shared" si="25"/>
        <v>17.20708876</v>
      </c>
      <c r="AI21" s="19">
        <f t="shared" si="26"/>
        <v>2.286358891</v>
      </c>
    </row>
    <row r="22">
      <c r="A22" s="2">
        <v>50.0</v>
      </c>
      <c r="B22" s="2">
        <v>400.0</v>
      </c>
      <c r="C22" s="22">
        <v>50.0</v>
      </c>
      <c r="D22" s="22">
        <v>95.0</v>
      </c>
      <c r="E22" s="22">
        <v>20.0</v>
      </c>
      <c r="F22" s="22">
        <v>20.0</v>
      </c>
      <c r="G22" s="17">
        <f t="shared" si="1"/>
        <v>139.4321127</v>
      </c>
      <c r="H22" s="8">
        <f t="shared" si="2"/>
        <v>0.4</v>
      </c>
      <c r="I22" s="3">
        <f t="shared" si="3"/>
        <v>6.971605637</v>
      </c>
      <c r="J22" s="8">
        <f t="shared" si="4"/>
        <v>1</v>
      </c>
      <c r="K22" s="1" t="str">
        <f t="shared" si="5"/>
        <v>keyhole</v>
      </c>
      <c r="L22" s="2">
        <f t="shared" si="6"/>
        <v>0.325619185</v>
      </c>
      <c r="M22" s="2">
        <v>7800.0</v>
      </c>
      <c r="N22" s="1">
        <f t="shared" si="7"/>
        <v>15.17330133</v>
      </c>
      <c r="O22" s="2">
        <v>500.0</v>
      </c>
      <c r="P22" s="16">
        <f t="shared" si="8"/>
        <v>316.3491822</v>
      </c>
      <c r="Q22" s="3">
        <f t="shared" si="9"/>
        <v>0.0004303445488</v>
      </c>
      <c r="R22" s="16">
        <f t="shared" si="10"/>
        <v>625.5424384</v>
      </c>
      <c r="S22" s="16">
        <f t="shared" si="11"/>
        <v>55391.48207</v>
      </c>
      <c r="T22" s="16">
        <f t="shared" si="12"/>
        <v>26315.78947</v>
      </c>
      <c r="U22" s="16" t="str">
        <f t="shared" si="13"/>
        <v>spatter</v>
      </c>
      <c r="V22" s="3">
        <f t="shared" si="14"/>
        <v>1.874106529</v>
      </c>
      <c r="W22" s="3">
        <f t="shared" si="15"/>
        <v>808.0808081</v>
      </c>
      <c r="X22" s="3">
        <f t="shared" si="16"/>
        <v>6.971605637</v>
      </c>
      <c r="Y22" s="3">
        <f t="shared" si="17"/>
        <v>0.3485802818</v>
      </c>
      <c r="Z22" s="3">
        <f t="shared" si="27"/>
        <v>0.03107344227</v>
      </c>
      <c r="AA22" s="3">
        <f t="shared" si="18"/>
        <v>-48.30721424</v>
      </c>
      <c r="AB22" s="3" t="str">
        <f t="shared" si="19"/>
        <v>no spatter</v>
      </c>
      <c r="AC22" s="18">
        <f t="shared" si="20"/>
        <v>17.64384142</v>
      </c>
      <c r="AD22" s="18">
        <f t="shared" si="21"/>
        <v>0.2168421053</v>
      </c>
      <c r="AE22" s="18">
        <f t="shared" si="22"/>
        <v>283.5353096</v>
      </c>
      <c r="AF22" s="18" t="str">
        <f t="shared" si="23"/>
        <v>spatter</v>
      </c>
      <c r="AG22" s="19" t="str">
        <f t="shared" si="24"/>
        <v>Conduction Mode</v>
      </c>
      <c r="AH22" s="19">
        <f t="shared" si="25"/>
        <v>16.28095925</v>
      </c>
      <c r="AI22" s="19">
        <f t="shared" si="26"/>
        <v>1.988254899</v>
      </c>
    </row>
    <row r="23">
      <c r="A23" s="2">
        <v>80.0</v>
      </c>
      <c r="B23" s="2">
        <v>100.0</v>
      </c>
      <c r="C23" s="22">
        <v>50.0</v>
      </c>
      <c r="D23" s="22">
        <v>95.0</v>
      </c>
      <c r="E23" s="22">
        <v>60.0</v>
      </c>
      <c r="F23" s="22">
        <v>60.0</v>
      </c>
      <c r="G23" s="17">
        <f t="shared" si="1"/>
        <v>640.691655</v>
      </c>
      <c r="H23" s="8">
        <f t="shared" si="2"/>
        <v>1.2</v>
      </c>
      <c r="I23" s="3">
        <f t="shared" si="3"/>
        <v>10.67819425</v>
      </c>
      <c r="J23" s="8">
        <f t="shared" si="4"/>
        <v>1</v>
      </c>
      <c r="K23" s="1" t="str">
        <f t="shared" si="5"/>
        <v>keyhole</v>
      </c>
      <c r="L23" s="2">
        <f t="shared" si="6"/>
        <v>0.6872450861</v>
      </c>
      <c r="M23" s="2">
        <v>7800.0</v>
      </c>
      <c r="N23" s="1">
        <f t="shared" si="7"/>
        <v>34.46770597</v>
      </c>
      <c r="O23" s="2">
        <v>500.0</v>
      </c>
      <c r="P23" s="16">
        <f t="shared" si="8"/>
        <v>2136.576035</v>
      </c>
      <c r="Q23" s="3">
        <f t="shared" si="9"/>
        <v>0.001947781851</v>
      </c>
      <c r="R23" s="16">
        <f t="shared" si="10"/>
        <v>1600.05026</v>
      </c>
      <c r="S23" s="16">
        <f t="shared" si="11"/>
        <v>54753.74781</v>
      </c>
      <c r="T23" s="16">
        <f t="shared" si="12"/>
        <v>26315.78947</v>
      </c>
      <c r="U23" s="16" t="str">
        <f t="shared" si="13"/>
        <v>spatter</v>
      </c>
      <c r="V23" s="3">
        <f t="shared" si="14"/>
        <v>12.65744096</v>
      </c>
      <c r="W23" s="3">
        <f t="shared" si="15"/>
        <v>808.0808081</v>
      </c>
      <c r="X23" s="3">
        <f t="shared" si="16"/>
        <v>10.67819425</v>
      </c>
      <c r="Y23" s="3">
        <f t="shared" si="17"/>
        <v>6.40691655</v>
      </c>
      <c r="Z23" s="3">
        <f t="shared" si="27"/>
        <v>0.008923919481</v>
      </c>
      <c r="AA23" s="3">
        <f t="shared" si="18"/>
        <v>-345.1439957</v>
      </c>
      <c r="AB23" s="3" t="str">
        <f t="shared" si="19"/>
        <v>no spatter</v>
      </c>
      <c r="AC23" s="18">
        <f t="shared" si="20"/>
        <v>112.9205851</v>
      </c>
      <c r="AD23" s="18">
        <f t="shared" si="21"/>
        <v>0.8673684211</v>
      </c>
      <c r="AE23" s="18">
        <f t="shared" si="22"/>
        <v>549.5578469</v>
      </c>
      <c r="AF23" s="18" t="str">
        <f t="shared" si="23"/>
        <v>spatter</v>
      </c>
      <c r="AG23" s="19" t="str">
        <f t="shared" si="24"/>
        <v>Conduction Mode</v>
      </c>
      <c r="AH23" s="19">
        <f t="shared" si="25"/>
        <v>54.97960689</v>
      </c>
      <c r="AI23" s="19">
        <f t="shared" si="26"/>
        <v>19.8253632</v>
      </c>
    </row>
    <row r="24">
      <c r="A24" s="2">
        <v>80.0</v>
      </c>
      <c r="B24" s="2">
        <v>130.0</v>
      </c>
      <c r="C24" s="22">
        <v>50.0</v>
      </c>
      <c r="D24" s="22">
        <v>95.0</v>
      </c>
      <c r="E24" s="22">
        <v>60.0</v>
      </c>
      <c r="F24" s="22">
        <v>60.0</v>
      </c>
      <c r="G24" s="17">
        <f t="shared" si="1"/>
        <v>563.8373382</v>
      </c>
      <c r="H24" s="8">
        <f t="shared" si="2"/>
        <v>1.2</v>
      </c>
      <c r="I24" s="3">
        <f t="shared" si="3"/>
        <v>9.39728897</v>
      </c>
      <c r="J24" s="8">
        <f t="shared" si="4"/>
        <v>1</v>
      </c>
      <c r="K24" s="1" t="str">
        <f t="shared" si="5"/>
        <v>keyhole</v>
      </c>
      <c r="L24" s="2">
        <f t="shared" si="6"/>
        <v>0.6678573068</v>
      </c>
      <c r="M24" s="2">
        <v>7800.0</v>
      </c>
      <c r="N24" s="1">
        <f t="shared" si="7"/>
        <v>31.12298976</v>
      </c>
      <c r="O24" s="2">
        <v>500.0</v>
      </c>
      <c r="P24" s="16">
        <f t="shared" si="8"/>
        <v>1821.03677</v>
      </c>
      <c r="Q24" s="3">
        <f t="shared" si="9"/>
        <v>0.00172023835</v>
      </c>
      <c r="R24" s="16">
        <f t="shared" si="10"/>
        <v>1572.887016</v>
      </c>
      <c r="S24" s="16">
        <f t="shared" si="11"/>
        <v>54772.84522</v>
      </c>
      <c r="T24" s="16">
        <f t="shared" si="12"/>
        <v>26315.78947</v>
      </c>
      <c r="U24" s="16" t="str">
        <f t="shared" si="13"/>
        <v>spatter</v>
      </c>
      <c r="V24" s="3">
        <f t="shared" si="14"/>
        <v>10.78813252</v>
      </c>
      <c r="W24" s="3">
        <f t="shared" si="15"/>
        <v>808.0808081</v>
      </c>
      <c r="X24" s="3">
        <f t="shared" si="16"/>
        <v>9.39728897</v>
      </c>
      <c r="Y24" s="3">
        <f t="shared" si="17"/>
        <v>4.337210294</v>
      </c>
      <c r="Z24" s="3">
        <f t="shared" si="27"/>
        <v>0.0132723282</v>
      </c>
      <c r="AA24" s="3">
        <f t="shared" si="18"/>
        <v>-293.6868602</v>
      </c>
      <c r="AB24" s="3" t="str">
        <f t="shared" si="19"/>
        <v>no spatter</v>
      </c>
      <c r="AC24" s="18">
        <f t="shared" si="20"/>
        <v>86.86198852</v>
      </c>
      <c r="AD24" s="18">
        <f t="shared" si="21"/>
        <v>0.6672064777</v>
      </c>
      <c r="AE24" s="18">
        <f t="shared" si="22"/>
        <v>477.8304632</v>
      </c>
      <c r="AF24" s="18" t="str">
        <f t="shared" si="23"/>
        <v>spatter</v>
      </c>
      <c r="AG24" s="19" t="str">
        <f t="shared" si="24"/>
        <v>Conduction Mode</v>
      </c>
      <c r="AH24" s="19">
        <f t="shared" si="25"/>
        <v>53.42858454</v>
      </c>
      <c r="AI24" s="19">
        <f t="shared" si="26"/>
        <v>17.06544944</v>
      </c>
    </row>
    <row r="25">
      <c r="A25" s="2">
        <v>80.0</v>
      </c>
      <c r="B25" s="2">
        <v>160.0</v>
      </c>
      <c r="C25" s="22">
        <v>50.0</v>
      </c>
      <c r="D25" s="22">
        <v>95.0</v>
      </c>
      <c r="E25" s="22">
        <v>60.0</v>
      </c>
      <c r="F25" s="22">
        <v>60.0</v>
      </c>
      <c r="G25" s="17">
        <f t="shared" si="1"/>
        <v>507.3483319</v>
      </c>
      <c r="H25" s="8">
        <f t="shared" si="2"/>
        <v>1.2</v>
      </c>
      <c r="I25" s="3">
        <f t="shared" si="3"/>
        <v>8.455805532</v>
      </c>
      <c r="J25" s="8">
        <f t="shared" si="4"/>
        <v>1</v>
      </c>
      <c r="K25" s="1" t="str">
        <f t="shared" si="5"/>
        <v>keyhole</v>
      </c>
      <c r="L25" s="2">
        <f t="shared" si="6"/>
        <v>0.6427256431</v>
      </c>
      <c r="M25" s="2">
        <v>7800.0</v>
      </c>
      <c r="N25" s="1">
        <f t="shared" si="7"/>
        <v>28.56473238</v>
      </c>
      <c r="O25" s="2">
        <v>500.0</v>
      </c>
      <c r="P25" s="16">
        <f t="shared" si="8"/>
        <v>1579.691734</v>
      </c>
      <c r="Q25" s="3">
        <f t="shared" si="9"/>
        <v>0.001553327334</v>
      </c>
      <c r="R25" s="16">
        <f t="shared" si="10"/>
        <v>1528.249295</v>
      </c>
      <c r="S25" s="16">
        <f t="shared" si="11"/>
        <v>54792.60852</v>
      </c>
      <c r="T25" s="16">
        <f t="shared" si="12"/>
        <v>26315.78947</v>
      </c>
      <c r="U25" s="16" t="str">
        <f t="shared" si="13"/>
        <v>spatter</v>
      </c>
      <c r="V25" s="3">
        <f t="shared" si="14"/>
        <v>9.358363352</v>
      </c>
      <c r="W25" s="3">
        <f t="shared" si="15"/>
        <v>808.0808081</v>
      </c>
      <c r="X25" s="3">
        <f t="shared" si="16"/>
        <v>8.455805532</v>
      </c>
      <c r="Y25" s="3">
        <f t="shared" si="17"/>
        <v>3.170927074</v>
      </c>
      <c r="Z25" s="3">
        <f t="shared" si="27"/>
        <v>0.01809059195</v>
      </c>
      <c r="AA25" s="3">
        <f t="shared" si="18"/>
        <v>-254.3290826</v>
      </c>
      <c r="AB25" s="3" t="str">
        <f t="shared" si="19"/>
        <v>no spatter</v>
      </c>
      <c r="AC25" s="18">
        <f t="shared" si="20"/>
        <v>70.57536567</v>
      </c>
      <c r="AD25" s="18">
        <f t="shared" si="21"/>
        <v>0.5421052632</v>
      </c>
      <c r="AE25" s="18">
        <f t="shared" si="22"/>
        <v>433.0950494</v>
      </c>
      <c r="AF25" s="18" t="str">
        <f t="shared" si="23"/>
        <v>spatter</v>
      </c>
      <c r="AG25" s="19" t="str">
        <f t="shared" si="24"/>
        <v>Conduction Mode</v>
      </c>
      <c r="AH25" s="19">
        <f t="shared" si="25"/>
        <v>51.41805145</v>
      </c>
      <c r="AI25" s="19">
        <f t="shared" si="26"/>
        <v>14.86000014</v>
      </c>
    </row>
    <row r="26">
      <c r="A26" s="2">
        <v>80.0</v>
      </c>
      <c r="B26" s="2">
        <v>180.0</v>
      </c>
      <c r="C26" s="22">
        <v>50.0</v>
      </c>
      <c r="D26" s="22">
        <v>95.0</v>
      </c>
      <c r="E26" s="22">
        <v>60.0</v>
      </c>
      <c r="F26" s="22">
        <v>60.0</v>
      </c>
      <c r="G26" s="17">
        <f t="shared" si="1"/>
        <v>476.5842572</v>
      </c>
      <c r="H26" s="8">
        <f t="shared" si="2"/>
        <v>1.2</v>
      </c>
      <c r="I26" s="3">
        <f t="shared" si="3"/>
        <v>7.943070953</v>
      </c>
      <c r="J26" s="8">
        <f t="shared" si="4"/>
        <v>1</v>
      </c>
      <c r="K26" s="1" t="str">
        <f t="shared" si="5"/>
        <v>keyhole</v>
      </c>
      <c r="L26" s="2">
        <f t="shared" si="6"/>
        <v>0.6243596878</v>
      </c>
      <c r="M26" s="2">
        <v>7800.0</v>
      </c>
      <c r="N26" s="1">
        <f t="shared" si="7"/>
        <v>27.15596741</v>
      </c>
      <c r="O26" s="2">
        <v>500.0</v>
      </c>
      <c r="P26" s="16">
        <f t="shared" si="8"/>
        <v>1446.789378</v>
      </c>
      <c r="Q26" s="3">
        <f t="shared" si="9"/>
        <v>0.00146258184</v>
      </c>
      <c r="R26" s="16">
        <f t="shared" si="10"/>
        <v>1493.047469</v>
      </c>
      <c r="S26" s="16">
        <f t="shared" si="11"/>
        <v>54806.31101</v>
      </c>
      <c r="T26" s="16">
        <f t="shared" si="12"/>
        <v>26315.78947</v>
      </c>
      <c r="U26" s="16" t="str">
        <f t="shared" si="13"/>
        <v>spatter</v>
      </c>
      <c r="V26" s="3">
        <f t="shared" si="14"/>
        <v>8.571027122</v>
      </c>
      <c r="W26" s="3">
        <f t="shared" si="15"/>
        <v>808.0808081</v>
      </c>
      <c r="X26" s="3">
        <f t="shared" si="16"/>
        <v>7.943070953</v>
      </c>
      <c r="Y26" s="3">
        <f t="shared" si="17"/>
        <v>2.647690318</v>
      </c>
      <c r="Z26" s="3">
        <f t="shared" si="27"/>
        <v>0.02150756669</v>
      </c>
      <c r="AA26" s="3">
        <f t="shared" si="18"/>
        <v>-232.6557909</v>
      </c>
      <c r="AB26" s="3" t="str">
        <f t="shared" si="19"/>
        <v>no spatter</v>
      </c>
      <c r="AC26" s="18">
        <f t="shared" si="20"/>
        <v>62.73365837</v>
      </c>
      <c r="AD26" s="18">
        <f t="shared" si="21"/>
        <v>0.481871345</v>
      </c>
      <c r="AE26" s="18">
        <f t="shared" si="22"/>
        <v>411.6014548</v>
      </c>
      <c r="AF26" s="18" t="str">
        <f t="shared" si="23"/>
        <v>spatter</v>
      </c>
      <c r="AG26" s="19" t="str">
        <f t="shared" si="24"/>
        <v>Conduction Mode</v>
      </c>
      <c r="AH26" s="19">
        <f t="shared" si="25"/>
        <v>49.94877503</v>
      </c>
      <c r="AI26" s="19">
        <f t="shared" si="26"/>
        <v>13.60461384</v>
      </c>
    </row>
    <row r="27">
      <c r="A27" s="2">
        <v>80.0</v>
      </c>
      <c r="B27" s="2">
        <v>220.0</v>
      </c>
      <c r="C27" s="22">
        <v>50.0</v>
      </c>
      <c r="D27" s="22">
        <v>95.0</v>
      </c>
      <c r="E27" s="22">
        <v>60.0</v>
      </c>
      <c r="F27" s="22">
        <v>60.0</v>
      </c>
      <c r="G27" s="17">
        <f t="shared" si="1"/>
        <v>426.0178616</v>
      </c>
      <c r="H27" s="8">
        <f t="shared" si="2"/>
        <v>1.2</v>
      </c>
      <c r="I27" s="3">
        <f t="shared" si="3"/>
        <v>7.100297694</v>
      </c>
      <c r="J27" s="8">
        <f t="shared" si="4"/>
        <v>1</v>
      </c>
      <c r="K27" s="1" t="str">
        <f t="shared" si="5"/>
        <v>keyhole</v>
      </c>
      <c r="L27" s="2">
        <f t="shared" si="6"/>
        <v>0.5866419533</v>
      </c>
      <c r="M27" s="2">
        <v>7800.0</v>
      </c>
      <c r="N27" s="1">
        <f t="shared" si="7"/>
        <v>24.85389903</v>
      </c>
      <c r="O27" s="2">
        <v>500.0</v>
      </c>
      <c r="P27" s="16">
        <f t="shared" si="8"/>
        <v>1229.613116</v>
      </c>
      <c r="Q27" s="3">
        <f t="shared" si="9"/>
        <v>0.001313725457</v>
      </c>
      <c r="R27" s="16">
        <f t="shared" si="10"/>
        <v>1416.289681</v>
      </c>
      <c r="S27" s="16">
        <f t="shared" si="11"/>
        <v>54835.08842</v>
      </c>
      <c r="T27" s="16">
        <f t="shared" si="12"/>
        <v>26315.78947</v>
      </c>
      <c r="U27" s="16" t="str">
        <f t="shared" si="13"/>
        <v>spatter</v>
      </c>
      <c r="V27" s="3">
        <f t="shared" si="14"/>
        <v>7.284437891</v>
      </c>
      <c r="W27" s="3">
        <f t="shared" si="15"/>
        <v>808.0808081</v>
      </c>
      <c r="X27" s="3">
        <f t="shared" si="16"/>
        <v>7.100297694</v>
      </c>
      <c r="Y27" s="3">
        <f t="shared" si="17"/>
        <v>1.936444826</v>
      </c>
      <c r="Z27" s="3">
        <f t="shared" si="27"/>
        <v>0.02871968984</v>
      </c>
      <c r="AA27" s="3">
        <f t="shared" si="18"/>
        <v>-197.2393797</v>
      </c>
      <c r="AB27" s="3" t="str">
        <f t="shared" si="19"/>
        <v>no spatter</v>
      </c>
      <c r="AC27" s="18">
        <f t="shared" si="20"/>
        <v>51.32753867</v>
      </c>
      <c r="AD27" s="18">
        <f t="shared" si="21"/>
        <v>0.3942583732</v>
      </c>
      <c r="AE27" s="18">
        <f t="shared" si="22"/>
        <v>380.4233692</v>
      </c>
      <c r="AF27" s="18" t="str">
        <f t="shared" si="23"/>
        <v>spatter</v>
      </c>
      <c r="AG27" s="19" t="str">
        <f t="shared" si="24"/>
        <v>Conduction Mode</v>
      </c>
      <c r="AH27" s="19">
        <f t="shared" si="25"/>
        <v>46.93135626</v>
      </c>
      <c r="AI27" s="19">
        <f t="shared" si="26"/>
        <v>11.4873504</v>
      </c>
    </row>
    <row r="28">
      <c r="A28" s="2">
        <v>80.0</v>
      </c>
      <c r="B28" s="2">
        <v>280.0</v>
      </c>
      <c r="C28" s="22">
        <v>50.0</v>
      </c>
      <c r="D28" s="22">
        <v>95.0</v>
      </c>
      <c r="E28" s="22">
        <v>60.0</v>
      </c>
      <c r="F28" s="22">
        <v>60.0</v>
      </c>
      <c r="G28" s="17">
        <f t="shared" si="1"/>
        <v>368.1366687</v>
      </c>
      <c r="H28" s="8">
        <f t="shared" si="2"/>
        <v>1.2</v>
      </c>
      <c r="I28" s="3">
        <f t="shared" si="3"/>
        <v>6.135611144</v>
      </c>
      <c r="J28" s="8">
        <f t="shared" si="4"/>
        <v>1</v>
      </c>
      <c r="K28" s="1" t="str">
        <f t="shared" si="5"/>
        <v>keyhole</v>
      </c>
      <c r="L28" s="2">
        <f t="shared" si="6"/>
        <v>0.532553363</v>
      </c>
      <c r="M28" s="2">
        <v>7800.0</v>
      </c>
      <c r="N28" s="1">
        <f t="shared" si="7"/>
        <v>22.30809689</v>
      </c>
      <c r="O28" s="2">
        <v>500.0</v>
      </c>
      <c r="P28" s="16">
        <f t="shared" si="8"/>
        <v>989.4431025</v>
      </c>
      <c r="Q28" s="3">
        <f t="shared" si="9"/>
        <v>0.001143934454</v>
      </c>
      <c r="R28" s="16">
        <f t="shared" si="10"/>
        <v>1297.524176</v>
      </c>
      <c r="S28" s="16">
        <f t="shared" si="11"/>
        <v>54881.65462</v>
      </c>
      <c r="T28" s="16">
        <f t="shared" si="12"/>
        <v>26315.78947</v>
      </c>
      <c r="U28" s="16" t="str">
        <f t="shared" si="13"/>
        <v>spatter</v>
      </c>
      <c r="V28" s="3">
        <f t="shared" si="14"/>
        <v>5.861629754</v>
      </c>
      <c r="W28" s="3">
        <f t="shared" si="15"/>
        <v>808.0808081</v>
      </c>
      <c r="X28" s="3">
        <f t="shared" si="16"/>
        <v>6.135611144</v>
      </c>
      <c r="Y28" s="3">
        <f t="shared" si="17"/>
        <v>1.314773817</v>
      </c>
      <c r="Z28" s="3">
        <f t="shared" si="27"/>
        <v>0.04020052422</v>
      </c>
      <c r="AA28" s="3">
        <f t="shared" si="18"/>
        <v>-158.073221</v>
      </c>
      <c r="AB28" s="3" t="str">
        <f t="shared" si="19"/>
        <v>no spatter</v>
      </c>
      <c r="AC28" s="18">
        <f t="shared" si="20"/>
        <v>40.32878038</v>
      </c>
      <c r="AD28" s="18">
        <f t="shared" si="21"/>
        <v>0.3097744361</v>
      </c>
      <c r="AE28" s="18">
        <f t="shared" si="22"/>
        <v>350.5139099</v>
      </c>
      <c r="AF28" s="18" t="str">
        <f t="shared" si="23"/>
        <v>spatter</v>
      </c>
      <c r="AG28" s="19" t="str">
        <f t="shared" si="24"/>
        <v>Conduction Mode</v>
      </c>
      <c r="AH28" s="19">
        <f t="shared" si="25"/>
        <v>42.60426904</v>
      </c>
      <c r="AI28" s="19">
        <f t="shared" si="26"/>
        <v>9.053052245</v>
      </c>
    </row>
    <row r="29">
      <c r="A29" s="2">
        <v>80.0</v>
      </c>
      <c r="B29" s="2">
        <v>310.0</v>
      </c>
      <c r="C29" s="22">
        <v>50.0</v>
      </c>
      <c r="D29" s="22">
        <v>95.0</v>
      </c>
      <c r="E29" s="22">
        <v>60.0</v>
      </c>
      <c r="F29" s="22">
        <v>60.0</v>
      </c>
      <c r="G29" s="17">
        <f t="shared" si="1"/>
        <v>344.6197021</v>
      </c>
      <c r="H29" s="8">
        <f t="shared" si="2"/>
        <v>1.2</v>
      </c>
      <c r="I29" s="3">
        <f t="shared" si="3"/>
        <v>5.743661702</v>
      </c>
      <c r="J29" s="8">
        <f t="shared" si="4"/>
        <v>1</v>
      </c>
      <c r="K29" s="1" t="str">
        <f t="shared" si="5"/>
        <v>keyhole</v>
      </c>
      <c r="L29" s="2">
        <f t="shared" si="6"/>
        <v>0.5076931962</v>
      </c>
      <c r="M29" s="2">
        <v>7800.0</v>
      </c>
      <c r="N29" s="1">
        <f t="shared" si="7"/>
        <v>21.32239482</v>
      </c>
      <c r="O29" s="2">
        <v>500.0</v>
      </c>
      <c r="P29" s="16">
        <f t="shared" si="8"/>
        <v>896.4523412</v>
      </c>
      <c r="Q29" s="3">
        <f t="shared" si="9"/>
        <v>0.00107518716</v>
      </c>
      <c r="R29" s="16">
        <f t="shared" si="10"/>
        <v>1239.780657</v>
      </c>
      <c r="S29" s="16">
        <f t="shared" si="11"/>
        <v>54906.4012</v>
      </c>
      <c r="T29" s="16">
        <f t="shared" si="12"/>
        <v>26315.78947</v>
      </c>
      <c r="U29" s="16" t="str">
        <f t="shared" si="13"/>
        <v>spatter</v>
      </c>
      <c r="V29" s="3">
        <f t="shared" si="14"/>
        <v>5.310736619</v>
      </c>
      <c r="W29" s="3">
        <f t="shared" si="15"/>
        <v>808.0808081</v>
      </c>
      <c r="X29" s="3">
        <f t="shared" si="16"/>
        <v>5.743661702</v>
      </c>
      <c r="Y29" s="3">
        <f t="shared" si="17"/>
        <v>1.111676459</v>
      </c>
      <c r="Z29" s="3">
        <f t="shared" si="27"/>
        <v>0.04612857792</v>
      </c>
      <c r="AA29" s="3">
        <f t="shared" si="18"/>
        <v>-142.9085846</v>
      </c>
      <c r="AB29" s="3" t="str">
        <f t="shared" si="19"/>
        <v>no spatter</v>
      </c>
      <c r="AC29" s="18">
        <f t="shared" si="20"/>
        <v>36.42599518</v>
      </c>
      <c r="AD29" s="18">
        <f t="shared" si="21"/>
        <v>0.2797962649</v>
      </c>
      <c r="AE29" s="18">
        <f t="shared" si="22"/>
        <v>339.9588534</v>
      </c>
      <c r="AF29" s="18" t="str">
        <f t="shared" si="23"/>
        <v>spatter</v>
      </c>
      <c r="AG29" s="19" t="str">
        <f t="shared" si="24"/>
        <v>Conduction Mode</v>
      </c>
      <c r="AH29" s="19">
        <f t="shared" si="25"/>
        <v>40.61545569</v>
      </c>
      <c r="AI29" s="19">
        <f t="shared" si="26"/>
        <v>8.087090786</v>
      </c>
    </row>
    <row r="30">
      <c r="A30" s="2">
        <v>80.0</v>
      </c>
      <c r="B30" s="2">
        <v>370.0</v>
      </c>
      <c r="C30" s="22">
        <v>50.0</v>
      </c>
      <c r="D30" s="22">
        <v>95.0</v>
      </c>
      <c r="E30" s="22">
        <v>60.0</v>
      </c>
      <c r="F30" s="22">
        <v>60.0</v>
      </c>
      <c r="G30" s="17">
        <f t="shared" si="1"/>
        <v>304.9669932</v>
      </c>
      <c r="H30" s="8">
        <f t="shared" si="2"/>
        <v>1.2</v>
      </c>
      <c r="I30" s="3">
        <f t="shared" si="3"/>
        <v>5.08278322</v>
      </c>
      <c r="J30" s="8">
        <f t="shared" si="4"/>
        <v>1</v>
      </c>
      <c r="K30" s="1" t="str">
        <f t="shared" si="5"/>
        <v>keyhole</v>
      </c>
      <c r="L30" s="2">
        <f t="shared" si="6"/>
        <v>0.4628711534</v>
      </c>
      <c r="M30" s="2">
        <v>7800.0</v>
      </c>
      <c r="N30" s="1">
        <f t="shared" si="7"/>
        <v>19.74997519</v>
      </c>
      <c r="O30" s="2">
        <v>500.0</v>
      </c>
      <c r="P30" s="16">
        <f t="shared" si="8"/>
        <v>748.1108671</v>
      </c>
      <c r="Q30" s="3">
        <f t="shared" si="9"/>
        <v>0.0009596785477</v>
      </c>
      <c r="R30" s="16">
        <f t="shared" si="10"/>
        <v>1130.932908</v>
      </c>
      <c r="S30" s="16">
        <f t="shared" si="11"/>
        <v>54958.64893</v>
      </c>
      <c r="T30" s="16">
        <f t="shared" si="12"/>
        <v>26315.78947</v>
      </c>
      <c r="U30" s="16" t="str">
        <f t="shared" si="13"/>
        <v>spatter</v>
      </c>
      <c r="V30" s="3">
        <f t="shared" si="14"/>
        <v>4.431936417</v>
      </c>
      <c r="W30" s="3">
        <f t="shared" si="15"/>
        <v>808.0808081</v>
      </c>
      <c r="X30" s="3">
        <f t="shared" si="16"/>
        <v>5.08278322</v>
      </c>
      <c r="Y30" s="3">
        <f t="shared" si="17"/>
        <v>0.8242351168</v>
      </c>
      <c r="Z30" s="3">
        <f t="shared" si="27"/>
        <v>0.05815175976</v>
      </c>
      <c r="AA30" s="3">
        <f t="shared" si="18"/>
        <v>-118.7175308</v>
      </c>
      <c r="AB30" s="3" t="str">
        <f t="shared" si="19"/>
        <v>no spatter</v>
      </c>
      <c r="AC30" s="18">
        <f t="shared" si="20"/>
        <v>30.51907705</v>
      </c>
      <c r="AD30" s="18">
        <f t="shared" si="21"/>
        <v>0.2344238976</v>
      </c>
      <c r="AE30" s="18">
        <f t="shared" si="22"/>
        <v>324.0722939</v>
      </c>
      <c r="AF30" s="18" t="str">
        <f t="shared" si="23"/>
        <v>spatter</v>
      </c>
      <c r="AG30" s="19" t="str">
        <f t="shared" si="24"/>
        <v>Conduction Mode</v>
      </c>
      <c r="AH30" s="19">
        <f t="shared" si="25"/>
        <v>37.02969228</v>
      </c>
      <c r="AI30" s="19">
        <f t="shared" si="26"/>
        <v>6.525697064</v>
      </c>
    </row>
    <row r="31">
      <c r="A31" s="2">
        <v>80.0</v>
      </c>
      <c r="B31" s="2">
        <v>400.0</v>
      </c>
      <c r="C31" s="22">
        <v>50.0</v>
      </c>
      <c r="D31" s="22">
        <v>95.0</v>
      </c>
      <c r="E31" s="22">
        <v>60.0</v>
      </c>
      <c r="F31" s="22">
        <v>60.0</v>
      </c>
      <c r="G31" s="17">
        <f t="shared" si="1"/>
        <v>287.9640781</v>
      </c>
      <c r="H31" s="8">
        <f t="shared" si="2"/>
        <v>1.2</v>
      </c>
      <c r="I31" s="3">
        <f t="shared" si="3"/>
        <v>4.799401302</v>
      </c>
      <c r="J31" s="8">
        <f t="shared" si="4"/>
        <v>1</v>
      </c>
      <c r="K31" s="1" t="str">
        <f t="shared" si="5"/>
        <v>keyhole</v>
      </c>
      <c r="L31" s="2">
        <f t="shared" si="6"/>
        <v>0.4428166123</v>
      </c>
      <c r="M31" s="2">
        <v>7800.0</v>
      </c>
      <c r="N31" s="1">
        <f t="shared" si="7"/>
        <v>19.11636387</v>
      </c>
      <c r="O31" s="2">
        <v>500.0</v>
      </c>
      <c r="P31" s="16">
        <f t="shared" si="8"/>
        <v>688.3362142</v>
      </c>
      <c r="Q31" s="3">
        <f t="shared" si="9"/>
        <v>0.0009103397717</v>
      </c>
      <c r="R31" s="16">
        <f t="shared" si="10"/>
        <v>1080.352486</v>
      </c>
      <c r="S31" s="16">
        <f t="shared" si="11"/>
        <v>54986.08762</v>
      </c>
      <c r="T31" s="16">
        <f t="shared" si="12"/>
        <v>26315.78947</v>
      </c>
      <c r="U31" s="16" t="str">
        <f t="shared" si="13"/>
        <v>spatter</v>
      </c>
      <c r="V31" s="3">
        <f t="shared" si="14"/>
        <v>4.077821174</v>
      </c>
      <c r="W31" s="3">
        <f t="shared" si="15"/>
        <v>808.0808081</v>
      </c>
      <c r="X31" s="3">
        <f t="shared" si="16"/>
        <v>4.799401302</v>
      </c>
      <c r="Y31" s="3">
        <f t="shared" si="17"/>
        <v>0.7199101953</v>
      </c>
      <c r="Z31" s="3">
        <f t="shared" si="27"/>
        <v>0.0641748517</v>
      </c>
      <c r="AA31" s="3">
        <f t="shared" si="18"/>
        <v>-108.9696713</v>
      </c>
      <c r="AB31" s="3" t="str">
        <f t="shared" si="19"/>
        <v>no spatter</v>
      </c>
      <c r="AC31" s="18">
        <f t="shared" si="20"/>
        <v>28.23014627</v>
      </c>
      <c r="AD31" s="18">
        <f t="shared" si="21"/>
        <v>0.2168421053</v>
      </c>
      <c r="AE31" s="18">
        <f t="shared" si="22"/>
        <v>317.9545082</v>
      </c>
      <c r="AF31" s="18" t="str">
        <f t="shared" si="23"/>
        <v>spatter</v>
      </c>
      <c r="AG31" s="19" t="str">
        <f t="shared" si="24"/>
        <v>Conduction Mode</v>
      </c>
      <c r="AH31" s="19">
        <f t="shared" si="25"/>
        <v>35.42532899</v>
      </c>
      <c r="AI31" s="19">
        <f t="shared" si="26"/>
        <v>5.891989418</v>
      </c>
    </row>
    <row r="32">
      <c r="A32" s="1">
        <v>120.0</v>
      </c>
      <c r="B32" s="1">
        <v>100.0</v>
      </c>
      <c r="C32" s="17">
        <v>50.0</v>
      </c>
      <c r="D32" s="17">
        <v>95.0</v>
      </c>
      <c r="E32" s="17">
        <v>90.0</v>
      </c>
      <c r="F32" s="17">
        <v>90.0</v>
      </c>
      <c r="G32" s="17">
        <f t="shared" si="1"/>
        <v>950.3455186</v>
      </c>
      <c r="H32" s="3">
        <f t="shared" si="2"/>
        <v>1.8</v>
      </c>
      <c r="I32" s="3">
        <f t="shared" si="3"/>
        <v>10.55939465</v>
      </c>
      <c r="J32" s="3">
        <f t="shared" si="4"/>
        <v>1</v>
      </c>
      <c r="K32" s="1" t="str">
        <f t="shared" si="5"/>
        <v>LOF</v>
      </c>
      <c r="L32" s="1">
        <f t="shared" si="6"/>
        <v>0.6982782612</v>
      </c>
      <c r="M32" s="1">
        <v>7800.0</v>
      </c>
      <c r="N32" s="1">
        <f t="shared" si="7"/>
        <v>46.3369454</v>
      </c>
      <c r="O32" s="1">
        <v>500.0</v>
      </c>
      <c r="P32" s="16">
        <f t="shared" si="8"/>
        <v>3256.315604</v>
      </c>
      <c r="Q32" s="3">
        <f t="shared" si="9"/>
        <v>0.002889989437</v>
      </c>
      <c r="R32" s="16">
        <f t="shared" si="10"/>
        <v>1813.955967</v>
      </c>
      <c r="S32" s="16">
        <f t="shared" si="11"/>
        <v>54715.86831</v>
      </c>
      <c r="T32" s="16">
        <f t="shared" si="12"/>
        <v>26315.78947</v>
      </c>
      <c r="U32" s="16" t="str">
        <f t="shared" si="13"/>
        <v>spatter</v>
      </c>
      <c r="V32" s="3">
        <f t="shared" si="14"/>
        <v>19.29096922</v>
      </c>
      <c r="W32" s="3">
        <f t="shared" si="15"/>
        <v>808.0808081</v>
      </c>
      <c r="X32" s="3">
        <f t="shared" si="16"/>
        <v>10.55939465</v>
      </c>
      <c r="Y32" s="3">
        <f t="shared" si="17"/>
        <v>9.503455186</v>
      </c>
      <c r="Z32" s="3">
        <f t="shared" si="27"/>
        <v>0.01323695544</v>
      </c>
      <c r="AA32" s="3">
        <f t="shared" si="18"/>
        <v>-527.7475482</v>
      </c>
      <c r="AB32" s="3" t="str">
        <f t="shared" si="19"/>
        <v>no spatter</v>
      </c>
      <c r="AC32" s="18">
        <f t="shared" si="20"/>
        <v>169.3808776</v>
      </c>
      <c r="AD32" s="18">
        <f t="shared" si="21"/>
        <v>0.8673684211</v>
      </c>
      <c r="AE32" s="18">
        <f t="shared" si="22"/>
        <v>711.192488</v>
      </c>
      <c r="AF32" s="18" t="str">
        <f t="shared" si="23"/>
        <v>blank</v>
      </c>
      <c r="AG32" s="19" t="str">
        <f t="shared" si="24"/>
        <v>Transition Mode</v>
      </c>
      <c r="AH32" s="19">
        <f t="shared" si="25"/>
        <v>83.79339134</v>
      </c>
      <c r="AI32" s="19">
        <f t="shared" si="26"/>
        <v>27.87041193</v>
      </c>
    </row>
    <row r="33">
      <c r="A33" s="1">
        <v>120.0</v>
      </c>
      <c r="B33" s="1">
        <v>130.0</v>
      </c>
      <c r="C33" s="17">
        <v>50.0</v>
      </c>
      <c r="D33" s="17">
        <v>95.0</v>
      </c>
      <c r="E33" s="17">
        <v>90.0</v>
      </c>
      <c r="F33" s="17">
        <v>90.0</v>
      </c>
      <c r="G33" s="17">
        <f t="shared" si="1"/>
        <v>852.5460931</v>
      </c>
      <c r="H33" s="3">
        <f t="shared" si="2"/>
        <v>1.8</v>
      </c>
      <c r="I33" s="3">
        <f t="shared" si="3"/>
        <v>9.472734368</v>
      </c>
      <c r="J33" s="3">
        <f t="shared" si="4"/>
        <v>1</v>
      </c>
      <c r="K33" s="1" t="str">
        <f t="shared" si="5"/>
        <v>LOF</v>
      </c>
      <c r="L33" s="1">
        <f t="shared" si="6"/>
        <v>0.6931122976</v>
      </c>
      <c r="M33" s="1">
        <v>7800.0</v>
      </c>
      <c r="N33" s="1">
        <f t="shared" si="7"/>
        <v>41.86939704</v>
      </c>
      <c r="O33" s="1">
        <v>500.0</v>
      </c>
      <c r="P33" s="16">
        <f t="shared" si="8"/>
        <v>2834.848777</v>
      </c>
      <c r="Q33" s="3">
        <f t="shared" si="9"/>
        <v>0.002600441097</v>
      </c>
      <c r="R33" s="16">
        <f t="shared" si="10"/>
        <v>1820.091881</v>
      </c>
      <c r="S33" s="16">
        <f t="shared" si="11"/>
        <v>54726.61146</v>
      </c>
      <c r="T33" s="16">
        <f t="shared" si="12"/>
        <v>26315.78947</v>
      </c>
      <c r="U33" s="16" t="str">
        <f t="shared" si="13"/>
        <v>spatter</v>
      </c>
      <c r="V33" s="3">
        <f t="shared" si="14"/>
        <v>16.79412783</v>
      </c>
      <c r="W33" s="3">
        <f t="shared" si="15"/>
        <v>808.0808081</v>
      </c>
      <c r="X33" s="3">
        <f t="shared" si="16"/>
        <v>9.472734368</v>
      </c>
      <c r="Y33" s="3">
        <f t="shared" si="17"/>
        <v>6.55804687</v>
      </c>
      <c r="Z33" s="3">
        <f t="shared" si="27"/>
        <v>0.02006832607</v>
      </c>
      <c r="AA33" s="3">
        <f t="shared" si="18"/>
        <v>-459.0160843</v>
      </c>
      <c r="AB33" s="3" t="str">
        <f t="shared" si="19"/>
        <v>no spatter</v>
      </c>
      <c r="AC33" s="18">
        <f t="shared" si="20"/>
        <v>130.2929828</v>
      </c>
      <c r="AD33" s="18">
        <f t="shared" si="21"/>
        <v>0.6672064777</v>
      </c>
      <c r="AE33" s="18">
        <f t="shared" si="22"/>
        <v>602.3783894</v>
      </c>
      <c r="AF33" s="18" t="str">
        <f t="shared" si="23"/>
        <v>blank</v>
      </c>
      <c r="AG33" s="19" t="str">
        <f t="shared" si="24"/>
        <v>Conduction Mode</v>
      </c>
      <c r="AH33" s="19">
        <f t="shared" si="25"/>
        <v>83.17347571</v>
      </c>
      <c r="AI33" s="19">
        <f t="shared" si="26"/>
        <v>24.97027838</v>
      </c>
    </row>
    <row r="34">
      <c r="A34" s="1">
        <v>120.0</v>
      </c>
      <c r="B34" s="1">
        <v>160.0</v>
      </c>
      <c r="C34" s="17">
        <v>50.0</v>
      </c>
      <c r="D34" s="17">
        <v>95.0</v>
      </c>
      <c r="E34" s="17">
        <v>90.0</v>
      </c>
      <c r="F34" s="17">
        <v>90.0</v>
      </c>
      <c r="G34" s="17">
        <f t="shared" si="1"/>
        <v>785.0233388</v>
      </c>
      <c r="H34" s="3">
        <f t="shared" si="2"/>
        <v>1.8</v>
      </c>
      <c r="I34" s="3">
        <f t="shared" si="3"/>
        <v>8.722481542</v>
      </c>
      <c r="J34" s="3">
        <f t="shared" si="4"/>
        <v>1</v>
      </c>
      <c r="K34" s="1" t="str">
        <f t="shared" si="5"/>
        <v>LOF</v>
      </c>
      <c r="L34" s="1">
        <f t="shared" si="6"/>
        <v>0.6836170799</v>
      </c>
      <c r="M34" s="1">
        <v>7800.0</v>
      </c>
      <c r="N34" s="1">
        <f t="shared" si="7"/>
        <v>38.5350965</v>
      </c>
      <c r="O34" s="1">
        <v>500.0</v>
      </c>
      <c r="P34" s="16">
        <f t="shared" si="8"/>
        <v>2520.292123</v>
      </c>
      <c r="Q34" s="3">
        <f t="shared" si="9"/>
        <v>0.0024008558</v>
      </c>
      <c r="R34" s="16">
        <f t="shared" si="10"/>
        <v>1807.367419</v>
      </c>
      <c r="S34" s="16">
        <f t="shared" si="11"/>
        <v>54736.97304</v>
      </c>
      <c r="T34" s="16">
        <f t="shared" si="12"/>
        <v>26315.78947</v>
      </c>
      <c r="U34" s="16" t="str">
        <f t="shared" si="13"/>
        <v>spatter</v>
      </c>
      <c r="V34" s="3">
        <f t="shared" si="14"/>
        <v>14.93064054</v>
      </c>
      <c r="W34" s="3">
        <f t="shared" si="15"/>
        <v>808.0808081</v>
      </c>
      <c r="X34" s="3">
        <f t="shared" si="16"/>
        <v>8.722481542</v>
      </c>
      <c r="Y34" s="3">
        <f t="shared" si="17"/>
        <v>4.906395867</v>
      </c>
      <c r="Z34" s="3">
        <f t="shared" si="27"/>
        <v>0.02799168934</v>
      </c>
      <c r="AA34" s="3">
        <f t="shared" si="18"/>
        <v>-407.7191898</v>
      </c>
      <c r="AB34" s="3" t="str">
        <f t="shared" si="19"/>
        <v>no spatter</v>
      </c>
      <c r="AC34" s="18">
        <f t="shared" si="20"/>
        <v>105.8630485</v>
      </c>
      <c r="AD34" s="18">
        <f t="shared" si="21"/>
        <v>0.5421052632</v>
      </c>
      <c r="AE34" s="18">
        <f t="shared" si="22"/>
        <v>534.3254494</v>
      </c>
      <c r="AF34" s="18" t="str">
        <f t="shared" si="23"/>
        <v>blank</v>
      </c>
      <c r="AG34" s="19" t="str">
        <f t="shared" si="24"/>
        <v>Conduction Mode</v>
      </c>
      <c r="AH34" s="19">
        <f t="shared" si="25"/>
        <v>82.03404959</v>
      </c>
      <c r="AI34" s="19">
        <f t="shared" si="26"/>
        <v>22.73730511</v>
      </c>
    </row>
    <row r="35">
      <c r="A35" s="1">
        <v>120.0</v>
      </c>
      <c r="B35" s="1">
        <v>180.0</v>
      </c>
      <c r="C35" s="17">
        <v>50.0</v>
      </c>
      <c r="D35" s="17">
        <v>95.0</v>
      </c>
      <c r="E35" s="17">
        <v>90.0</v>
      </c>
      <c r="F35" s="17">
        <v>90.0</v>
      </c>
      <c r="G35" s="17">
        <f t="shared" si="1"/>
        <v>749.1794493</v>
      </c>
      <c r="H35" s="3">
        <f t="shared" si="2"/>
        <v>1.8</v>
      </c>
      <c r="I35" s="3">
        <f t="shared" si="3"/>
        <v>8.324216103</v>
      </c>
      <c r="J35" s="3">
        <f t="shared" si="4"/>
        <v>1</v>
      </c>
      <c r="K35" s="1" t="str">
        <f t="shared" si="5"/>
        <v>LOF</v>
      </c>
      <c r="L35" s="1">
        <f t="shared" si="6"/>
        <v>0.6751354302</v>
      </c>
      <c r="M35" s="1">
        <v>7800.0</v>
      </c>
      <c r="N35" s="1">
        <f t="shared" si="7"/>
        <v>36.69473605</v>
      </c>
      <c r="O35" s="1">
        <v>500.0</v>
      </c>
      <c r="P35" s="16">
        <f t="shared" si="8"/>
        <v>2346.673212</v>
      </c>
      <c r="Q35" s="3">
        <f t="shared" si="9"/>
        <v>0.002295039973</v>
      </c>
      <c r="R35" s="16">
        <f t="shared" si="10"/>
        <v>1792.183318</v>
      </c>
      <c r="S35" s="16">
        <f t="shared" si="11"/>
        <v>54743.88292</v>
      </c>
      <c r="T35" s="16">
        <f t="shared" si="12"/>
        <v>26315.78947</v>
      </c>
      <c r="U35" s="16" t="str">
        <f t="shared" si="13"/>
        <v>spatter</v>
      </c>
      <c r="V35" s="3">
        <f t="shared" si="14"/>
        <v>13.90209249</v>
      </c>
      <c r="W35" s="3">
        <f t="shared" si="15"/>
        <v>808.0808081</v>
      </c>
      <c r="X35" s="3">
        <f t="shared" si="16"/>
        <v>8.324216103</v>
      </c>
      <c r="Y35" s="3">
        <f t="shared" si="17"/>
        <v>4.162108051</v>
      </c>
      <c r="Z35" s="3">
        <f t="shared" si="27"/>
        <v>0.03380939829</v>
      </c>
      <c r="AA35" s="3">
        <f t="shared" si="18"/>
        <v>-379.4059723</v>
      </c>
      <c r="AB35" s="3" t="str">
        <f t="shared" si="19"/>
        <v>no spatter</v>
      </c>
      <c r="AC35" s="18">
        <f t="shared" si="20"/>
        <v>94.10048756</v>
      </c>
      <c r="AD35" s="18">
        <f t="shared" si="21"/>
        <v>0.481871345</v>
      </c>
      <c r="AE35" s="18">
        <f t="shared" si="22"/>
        <v>501.5499618</v>
      </c>
      <c r="AF35" s="18" t="str">
        <f t="shared" si="23"/>
        <v>blank</v>
      </c>
      <c r="AG35" s="19" t="str">
        <f t="shared" si="24"/>
        <v>Conduction Mode</v>
      </c>
      <c r="AH35" s="19">
        <f t="shared" si="25"/>
        <v>81.01625163</v>
      </c>
      <c r="AI35" s="19">
        <f t="shared" si="26"/>
        <v>21.45807313</v>
      </c>
    </row>
    <row r="36">
      <c r="A36" s="1">
        <v>120.0</v>
      </c>
      <c r="B36" s="1">
        <v>250.0</v>
      </c>
      <c r="C36" s="17">
        <v>50.0</v>
      </c>
      <c r="D36" s="17">
        <v>95.0</v>
      </c>
      <c r="E36" s="17">
        <v>90.0</v>
      </c>
      <c r="F36" s="17">
        <v>90.0</v>
      </c>
      <c r="G36" s="17">
        <f t="shared" si="1"/>
        <v>653.8669362</v>
      </c>
      <c r="H36" s="3">
        <f t="shared" si="2"/>
        <v>1.8</v>
      </c>
      <c r="I36" s="3">
        <f t="shared" si="3"/>
        <v>7.26518818</v>
      </c>
      <c r="J36" s="3">
        <f t="shared" si="4"/>
        <v>1</v>
      </c>
      <c r="K36" s="1" t="str">
        <f t="shared" si="5"/>
        <v>LOF</v>
      </c>
      <c r="L36" s="1">
        <f t="shared" si="6"/>
        <v>0.6366938745</v>
      </c>
      <c r="M36" s="1">
        <v>7800.0</v>
      </c>
      <c r="N36" s="1">
        <f t="shared" si="7"/>
        <v>31.72510629</v>
      </c>
      <c r="O36" s="1">
        <v>500.0</v>
      </c>
      <c r="P36" s="16">
        <f t="shared" si="8"/>
        <v>1877.840216</v>
      </c>
      <c r="Q36" s="3">
        <f t="shared" si="9"/>
        <v>0.00201422421</v>
      </c>
      <c r="R36" s="16">
        <f t="shared" si="10"/>
        <v>1714.901795</v>
      </c>
      <c r="S36" s="16">
        <f t="shared" si="11"/>
        <v>54768.93307</v>
      </c>
      <c r="T36" s="16">
        <f t="shared" si="12"/>
        <v>26315.78947</v>
      </c>
      <c r="U36" s="16" t="str">
        <f t="shared" si="13"/>
        <v>spatter</v>
      </c>
      <c r="V36" s="3">
        <f t="shared" si="14"/>
        <v>11.12464583</v>
      </c>
      <c r="W36" s="3">
        <f t="shared" si="15"/>
        <v>808.0808081</v>
      </c>
      <c r="X36" s="3">
        <f t="shared" si="16"/>
        <v>7.26518818</v>
      </c>
      <c r="Y36" s="3">
        <f t="shared" si="17"/>
        <v>2.615467745</v>
      </c>
      <c r="Z36" s="3">
        <f t="shared" si="27"/>
        <v>0.05692145204</v>
      </c>
      <c r="AA36" s="3">
        <f t="shared" si="18"/>
        <v>-302.9501848</v>
      </c>
      <c r="AB36" s="3" t="str">
        <f t="shared" si="19"/>
        <v>no spatter</v>
      </c>
      <c r="AC36" s="18">
        <f t="shared" si="20"/>
        <v>67.75235104</v>
      </c>
      <c r="AD36" s="18">
        <f t="shared" si="21"/>
        <v>0.3469473684</v>
      </c>
      <c r="AE36" s="18">
        <f t="shared" si="22"/>
        <v>428.1541831</v>
      </c>
      <c r="AF36" s="18" t="str">
        <f t="shared" si="23"/>
        <v>blank</v>
      </c>
      <c r="AG36" s="19" t="str">
        <f t="shared" si="24"/>
        <v>Conduction Mode</v>
      </c>
      <c r="AH36" s="19">
        <f t="shared" si="25"/>
        <v>76.40326494</v>
      </c>
      <c r="AI36" s="19">
        <f t="shared" si="26"/>
        <v>17.75375177</v>
      </c>
    </row>
    <row r="37">
      <c r="A37" s="1">
        <v>120.0</v>
      </c>
      <c r="B37" s="1">
        <v>280.0</v>
      </c>
      <c r="C37" s="17">
        <v>50.0</v>
      </c>
      <c r="D37" s="17">
        <v>95.0</v>
      </c>
      <c r="E37" s="17">
        <v>90.0</v>
      </c>
      <c r="F37" s="17">
        <v>90.0</v>
      </c>
      <c r="G37" s="17">
        <f t="shared" si="1"/>
        <v>621.610337</v>
      </c>
      <c r="H37" s="3">
        <f t="shared" si="2"/>
        <v>1.8</v>
      </c>
      <c r="I37" s="3">
        <f t="shared" si="3"/>
        <v>6.906781523</v>
      </c>
      <c r="J37" s="3">
        <f t="shared" si="4"/>
        <v>1</v>
      </c>
      <c r="K37" s="1" t="str">
        <f t="shared" si="5"/>
        <v>LOF</v>
      </c>
      <c r="L37" s="1">
        <f t="shared" si="6"/>
        <v>0.6181034467</v>
      </c>
      <c r="M37" s="1">
        <v>7800.0</v>
      </c>
      <c r="N37" s="1">
        <f t="shared" si="7"/>
        <v>30.07937817</v>
      </c>
      <c r="O37" s="1">
        <v>500.0</v>
      </c>
      <c r="P37" s="16">
        <f t="shared" si="8"/>
        <v>1722.582846</v>
      </c>
      <c r="Q37" s="3">
        <f t="shared" si="9"/>
        <v>0.001919411702</v>
      </c>
      <c r="R37" s="16">
        <f t="shared" si="10"/>
        <v>1675.322494</v>
      </c>
      <c r="S37" s="16">
        <f t="shared" si="11"/>
        <v>54780.23782</v>
      </c>
      <c r="T37" s="16">
        <f t="shared" si="12"/>
        <v>26315.78947</v>
      </c>
      <c r="U37" s="16" t="str">
        <f t="shared" si="13"/>
        <v>spatter</v>
      </c>
      <c r="V37" s="3">
        <f t="shared" si="14"/>
        <v>10.20487468</v>
      </c>
      <c r="W37" s="3">
        <f t="shared" si="15"/>
        <v>808.0808081</v>
      </c>
      <c r="X37" s="3">
        <f t="shared" si="16"/>
        <v>6.906781523</v>
      </c>
      <c r="Y37" s="3">
        <f t="shared" si="17"/>
        <v>2.220036918</v>
      </c>
      <c r="Z37" s="3">
        <f t="shared" si="27"/>
        <v>0.0678798488</v>
      </c>
      <c r="AA37" s="3">
        <f t="shared" si="18"/>
        <v>-277.6313088</v>
      </c>
      <c r="AB37" s="3" t="str">
        <f t="shared" si="19"/>
        <v>no spatter</v>
      </c>
      <c r="AC37" s="18">
        <f t="shared" si="20"/>
        <v>60.49317057</v>
      </c>
      <c r="AD37" s="18">
        <f t="shared" si="21"/>
        <v>0.3097744361</v>
      </c>
      <c r="AE37" s="18">
        <f t="shared" si="22"/>
        <v>407.9600039</v>
      </c>
      <c r="AF37" s="18" t="str">
        <f t="shared" si="23"/>
        <v>blank</v>
      </c>
      <c r="AG37" s="19" t="str">
        <f t="shared" si="24"/>
        <v>Conduction Mode</v>
      </c>
      <c r="AH37" s="19">
        <f t="shared" si="25"/>
        <v>74.17241361</v>
      </c>
      <c r="AI37" s="19">
        <f t="shared" si="26"/>
        <v>16.42768451</v>
      </c>
    </row>
    <row r="38">
      <c r="A38" s="1">
        <v>120.0</v>
      </c>
      <c r="B38" s="1">
        <v>370.0</v>
      </c>
      <c r="C38" s="17">
        <v>50.0</v>
      </c>
      <c r="D38" s="17">
        <v>95.0</v>
      </c>
      <c r="E38" s="17">
        <v>90.0</v>
      </c>
      <c r="F38" s="17">
        <v>90.0</v>
      </c>
      <c r="G38" s="17">
        <f t="shared" si="1"/>
        <v>542.0995731</v>
      </c>
      <c r="H38" s="3">
        <f t="shared" si="2"/>
        <v>1.8</v>
      </c>
      <c r="I38" s="3">
        <f t="shared" si="3"/>
        <v>6.02332859</v>
      </c>
      <c r="J38" s="3">
        <f t="shared" si="4"/>
        <v>1</v>
      </c>
      <c r="K38" s="1" t="str">
        <f t="shared" si="5"/>
        <v>LOF</v>
      </c>
      <c r="L38" s="1">
        <f t="shared" si="6"/>
        <v>0.5619845953</v>
      </c>
      <c r="M38" s="1">
        <v>7800.0</v>
      </c>
      <c r="N38" s="1">
        <f t="shared" si="7"/>
        <v>26.26200141</v>
      </c>
      <c r="O38" s="1">
        <v>500.0</v>
      </c>
      <c r="P38" s="16">
        <f t="shared" si="8"/>
        <v>1362.452963</v>
      </c>
      <c r="Q38" s="3">
        <f t="shared" si="9"/>
        <v>0.001686336259</v>
      </c>
      <c r="R38" s="16">
        <f t="shared" si="10"/>
        <v>1548.927641</v>
      </c>
      <c r="S38" s="16">
        <f t="shared" si="11"/>
        <v>54816.39488</v>
      </c>
      <c r="T38" s="16">
        <f t="shared" si="12"/>
        <v>26315.78947</v>
      </c>
      <c r="U38" s="16" t="str">
        <f t="shared" si="13"/>
        <v>spatter</v>
      </c>
      <c r="V38" s="3">
        <f t="shared" si="14"/>
        <v>8.071403808</v>
      </c>
      <c r="W38" s="3">
        <f t="shared" si="15"/>
        <v>808.0808081</v>
      </c>
      <c r="X38" s="3">
        <f t="shared" si="16"/>
        <v>6.02332859</v>
      </c>
      <c r="Y38" s="3">
        <f t="shared" si="17"/>
        <v>1.465133981</v>
      </c>
      <c r="Z38" s="3">
        <f t="shared" si="27"/>
        <v>0.1033687082</v>
      </c>
      <c r="AA38" s="3">
        <f t="shared" si="18"/>
        <v>-218.9024776</v>
      </c>
      <c r="AB38" s="3" t="str">
        <f t="shared" si="19"/>
        <v>no spatter</v>
      </c>
      <c r="AC38" s="18">
        <f t="shared" si="20"/>
        <v>45.77861557</v>
      </c>
      <c r="AD38" s="18">
        <f t="shared" si="21"/>
        <v>0.2344238976</v>
      </c>
      <c r="AE38" s="18">
        <f t="shared" si="22"/>
        <v>367.1413271</v>
      </c>
      <c r="AF38" s="18" t="str">
        <f t="shared" si="23"/>
        <v>blank</v>
      </c>
      <c r="AG38" s="19" t="str">
        <f t="shared" si="24"/>
        <v>Conduction Mode</v>
      </c>
      <c r="AH38" s="19">
        <f t="shared" si="25"/>
        <v>67.43815144</v>
      </c>
      <c r="AI38" s="19">
        <f t="shared" si="26"/>
        <v>13.12824028</v>
      </c>
    </row>
    <row r="39">
      <c r="A39" s="1">
        <v>120.0</v>
      </c>
      <c r="B39" s="1">
        <v>400.0</v>
      </c>
      <c r="C39" s="17">
        <v>50.0</v>
      </c>
      <c r="D39" s="17">
        <v>95.0</v>
      </c>
      <c r="E39" s="17">
        <v>90.0</v>
      </c>
      <c r="F39" s="17">
        <v>90.0</v>
      </c>
      <c r="G39" s="17">
        <f t="shared" si="1"/>
        <v>519.6955088</v>
      </c>
      <c r="H39" s="3">
        <f t="shared" si="2"/>
        <v>1.8</v>
      </c>
      <c r="I39" s="3">
        <f t="shared" si="3"/>
        <v>5.774394543</v>
      </c>
      <c r="J39" s="3">
        <f t="shared" si="4"/>
        <v>1</v>
      </c>
      <c r="K39" s="1" t="str">
        <f t="shared" si="5"/>
        <v>LOF</v>
      </c>
      <c r="L39" s="1">
        <f t="shared" si="6"/>
        <v>0.5441110439</v>
      </c>
      <c r="M39" s="1">
        <v>7800.0</v>
      </c>
      <c r="N39" s="1">
        <f t="shared" si="7"/>
        <v>25.26811391</v>
      </c>
      <c r="O39" s="1">
        <v>500.0</v>
      </c>
      <c r="P39" s="16">
        <f t="shared" si="8"/>
        <v>1268.689991</v>
      </c>
      <c r="Q39" s="3">
        <f t="shared" si="9"/>
        <v>0.00162085764</v>
      </c>
      <c r="R39" s="16">
        <f t="shared" si="10"/>
        <v>1506.443449</v>
      </c>
      <c r="S39" s="16">
        <f t="shared" si="11"/>
        <v>54829.18233</v>
      </c>
      <c r="T39" s="16">
        <f t="shared" si="12"/>
        <v>26315.78947</v>
      </c>
      <c r="U39" s="16" t="str">
        <f t="shared" si="13"/>
        <v>spatter</v>
      </c>
      <c r="V39" s="3">
        <f t="shared" si="14"/>
        <v>7.515935967</v>
      </c>
      <c r="W39" s="3">
        <f t="shared" si="15"/>
        <v>808.0808081</v>
      </c>
      <c r="X39" s="3">
        <f t="shared" si="16"/>
        <v>5.774394543</v>
      </c>
      <c r="Y39" s="3">
        <f t="shared" si="17"/>
        <v>1.299238772</v>
      </c>
      <c r="Z39" s="3">
        <f t="shared" si="27"/>
        <v>0.1158178563</v>
      </c>
      <c r="AA39" s="3">
        <f t="shared" si="18"/>
        <v>-203.6119117</v>
      </c>
      <c r="AB39" s="3" t="str">
        <f t="shared" si="19"/>
        <v>no spatter</v>
      </c>
      <c r="AC39" s="18">
        <f t="shared" si="20"/>
        <v>42.3452194</v>
      </c>
      <c r="AD39" s="18">
        <f t="shared" si="21"/>
        <v>0.2168421053</v>
      </c>
      <c r="AE39" s="18">
        <f t="shared" si="22"/>
        <v>357.6570197</v>
      </c>
      <c r="AF39" s="18" t="str">
        <f t="shared" si="23"/>
        <v>blank</v>
      </c>
      <c r="AG39" s="19" t="str">
        <f t="shared" si="24"/>
        <v>Conduction Mode</v>
      </c>
      <c r="AH39" s="19">
        <f t="shared" si="25"/>
        <v>65.29332526</v>
      </c>
      <c r="AI39" s="19">
        <f t="shared" si="26"/>
        <v>12.21496857</v>
      </c>
    </row>
    <row r="40">
      <c r="A40" s="1">
        <v>150.0</v>
      </c>
      <c r="B40" s="1">
        <v>100.0</v>
      </c>
      <c r="C40" s="17">
        <v>50.0</v>
      </c>
      <c r="D40" s="17">
        <v>95.0</v>
      </c>
      <c r="E40" s="17">
        <v>130.0</v>
      </c>
      <c r="F40" s="17">
        <v>130.0</v>
      </c>
      <c r="G40" s="17">
        <f t="shared" si="1"/>
        <v>1177.629053</v>
      </c>
      <c r="H40" s="3">
        <f t="shared" si="2"/>
        <v>2.6</v>
      </c>
      <c r="I40" s="3">
        <f t="shared" si="3"/>
        <v>9.058685025</v>
      </c>
      <c r="J40" s="3">
        <f t="shared" si="4"/>
        <v>1</v>
      </c>
      <c r="K40" s="1" t="str">
        <f t="shared" si="5"/>
        <v>LOF</v>
      </c>
      <c r="L40" s="1">
        <f t="shared" si="6"/>
        <v>0.6996165713</v>
      </c>
      <c r="M40" s="1">
        <v>7800.0</v>
      </c>
      <c r="N40" s="1">
        <f t="shared" si="7"/>
        <v>55.0488751</v>
      </c>
      <c r="O40" s="1">
        <v>500.0</v>
      </c>
      <c r="P40" s="16">
        <f t="shared" si="8"/>
        <v>4078.195765</v>
      </c>
      <c r="Q40" s="3">
        <f t="shared" si="9"/>
        <v>0.003597037217</v>
      </c>
      <c r="R40" s="16">
        <f t="shared" si="10"/>
        <v>1912.261458</v>
      </c>
      <c r="S40" s="16">
        <f t="shared" si="11"/>
        <v>54701.3091</v>
      </c>
      <c r="T40" s="16">
        <f t="shared" si="12"/>
        <v>26315.78947</v>
      </c>
      <c r="U40" s="16" t="str">
        <f t="shared" si="13"/>
        <v>spatter</v>
      </c>
      <c r="V40" s="3">
        <f t="shared" si="14"/>
        <v>24.15992751</v>
      </c>
      <c r="W40" s="3">
        <f t="shared" si="15"/>
        <v>808.0808081</v>
      </c>
      <c r="X40" s="3">
        <f t="shared" si="16"/>
        <v>9.058685025</v>
      </c>
      <c r="Y40" s="3">
        <f t="shared" si="17"/>
        <v>11.77629053</v>
      </c>
      <c r="Z40" s="3">
        <f t="shared" si="27"/>
        <v>0.01640269038</v>
      </c>
      <c r="AA40" s="3">
        <f t="shared" si="18"/>
        <v>-661.7771399</v>
      </c>
      <c r="AB40" s="3" t="str">
        <f t="shared" si="19"/>
        <v>no spatter</v>
      </c>
      <c r="AC40" s="18">
        <f t="shared" si="20"/>
        <v>211.726097</v>
      </c>
      <c r="AD40" s="18">
        <f t="shared" si="21"/>
        <v>0.8673684211</v>
      </c>
      <c r="AE40" s="18">
        <f t="shared" si="22"/>
        <v>834.7168384</v>
      </c>
      <c r="AF40" s="18" t="str">
        <f t="shared" si="23"/>
        <v>blank</v>
      </c>
      <c r="AG40" s="19" t="str">
        <f t="shared" si="24"/>
        <v>Transition Mode</v>
      </c>
      <c r="AH40" s="19">
        <f t="shared" si="25"/>
        <v>104.9424857</v>
      </c>
      <c r="AI40" s="19">
        <f t="shared" si="26"/>
        <v>33.02943213</v>
      </c>
    </row>
    <row r="41">
      <c r="A41" s="1">
        <v>150.0</v>
      </c>
      <c r="B41" s="1">
        <v>160.0</v>
      </c>
      <c r="C41" s="17">
        <v>50.0</v>
      </c>
      <c r="D41" s="17">
        <v>95.0</v>
      </c>
      <c r="E41" s="17">
        <v>130.0</v>
      </c>
      <c r="F41" s="17">
        <v>130.0</v>
      </c>
      <c r="G41" s="17">
        <f t="shared" si="1"/>
        <v>984.597889</v>
      </c>
      <c r="H41" s="3">
        <f t="shared" si="2"/>
        <v>2.6</v>
      </c>
      <c r="I41" s="3">
        <f t="shared" si="3"/>
        <v>7.573829915</v>
      </c>
      <c r="J41" s="3">
        <f t="shared" si="4"/>
        <v>1</v>
      </c>
      <c r="K41" s="1" t="str">
        <f t="shared" si="5"/>
        <v>LOF</v>
      </c>
      <c r="L41" s="1">
        <f t="shared" si="6"/>
        <v>0.6935921162</v>
      </c>
      <c r="M41" s="1">
        <v>7800.0</v>
      </c>
      <c r="N41" s="1">
        <f t="shared" si="7"/>
        <v>45.70113913</v>
      </c>
      <c r="O41" s="1">
        <v>500.0</v>
      </c>
      <c r="P41" s="16">
        <f t="shared" si="8"/>
        <v>3196.33388</v>
      </c>
      <c r="Q41" s="3">
        <f t="shared" si="9"/>
        <v>0.003027512562</v>
      </c>
      <c r="R41" s="16">
        <f t="shared" si="10"/>
        <v>1932.756449</v>
      </c>
      <c r="S41" s="16">
        <f t="shared" si="11"/>
        <v>54717.22421</v>
      </c>
      <c r="T41" s="16">
        <f t="shared" si="12"/>
        <v>26315.78947</v>
      </c>
      <c r="U41" s="16" t="str">
        <f t="shared" si="13"/>
        <v>spatter</v>
      </c>
      <c r="V41" s="3">
        <f t="shared" si="14"/>
        <v>18.93562725</v>
      </c>
      <c r="W41" s="3">
        <f t="shared" si="15"/>
        <v>808.0808081</v>
      </c>
      <c r="X41" s="3">
        <f t="shared" si="16"/>
        <v>7.573829915</v>
      </c>
      <c r="Y41" s="3">
        <f t="shared" si="17"/>
        <v>6.153736806</v>
      </c>
      <c r="Z41" s="3">
        <f t="shared" si="27"/>
        <v>0.03510794759</v>
      </c>
      <c r="AA41" s="3">
        <f t="shared" si="18"/>
        <v>-517.9659203</v>
      </c>
      <c r="AB41" s="3" t="str">
        <f t="shared" si="19"/>
        <v>no spatter</v>
      </c>
      <c r="AC41" s="18">
        <f t="shared" si="20"/>
        <v>132.3288106</v>
      </c>
      <c r="AD41" s="18">
        <f t="shared" si="21"/>
        <v>0.5421052632</v>
      </c>
      <c r="AE41" s="18">
        <f t="shared" si="22"/>
        <v>612.4041366</v>
      </c>
      <c r="AF41" s="18" t="str">
        <f t="shared" si="23"/>
        <v>blank</v>
      </c>
      <c r="AG41" s="19" t="str">
        <f t="shared" si="24"/>
        <v>Transition Mode</v>
      </c>
      <c r="AH41" s="19">
        <f t="shared" si="25"/>
        <v>104.0388174</v>
      </c>
      <c r="AI41" s="19">
        <f t="shared" si="26"/>
        <v>27.68792265</v>
      </c>
    </row>
    <row r="42">
      <c r="A42" s="1">
        <v>150.0</v>
      </c>
      <c r="B42" s="1">
        <v>180.0</v>
      </c>
      <c r="C42" s="17">
        <v>50.0</v>
      </c>
      <c r="D42" s="17">
        <v>95.0</v>
      </c>
      <c r="E42" s="17">
        <v>130.0</v>
      </c>
      <c r="F42" s="17">
        <v>130.0</v>
      </c>
      <c r="G42" s="17">
        <f t="shared" si="1"/>
        <v>945.4128325</v>
      </c>
      <c r="H42" s="3">
        <f t="shared" si="2"/>
        <v>2.6</v>
      </c>
      <c r="I42" s="3">
        <f t="shared" si="3"/>
        <v>7.272406404</v>
      </c>
      <c r="J42" s="3">
        <f t="shared" si="4"/>
        <v>1</v>
      </c>
      <c r="K42" s="1" t="str">
        <f t="shared" si="5"/>
        <v>LOF</v>
      </c>
      <c r="L42" s="1">
        <f t="shared" si="6"/>
        <v>0.6892055212</v>
      </c>
      <c r="M42" s="1">
        <v>7800.0</v>
      </c>
      <c r="N42" s="1">
        <f t="shared" si="7"/>
        <v>43.5614193</v>
      </c>
      <c r="O42" s="1">
        <v>500.0</v>
      </c>
      <c r="P42" s="16">
        <f t="shared" si="8"/>
        <v>2994.473519</v>
      </c>
      <c r="Q42" s="3">
        <f t="shared" si="9"/>
        <v>0.00291219502</v>
      </c>
      <c r="R42" s="16">
        <f t="shared" si="10"/>
        <v>1926.424701</v>
      </c>
      <c r="S42" s="16">
        <f t="shared" si="11"/>
        <v>54722.1866</v>
      </c>
      <c r="T42" s="16">
        <f t="shared" si="12"/>
        <v>26315.78947</v>
      </c>
      <c r="U42" s="16" t="str">
        <f t="shared" si="13"/>
        <v>spatter</v>
      </c>
      <c r="V42" s="3">
        <f t="shared" si="14"/>
        <v>17.73977203</v>
      </c>
      <c r="W42" s="3">
        <f t="shared" si="15"/>
        <v>808.0808081</v>
      </c>
      <c r="X42" s="3">
        <f t="shared" si="16"/>
        <v>7.272406404</v>
      </c>
      <c r="Y42" s="3">
        <f t="shared" si="17"/>
        <v>5.252293514</v>
      </c>
      <c r="Z42" s="3">
        <f t="shared" si="27"/>
        <v>0.04266513054</v>
      </c>
      <c r="AA42" s="3">
        <f t="shared" si="18"/>
        <v>-485.0471774</v>
      </c>
      <c r="AB42" s="3" t="str">
        <f t="shared" si="19"/>
        <v>no spatter</v>
      </c>
      <c r="AC42" s="18">
        <f t="shared" si="20"/>
        <v>117.6256094</v>
      </c>
      <c r="AD42" s="18">
        <f t="shared" si="21"/>
        <v>0.481871345</v>
      </c>
      <c r="AE42" s="18">
        <f t="shared" si="22"/>
        <v>571.1564723</v>
      </c>
      <c r="AF42" s="18" t="str">
        <f t="shared" si="23"/>
        <v>blank</v>
      </c>
      <c r="AG42" s="19" t="str">
        <f t="shared" si="24"/>
        <v>Transition Mode</v>
      </c>
      <c r="AH42" s="19">
        <f t="shared" si="25"/>
        <v>103.3808282</v>
      </c>
      <c r="AI42" s="19">
        <f t="shared" si="26"/>
        <v>26.42758796</v>
      </c>
    </row>
    <row r="43">
      <c r="A43" s="1">
        <v>150.0</v>
      </c>
      <c r="B43" s="1">
        <v>220.0</v>
      </c>
      <c r="C43" s="17">
        <v>50.0</v>
      </c>
      <c r="D43" s="17">
        <v>95.0</v>
      </c>
      <c r="E43" s="17">
        <v>130.0</v>
      </c>
      <c r="F43" s="17">
        <v>130.0</v>
      </c>
      <c r="G43" s="17">
        <f t="shared" si="1"/>
        <v>883.1114608</v>
      </c>
      <c r="H43" s="3">
        <f t="shared" si="2"/>
        <v>2.6</v>
      </c>
      <c r="I43" s="3">
        <f t="shared" si="3"/>
        <v>6.793165083</v>
      </c>
      <c r="J43" s="3">
        <f t="shared" si="4"/>
        <v>1</v>
      </c>
      <c r="K43" s="1" t="str">
        <f t="shared" si="5"/>
        <v>LOF</v>
      </c>
      <c r="L43" s="1">
        <f t="shared" si="6"/>
        <v>0.6769517806</v>
      </c>
      <c r="M43" s="1">
        <v>7800.0</v>
      </c>
      <c r="N43" s="1">
        <f t="shared" si="7"/>
        <v>40.02072291</v>
      </c>
      <c r="O43" s="1">
        <v>500.0</v>
      </c>
      <c r="P43" s="16">
        <f t="shared" si="8"/>
        <v>2660.445557</v>
      </c>
      <c r="Q43" s="3">
        <f t="shared" si="9"/>
        <v>0.002729109865</v>
      </c>
      <c r="R43" s="16">
        <f t="shared" si="10"/>
        <v>1903.038525</v>
      </c>
      <c r="S43" s="16">
        <f t="shared" si="11"/>
        <v>54732.05346</v>
      </c>
      <c r="T43" s="16">
        <f t="shared" si="12"/>
        <v>26315.78947</v>
      </c>
      <c r="U43" s="16" t="str">
        <f t="shared" si="13"/>
        <v>spatter</v>
      </c>
      <c r="V43" s="3">
        <f t="shared" si="14"/>
        <v>15.7609334</v>
      </c>
      <c r="W43" s="3">
        <f t="shared" si="15"/>
        <v>808.0808081</v>
      </c>
      <c r="X43" s="3">
        <f t="shared" si="16"/>
        <v>6.793165083</v>
      </c>
      <c r="Y43" s="3">
        <f t="shared" si="17"/>
        <v>4.014143003</v>
      </c>
      <c r="Z43" s="3">
        <f t="shared" si="27"/>
        <v>0.05953432833</v>
      </c>
      <c r="AA43" s="3">
        <f t="shared" si="18"/>
        <v>-430.5749642</v>
      </c>
      <c r="AB43" s="3" t="str">
        <f t="shared" si="19"/>
        <v>no spatter</v>
      </c>
      <c r="AC43" s="18">
        <f t="shared" si="20"/>
        <v>96.239135</v>
      </c>
      <c r="AD43" s="18">
        <f t="shared" si="21"/>
        <v>0.3942583732</v>
      </c>
      <c r="AE43" s="18">
        <f t="shared" si="22"/>
        <v>511.0980505</v>
      </c>
      <c r="AF43" s="18" t="str">
        <f t="shared" si="23"/>
        <v>blank</v>
      </c>
      <c r="AG43" s="19" t="str">
        <f t="shared" si="24"/>
        <v>Conduction Mode</v>
      </c>
      <c r="AH43" s="19">
        <f t="shared" si="25"/>
        <v>101.5427671</v>
      </c>
      <c r="AI43" s="19">
        <f t="shared" si="26"/>
        <v>24.25068719</v>
      </c>
    </row>
    <row r="44">
      <c r="A44" s="1">
        <v>150.0</v>
      </c>
      <c r="B44" s="1">
        <v>250.0</v>
      </c>
      <c r="C44" s="17">
        <v>50.0</v>
      </c>
      <c r="D44" s="17">
        <v>95.0</v>
      </c>
      <c r="E44" s="17">
        <v>130.0</v>
      </c>
      <c r="F44" s="17">
        <v>130.0</v>
      </c>
      <c r="G44" s="17">
        <f t="shared" si="1"/>
        <v>844.9858862</v>
      </c>
      <c r="H44" s="3">
        <f t="shared" si="2"/>
        <v>2.6</v>
      </c>
      <c r="I44" s="3">
        <f t="shared" si="3"/>
        <v>6.499891432</v>
      </c>
      <c r="J44" s="3">
        <f t="shared" si="4"/>
        <v>1</v>
      </c>
      <c r="K44" s="1" t="str">
        <f t="shared" si="5"/>
        <v>LOF</v>
      </c>
      <c r="L44" s="1">
        <f t="shared" si="6"/>
        <v>0.6652837619</v>
      </c>
      <c r="M44" s="1">
        <v>7800.0</v>
      </c>
      <c r="N44" s="1">
        <f t="shared" si="7"/>
        <v>37.81864811</v>
      </c>
      <c r="O44" s="1">
        <v>500.0</v>
      </c>
      <c r="P44" s="16">
        <f t="shared" si="8"/>
        <v>2452.702652</v>
      </c>
      <c r="Q44" s="3">
        <f t="shared" si="9"/>
        <v>0.002617249744</v>
      </c>
      <c r="R44" s="16">
        <f t="shared" si="10"/>
        <v>1878.981938</v>
      </c>
      <c r="S44" s="16">
        <f t="shared" si="11"/>
        <v>54739.54665</v>
      </c>
      <c r="T44" s="16">
        <f t="shared" si="12"/>
        <v>26315.78947</v>
      </c>
      <c r="U44" s="16" t="str">
        <f t="shared" si="13"/>
        <v>spatter</v>
      </c>
      <c r="V44" s="3">
        <f t="shared" si="14"/>
        <v>14.53022898</v>
      </c>
      <c r="W44" s="3">
        <f t="shared" si="15"/>
        <v>808.0808081</v>
      </c>
      <c r="X44" s="3">
        <f t="shared" si="16"/>
        <v>6.499891432</v>
      </c>
      <c r="Y44" s="3">
        <f t="shared" si="17"/>
        <v>3.379943545</v>
      </c>
      <c r="Z44" s="3">
        <f t="shared" si="27"/>
        <v>0.0735590392</v>
      </c>
      <c r="AA44" s="3">
        <f t="shared" si="18"/>
        <v>-396.6969147</v>
      </c>
      <c r="AB44" s="3" t="str">
        <f t="shared" si="19"/>
        <v>no spatter</v>
      </c>
      <c r="AC44" s="18">
        <f t="shared" si="20"/>
        <v>84.6904388</v>
      </c>
      <c r="AD44" s="18">
        <f t="shared" si="21"/>
        <v>0.3469473684</v>
      </c>
      <c r="AE44" s="18">
        <f t="shared" si="22"/>
        <v>478.6358259</v>
      </c>
      <c r="AF44" s="18" t="str">
        <f t="shared" si="23"/>
        <v>blank</v>
      </c>
      <c r="AG44" s="19" t="str">
        <f t="shared" si="24"/>
        <v>Conduction Mode</v>
      </c>
      <c r="AH44" s="19">
        <f t="shared" si="25"/>
        <v>99.79256429</v>
      </c>
      <c r="AI44" s="19">
        <f t="shared" si="26"/>
        <v>22.81418424</v>
      </c>
    </row>
    <row r="45">
      <c r="A45" s="1">
        <v>150.0</v>
      </c>
      <c r="B45" s="1">
        <v>280.0</v>
      </c>
      <c r="C45" s="17">
        <v>50.0</v>
      </c>
      <c r="D45" s="17">
        <v>95.0</v>
      </c>
      <c r="E45" s="17">
        <v>130.0</v>
      </c>
      <c r="F45" s="17">
        <v>130.0</v>
      </c>
      <c r="G45" s="17">
        <f t="shared" si="1"/>
        <v>811.4501445</v>
      </c>
      <c r="H45" s="3">
        <f t="shared" si="2"/>
        <v>2.6</v>
      </c>
      <c r="I45" s="3">
        <f t="shared" si="3"/>
        <v>6.241924189</v>
      </c>
      <c r="J45" s="3">
        <f t="shared" si="4"/>
        <v>1</v>
      </c>
      <c r="K45" s="1" t="str">
        <f t="shared" si="5"/>
        <v>LOF</v>
      </c>
      <c r="L45" s="1">
        <f t="shared" si="6"/>
        <v>0.6521030874</v>
      </c>
      <c r="M45" s="1">
        <v>7800.0</v>
      </c>
      <c r="N45" s="1">
        <f t="shared" si="7"/>
        <v>35.89970086</v>
      </c>
      <c r="O45" s="1">
        <v>500.0</v>
      </c>
      <c r="P45" s="16">
        <f t="shared" si="8"/>
        <v>2271.669893</v>
      </c>
      <c r="Q45" s="3">
        <f t="shared" si="9"/>
        <v>0.002518983961</v>
      </c>
      <c r="R45" s="16">
        <f t="shared" si="10"/>
        <v>1851.149729</v>
      </c>
      <c r="S45" s="16">
        <f t="shared" si="11"/>
        <v>54747.19499</v>
      </c>
      <c r="T45" s="16">
        <f t="shared" si="12"/>
        <v>26315.78947</v>
      </c>
      <c r="U45" s="16" t="str">
        <f t="shared" si="13"/>
        <v>spatter</v>
      </c>
      <c r="V45" s="3">
        <f t="shared" si="14"/>
        <v>13.45776003</v>
      </c>
      <c r="W45" s="3">
        <f t="shared" si="15"/>
        <v>808.0808081</v>
      </c>
      <c r="X45" s="3">
        <f t="shared" si="16"/>
        <v>6.241924189</v>
      </c>
      <c r="Y45" s="3">
        <f t="shared" si="17"/>
        <v>2.898036231</v>
      </c>
      <c r="Z45" s="3">
        <f t="shared" si="27"/>
        <v>0.08861035578</v>
      </c>
      <c r="AA45" s="3">
        <f t="shared" si="18"/>
        <v>-367.1746706</v>
      </c>
      <c r="AB45" s="3" t="str">
        <f t="shared" si="19"/>
        <v>no spatter</v>
      </c>
      <c r="AC45" s="18">
        <f t="shared" si="20"/>
        <v>75.61646322</v>
      </c>
      <c r="AD45" s="18">
        <f t="shared" si="21"/>
        <v>0.3097744361</v>
      </c>
      <c r="AE45" s="18">
        <f t="shared" si="22"/>
        <v>453.1182553</v>
      </c>
      <c r="AF45" s="18" t="str">
        <f t="shared" si="23"/>
        <v>blank</v>
      </c>
      <c r="AG45" s="19" t="str">
        <f t="shared" si="24"/>
        <v>Conduction Mode</v>
      </c>
      <c r="AH45" s="19">
        <f t="shared" si="25"/>
        <v>97.81546311</v>
      </c>
      <c r="AI45" s="19">
        <f t="shared" si="26"/>
        <v>21.49604366</v>
      </c>
    </row>
    <row r="46">
      <c r="A46" s="1">
        <v>150.0</v>
      </c>
      <c r="B46" s="1">
        <v>340.0</v>
      </c>
      <c r="C46" s="17">
        <v>50.0</v>
      </c>
      <c r="D46" s="17">
        <v>95.0</v>
      </c>
      <c r="E46" s="17">
        <v>130.0</v>
      </c>
      <c r="F46" s="17">
        <v>130.0</v>
      </c>
      <c r="G46" s="17">
        <f t="shared" si="1"/>
        <v>753.335165</v>
      </c>
      <c r="H46" s="3">
        <f t="shared" si="2"/>
        <v>2.6</v>
      </c>
      <c r="I46" s="3">
        <f t="shared" si="3"/>
        <v>5.794885885</v>
      </c>
      <c r="J46" s="3">
        <f t="shared" si="4"/>
        <v>1</v>
      </c>
      <c r="K46" s="1" t="str">
        <f t="shared" si="5"/>
        <v>LOF</v>
      </c>
      <c r="L46" s="1">
        <f t="shared" si="6"/>
        <v>0.6231119603</v>
      </c>
      <c r="M46" s="1">
        <v>7800.0</v>
      </c>
      <c r="N46" s="1">
        <f t="shared" si="7"/>
        <v>32.70047989</v>
      </c>
      <c r="O46" s="1">
        <v>500.0</v>
      </c>
      <c r="P46" s="16">
        <f t="shared" si="8"/>
        <v>1969.856593</v>
      </c>
      <c r="Q46" s="3">
        <f t="shared" si="9"/>
        <v>0.002349018889</v>
      </c>
      <c r="R46" s="16">
        <f t="shared" si="10"/>
        <v>1788.308707</v>
      </c>
      <c r="S46" s="16">
        <f t="shared" si="11"/>
        <v>54763.07504</v>
      </c>
      <c r="T46" s="16">
        <f t="shared" si="12"/>
        <v>26315.78947</v>
      </c>
      <c r="U46" s="16" t="str">
        <f t="shared" si="13"/>
        <v>spatter</v>
      </c>
      <c r="V46" s="3">
        <f t="shared" si="14"/>
        <v>11.66976655</v>
      </c>
      <c r="W46" s="3">
        <f t="shared" si="15"/>
        <v>808.0808081</v>
      </c>
      <c r="X46" s="3">
        <f t="shared" si="16"/>
        <v>5.794885885</v>
      </c>
      <c r="Y46" s="3">
        <f t="shared" si="17"/>
        <v>2.215691662</v>
      </c>
      <c r="Z46" s="3">
        <f t="shared" si="27"/>
        <v>0.1212977235</v>
      </c>
      <c r="AA46" s="3">
        <f t="shared" si="18"/>
        <v>-317.9559216</v>
      </c>
      <c r="AB46" s="3" t="str">
        <f t="shared" si="19"/>
        <v>no spatter</v>
      </c>
      <c r="AC46" s="18">
        <f t="shared" si="20"/>
        <v>62.27238147</v>
      </c>
      <c r="AD46" s="18">
        <f t="shared" si="21"/>
        <v>0.2551083591</v>
      </c>
      <c r="AE46" s="18">
        <f t="shared" si="22"/>
        <v>415.5903551</v>
      </c>
      <c r="AF46" s="18" t="str">
        <f t="shared" si="23"/>
        <v>blank</v>
      </c>
      <c r="AG46" s="19" t="str">
        <f t="shared" si="24"/>
        <v>Conduction Mode</v>
      </c>
      <c r="AH46" s="19">
        <f t="shared" si="25"/>
        <v>93.46679405</v>
      </c>
      <c r="AI46" s="19">
        <f t="shared" si="26"/>
        <v>19.13564663</v>
      </c>
    </row>
    <row r="47">
      <c r="A47" s="1">
        <v>150.0</v>
      </c>
      <c r="B47" s="1">
        <v>370.0</v>
      </c>
      <c r="C47" s="17">
        <v>50.0</v>
      </c>
      <c r="D47" s="17">
        <v>95.0</v>
      </c>
      <c r="E47" s="17">
        <v>130.0</v>
      </c>
      <c r="F47" s="17">
        <v>130.0</v>
      </c>
      <c r="G47" s="17">
        <f t="shared" si="1"/>
        <v>727.4381398</v>
      </c>
      <c r="H47" s="3">
        <f t="shared" si="2"/>
        <v>2.6</v>
      </c>
      <c r="I47" s="3">
        <f t="shared" si="3"/>
        <v>5.595677998</v>
      </c>
      <c r="J47" s="3">
        <f t="shared" si="4"/>
        <v>1</v>
      </c>
      <c r="K47" s="1" t="str">
        <f t="shared" si="5"/>
        <v>LOF</v>
      </c>
      <c r="L47" s="1">
        <f t="shared" si="6"/>
        <v>0.6080323808</v>
      </c>
      <c r="M47" s="1">
        <v>7800.0</v>
      </c>
      <c r="N47" s="1">
        <f t="shared" si="7"/>
        <v>31.35168417</v>
      </c>
      <c r="O47" s="1">
        <v>500.0</v>
      </c>
      <c r="P47" s="16">
        <f t="shared" si="8"/>
        <v>1842.611714</v>
      </c>
      <c r="Q47" s="3">
        <f t="shared" si="9"/>
        <v>0.002273428148</v>
      </c>
      <c r="R47" s="16">
        <f t="shared" si="10"/>
        <v>1754.730338</v>
      </c>
      <c r="S47" s="16">
        <f t="shared" si="11"/>
        <v>54771.33087</v>
      </c>
      <c r="T47" s="16">
        <f t="shared" si="12"/>
        <v>26315.78947</v>
      </c>
      <c r="U47" s="16" t="str">
        <f t="shared" si="13"/>
        <v>spatter</v>
      </c>
      <c r="V47" s="3">
        <f t="shared" si="14"/>
        <v>10.91594617</v>
      </c>
      <c r="W47" s="3">
        <f t="shared" si="15"/>
        <v>808.0808081</v>
      </c>
      <c r="X47" s="3">
        <f t="shared" si="16"/>
        <v>5.595677998</v>
      </c>
      <c r="Y47" s="3">
        <f t="shared" si="17"/>
        <v>1.966049026</v>
      </c>
      <c r="Z47" s="3">
        <f t="shared" si="27"/>
        <v>0.1387094633</v>
      </c>
      <c r="AA47" s="3">
        <f t="shared" si="18"/>
        <v>-297.2052331</v>
      </c>
      <c r="AB47" s="3" t="str">
        <f t="shared" si="19"/>
        <v>no spatter</v>
      </c>
      <c r="AC47" s="18">
        <f t="shared" si="20"/>
        <v>57.22326946</v>
      </c>
      <c r="AD47" s="18">
        <f t="shared" si="21"/>
        <v>0.2344238976</v>
      </c>
      <c r="AE47" s="18">
        <f t="shared" si="22"/>
        <v>401.3986066</v>
      </c>
      <c r="AF47" s="18" t="str">
        <f t="shared" si="23"/>
        <v>blank</v>
      </c>
      <c r="AG47" s="19" t="str">
        <f t="shared" si="24"/>
        <v>Conduction Mode</v>
      </c>
      <c r="AH47" s="19">
        <f t="shared" si="25"/>
        <v>91.20485712</v>
      </c>
      <c r="AI47" s="19">
        <f t="shared" si="26"/>
        <v>18.07213051</v>
      </c>
    </row>
    <row r="48">
      <c r="A48" s="1">
        <v>180.0</v>
      </c>
      <c r="B48" s="1">
        <v>130.0</v>
      </c>
      <c r="C48" s="17">
        <v>50.0</v>
      </c>
      <c r="D48" s="17">
        <v>95.0</v>
      </c>
      <c r="E48" s="17">
        <v>160.0</v>
      </c>
      <c r="F48" s="17">
        <v>160.0</v>
      </c>
      <c r="G48" s="17">
        <f t="shared" si="1"/>
        <v>1267.033643</v>
      </c>
      <c r="H48" s="3">
        <f t="shared" si="2"/>
        <v>3.2</v>
      </c>
      <c r="I48" s="3">
        <f t="shared" si="3"/>
        <v>7.918960267</v>
      </c>
      <c r="J48" s="3">
        <f t="shared" si="4"/>
        <v>1</v>
      </c>
      <c r="K48" s="1" t="str">
        <f t="shared" si="5"/>
        <v>LOF</v>
      </c>
      <c r="L48" s="1">
        <f t="shared" si="6"/>
        <v>0.6993167769</v>
      </c>
      <c r="M48" s="1">
        <v>7800.0</v>
      </c>
      <c r="N48" s="1">
        <f t="shared" si="7"/>
        <v>57.29758182</v>
      </c>
      <c r="O48" s="1">
        <v>500.0</v>
      </c>
      <c r="P48" s="16">
        <f t="shared" si="8"/>
        <v>4290.337908</v>
      </c>
      <c r="Q48" s="3">
        <f t="shared" si="9"/>
        <v>0.003888847352</v>
      </c>
      <c r="R48" s="16">
        <f t="shared" si="10"/>
        <v>2012.868147</v>
      </c>
      <c r="S48" s="16">
        <f t="shared" si="11"/>
        <v>54698.45728</v>
      </c>
      <c r="T48" s="16">
        <f t="shared" si="12"/>
        <v>26315.78947</v>
      </c>
      <c r="U48" s="16" t="str">
        <f t="shared" si="13"/>
        <v>spatter</v>
      </c>
      <c r="V48" s="3">
        <f t="shared" si="14"/>
        <v>25.41669377</v>
      </c>
      <c r="W48" s="3">
        <f t="shared" si="15"/>
        <v>808.0808081</v>
      </c>
      <c r="X48" s="3">
        <f t="shared" si="16"/>
        <v>7.918960267</v>
      </c>
      <c r="Y48" s="3">
        <f t="shared" si="17"/>
        <v>9.746412637</v>
      </c>
      <c r="Z48" s="3">
        <f t="shared" si="27"/>
        <v>0.02982506693</v>
      </c>
      <c r="AA48" s="3">
        <f t="shared" si="18"/>
        <v>-696.3726031</v>
      </c>
      <c r="AB48" s="3" t="str">
        <f t="shared" si="19"/>
        <v>no spatter</v>
      </c>
      <c r="AC48" s="18">
        <f t="shared" si="20"/>
        <v>195.4394742</v>
      </c>
      <c r="AD48" s="18">
        <f t="shared" si="21"/>
        <v>0.6672064777</v>
      </c>
      <c r="AE48" s="18">
        <f t="shared" si="22"/>
        <v>791.7699475</v>
      </c>
      <c r="AF48" s="18" t="str">
        <f t="shared" si="23"/>
        <v>blank</v>
      </c>
      <c r="AG48" s="19" t="str">
        <f t="shared" si="24"/>
        <v>Transition Mode</v>
      </c>
      <c r="AH48" s="19">
        <f t="shared" si="25"/>
        <v>125.8770198</v>
      </c>
      <c r="AI48" s="19">
        <f t="shared" si="26"/>
        <v>34.32141055</v>
      </c>
    </row>
    <row r="49">
      <c r="A49" s="1">
        <v>180.0</v>
      </c>
      <c r="B49" s="1">
        <v>180.0</v>
      </c>
      <c r="C49" s="17">
        <v>50.0</v>
      </c>
      <c r="D49" s="17">
        <v>95.0</v>
      </c>
      <c r="E49" s="17">
        <v>160.0</v>
      </c>
      <c r="F49" s="17">
        <v>160.0</v>
      </c>
      <c r="G49" s="17">
        <f t="shared" si="1"/>
        <v>1136.478825</v>
      </c>
      <c r="H49" s="3">
        <f t="shared" si="2"/>
        <v>3.2</v>
      </c>
      <c r="I49" s="3">
        <f t="shared" si="3"/>
        <v>7.102992654</v>
      </c>
      <c r="J49" s="3">
        <f t="shared" si="4"/>
        <v>1</v>
      </c>
      <c r="K49" s="1" t="str">
        <f t="shared" si="5"/>
        <v>LOF</v>
      </c>
      <c r="L49" s="1">
        <f t="shared" si="6"/>
        <v>0.6953137829</v>
      </c>
      <c r="M49" s="1">
        <v>7800.0</v>
      </c>
      <c r="N49" s="1">
        <f t="shared" si="7"/>
        <v>50.24728298</v>
      </c>
      <c r="O49" s="1">
        <v>500.0</v>
      </c>
      <c r="P49" s="16">
        <f t="shared" si="8"/>
        <v>3625.215376</v>
      </c>
      <c r="Q49" s="3">
        <f t="shared" si="9"/>
        <v>0.003504535387</v>
      </c>
      <c r="R49" s="16">
        <f t="shared" si="10"/>
        <v>2021.877377</v>
      </c>
      <c r="S49" s="16">
        <f t="shared" si="11"/>
        <v>54708.5164</v>
      </c>
      <c r="T49" s="16">
        <f t="shared" si="12"/>
        <v>26315.78947</v>
      </c>
      <c r="U49" s="16" t="str">
        <f t="shared" si="13"/>
        <v>spatter</v>
      </c>
      <c r="V49" s="3">
        <f t="shared" si="14"/>
        <v>21.47639441</v>
      </c>
      <c r="W49" s="3">
        <f t="shared" si="15"/>
        <v>808.0808081</v>
      </c>
      <c r="X49" s="3">
        <f t="shared" si="16"/>
        <v>7.102992654</v>
      </c>
      <c r="Y49" s="3">
        <f t="shared" si="17"/>
        <v>6.313771248</v>
      </c>
      <c r="Z49" s="3">
        <f t="shared" si="27"/>
        <v>0.05128766581</v>
      </c>
      <c r="AA49" s="3">
        <f t="shared" si="18"/>
        <v>-587.9065448</v>
      </c>
      <c r="AB49" s="3" t="str">
        <f t="shared" si="19"/>
        <v>no spatter</v>
      </c>
      <c r="AC49" s="18">
        <f t="shared" si="20"/>
        <v>141.1507313</v>
      </c>
      <c r="AD49" s="18">
        <f t="shared" si="21"/>
        <v>0.481871345</v>
      </c>
      <c r="AE49" s="18">
        <f t="shared" si="22"/>
        <v>639.2335412</v>
      </c>
      <c r="AF49" s="18" t="str">
        <f t="shared" si="23"/>
        <v>blank</v>
      </c>
      <c r="AG49" s="19" t="str">
        <f t="shared" si="24"/>
        <v>Transition Mode</v>
      </c>
      <c r="AH49" s="19">
        <f t="shared" si="25"/>
        <v>125.1564809</v>
      </c>
      <c r="AI49" s="19">
        <f t="shared" si="26"/>
        <v>30.71302151</v>
      </c>
    </row>
    <row r="50">
      <c r="A50" s="1">
        <v>180.0</v>
      </c>
      <c r="B50" s="1">
        <v>250.0</v>
      </c>
      <c r="C50" s="17">
        <v>50.0</v>
      </c>
      <c r="D50" s="17">
        <v>95.0</v>
      </c>
      <c r="E50" s="17">
        <v>160.0</v>
      </c>
      <c r="F50" s="17">
        <v>160.0</v>
      </c>
      <c r="G50" s="17">
        <f t="shared" si="1"/>
        <v>1031.131101</v>
      </c>
      <c r="H50" s="3">
        <f t="shared" si="2"/>
        <v>3.2</v>
      </c>
      <c r="I50" s="3">
        <f t="shared" si="3"/>
        <v>6.444569382</v>
      </c>
      <c r="J50" s="3">
        <f t="shared" si="4"/>
        <v>1</v>
      </c>
      <c r="K50" s="1" t="str">
        <f t="shared" si="5"/>
        <v>LOF</v>
      </c>
      <c r="L50" s="1">
        <f t="shared" si="6"/>
        <v>0.6809620763</v>
      </c>
      <c r="M50" s="1">
        <v>7800.0</v>
      </c>
      <c r="N50" s="1">
        <f t="shared" si="7"/>
        <v>43.75360982</v>
      </c>
      <c r="O50" s="1">
        <v>500.0</v>
      </c>
      <c r="P50" s="16">
        <f t="shared" si="8"/>
        <v>3012.6047</v>
      </c>
      <c r="Q50" s="3">
        <f t="shared" si="9"/>
        <v>0.00319528093</v>
      </c>
      <c r="R50" s="16">
        <f t="shared" si="10"/>
        <v>1994.857898</v>
      </c>
      <c r="S50" s="16">
        <f t="shared" si="11"/>
        <v>54721.71367</v>
      </c>
      <c r="T50" s="16">
        <f t="shared" si="12"/>
        <v>26315.78947</v>
      </c>
      <c r="U50" s="16" t="str">
        <f t="shared" si="13"/>
        <v>spatter</v>
      </c>
      <c r="V50" s="3">
        <f t="shared" si="14"/>
        <v>17.84718424</v>
      </c>
      <c r="W50" s="3">
        <f t="shared" si="15"/>
        <v>808.0808081</v>
      </c>
      <c r="X50" s="3">
        <f t="shared" si="16"/>
        <v>6.444569382</v>
      </c>
      <c r="Y50" s="3">
        <f t="shared" si="17"/>
        <v>4.124524405</v>
      </c>
      <c r="Z50" s="3">
        <f t="shared" si="27"/>
        <v>0.08976364497</v>
      </c>
      <c r="AA50" s="3">
        <f t="shared" si="18"/>
        <v>-488.0039525</v>
      </c>
      <c r="AB50" s="3" t="str">
        <f t="shared" si="19"/>
        <v>no spatter</v>
      </c>
      <c r="AC50" s="18">
        <f t="shared" si="20"/>
        <v>101.6285266</v>
      </c>
      <c r="AD50" s="18">
        <f t="shared" si="21"/>
        <v>0.3469473684</v>
      </c>
      <c r="AE50" s="18">
        <f t="shared" si="22"/>
        <v>527.8829292</v>
      </c>
      <c r="AF50" s="18" t="str">
        <f t="shared" si="23"/>
        <v>blank</v>
      </c>
      <c r="AG50" s="19" t="str">
        <f t="shared" si="24"/>
        <v>Transition Mode</v>
      </c>
      <c r="AH50" s="19">
        <f t="shared" si="25"/>
        <v>122.5731737</v>
      </c>
      <c r="AI50" s="19">
        <f t="shared" si="26"/>
        <v>27.20372409</v>
      </c>
    </row>
    <row r="51">
      <c r="A51" s="1">
        <v>180.0</v>
      </c>
      <c r="B51" s="1">
        <v>310.0</v>
      </c>
      <c r="C51" s="17">
        <v>50.0</v>
      </c>
      <c r="D51" s="17">
        <v>95.0</v>
      </c>
      <c r="E51" s="17">
        <v>160.0</v>
      </c>
      <c r="F51" s="17">
        <v>160.0</v>
      </c>
      <c r="G51" s="17">
        <f t="shared" si="1"/>
        <v>966.8899218</v>
      </c>
      <c r="H51" s="3">
        <f t="shared" si="2"/>
        <v>3.2</v>
      </c>
      <c r="I51" s="3">
        <f t="shared" si="3"/>
        <v>6.043062012</v>
      </c>
      <c r="J51" s="3">
        <f t="shared" si="4"/>
        <v>1</v>
      </c>
      <c r="K51" s="1" t="str">
        <f t="shared" si="5"/>
        <v>LOF</v>
      </c>
      <c r="L51" s="1">
        <f t="shared" si="6"/>
        <v>0.6617514116</v>
      </c>
      <c r="M51" s="1">
        <v>7800.0</v>
      </c>
      <c r="N51" s="1">
        <f t="shared" si="7"/>
        <v>39.68821307</v>
      </c>
      <c r="O51" s="1">
        <v>500.0</v>
      </c>
      <c r="P51" s="16">
        <f t="shared" si="8"/>
        <v>2629.076704</v>
      </c>
      <c r="Q51" s="3">
        <f t="shared" si="9"/>
        <v>0.00300716617</v>
      </c>
      <c r="R51" s="16">
        <f t="shared" si="10"/>
        <v>1953.418708</v>
      </c>
      <c r="S51" s="16">
        <f t="shared" si="11"/>
        <v>54733.10895</v>
      </c>
      <c r="T51" s="16">
        <f t="shared" si="12"/>
        <v>26315.78947</v>
      </c>
      <c r="U51" s="16" t="str">
        <f t="shared" si="13"/>
        <v>spatter</v>
      </c>
      <c r="V51" s="3">
        <f t="shared" si="14"/>
        <v>15.57509896</v>
      </c>
      <c r="W51" s="3">
        <f t="shared" si="15"/>
        <v>808.0808081</v>
      </c>
      <c r="X51" s="3">
        <f t="shared" si="16"/>
        <v>6.043062012</v>
      </c>
      <c r="Y51" s="3">
        <f t="shared" si="17"/>
        <v>3.118999748</v>
      </c>
      <c r="Z51" s="3">
        <f t="shared" si="27"/>
        <v>0.1294216692</v>
      </c>
      <c r="AA51" s="3">
        <f t="shared" si="18"/>
        <v>-425.4594319</v>
      </c>
      <c r="AB51" s="3" t="str">
        <f t="shared" si="19"/>
        <v>no spatter</v>
      </c>
      <c r="AC51" s="18">
        <f t="shared" si="20"/>
        <v>81.95848916</v>
      </c>
      <c r="AD51" s="18">
        <f t="shared" si="21"/>
        <v>0.2797962649</v>
      </c>
      <c r="AE51" s="18">
        <f t="shared" si="22"/>
        <v>472.3336062</v>
      </c>
      <c r="AF51" s="18" t="str">
        <f t="shared" si="23"/>
        <v>blank</v>
      </c>
      <c r="AG51" s="19" t="str">
        <f t="shared" si="24"/>
        <v>Conduction Mode</v>
      </c>
      <c r="AH51" s="19">
        <f t="shared" si="25"/>
        <v>119.1152541</v>
      </c>
      <c r="AI51" s="19">
        <f t="shared" si="26"/>
        <v>24.75490739</v>
      </c>
    </row>
    <row r="52">
      <c r="A52" s="1">
        <v>180.0</v>
      </c>
      <c r="B52" s="1">
        <v>340.0</v>
      </c>
      <c r="C52" s="17">
        <v>50.0</v>
      </c>
      <c r="D52" s="17">
        <v>95.0</v>
      </c>
      <c r="E52" s="17">
        <v>160.0</v>
      </c>
      <c r="F52" s="17">
        <v>160.0</v>
      </c>
      <c r="G52" s="17">
        <f t="shared" si="1"/>
        <v>938.9339819</v>
      </c>
      <c r="H52" s="3">
        <f t="shared" si="2"/>
        <v>3.2</v>
      </c>
      <c r="I52" s="3">
        <f t="shared" si="3"/>
        <v>5.868337387</v>
      </c>
      <c r="J52" s="3">
        <f t="shared" si="4"/>
        <v>1</v>
      </c>
      <c r="K52" s="1" t="str">
        <f t="shared" si="5"/>
        <v>LOF</v>
      </c>
      <c r="L52" s="1">
        <f t="shared" si="6"/>
        <v>0.6505676863</v>
      </c>
      <c r="M52" s="1">
        <v>7800.0</v>
      </c>
      <c r="N52" s="1">
        <f t="shared" si="7"/>
        <v>37.98062542</v>
      </c>
      <c r="O52" s="1">
        <v>500.0</v>
      </c>
      <c r="P52" s="16">
        <f t="shared" si="8"/>
        <v>2467.98353</v>
      </c>
      <c r="Q52" s="3">
        <f t="shared" si="9"/>
        <v>0.002925433653</v>
      </c>
      <c r="R52" s="16">
        <f t="shared" si="10"/>
        <v>1929.044082</v>
      </c>
      <c r="S52" s="16">
        <f t="shared" si="11"/>
        <v>54738.95246</v>
      </c>
      <c r="T52" s="16">
        <f t="shared" si="12"/>
        <v>26315.78947</v>
      </c>
      <c r="U52" s="16" t="str">
        <f t="shared" si="13"/>
        <v>spatter</v>
      </c>
      <c r="V52" s="3">
        <f t="shared" si="14"/>
        <v>14.62075551</v>
      </c>
      <c r="W52" s="3">
        <f t="shared" si="15"/>
        <v>808.0808081</v>
      </c>
      <c r="X52" s="3">
        <f t="shared" si="16"/>
        <v>5.868337387</v>
      </c>
      <c r="Y52" s="3">
        <f t="shared" si="17"/>
        <v>2.761570535</v>
      </c>
      <c r="Z52" s="3">
        <f t="shared" si="27"/>
        <v>0.1511817844</v>
      </c>
      <c r="AA52" s="3">
        <f t="shared" si="18"/>
        <v>-399.1888715</v>
      </c>
      <c r="AB52" s="3" t="str">
        <f t="shared" si="19"/>
        <v>no spatter</v>
      </c>
      <c r="AC52" s="18">
        <f t="shared" si="20"/>
        <v>74.72685777</v>
      </c>
      <c r="AD52" s="18">
        <f t="shared" si="21"/>
        <v>0.2551083591</v>
      </c>
      <c r="AE52" s="18">
        <f t="shared" si="22"/>
        <v>451.8913294</v>
      </c>
      <c r="AF52" s="18" t="str">
        <f t="shared" si="23"/>
        <v>blank</v>
      </c>
      <c r="AG52" s="19" t="str">
        <f t="shared" si="24"/>
        <v>Conduction Mode</v>
      </c>
      <c r="AH52" s="19">
        <f t="shared" si="25"/>
        <v>117.1021835</v>
      </c>
      <c r="AI52" s="19">
        <f t="shared" si="26"/>
        <v>23.63969331</v>
      </c>
    </row>
    <row r="53">
      <c r="A53" s="1">
        <v>180.0</v>
      </c>
      <c r="B53" s="1">
        <v>400.0</v>
      </c>
      <c r="C53" s="17">
        <v>50.0</v>
      </c>
      <c r="D53" s="17">
        <v>95.0</v>
      </c>
      <c r="E53" s="17">
        <v>160.0</v>
      </c>
      <c r="F53" s="17">
        <v>160.0</v>
      </c>
      <c r="G53" s="17">
        <f t="shared" si="1"/>
        <v>887.9527857</v>
      </c>
      <c r="H53" s="3">
        <f t="shared" si="2"/>
        <v>3.2</v>
      </c>
      <c r="I53" s="3">
        <f t="shared" si="3"/>
        <v>5.549704911</v>
      </c>
      <c r="J53" s="3">
        <f t="shared" si="4"/>
        <v>1</v>
      </c>
      <c r="K53" s="1" t="str">
        <f t="shared" si="5"/>
        <v>LOF</v>
      </c>
      <c r="L53" s="1">
        <f t="shared" si="6"/>
        <v>0.6264345318</v>
      </c>
      <c r="M53" s="1">
        <v>7800.0</v>
      </c>
      <c r="N53" s="1">
        <f t="shared" si="7"/>
        <v>35.04420129</v>
      </c>
      <c r="O53" s="1">
        <v>500.0</v>
      </c>
      <c r="P53" s="16">
        <f t="shared" si="8"/>
        <v>2190.962386</v>
      </c>
      <c r="Q53" s="3">
        <f t="shared" si="9"/>
        <v>0.002776612503</v>
      </c>
      <c r="R53" s="16">
        <f t="shared" si="10"/>
        <v>1875.810234</v>
      </c>
      <c r="S53" s="16">
        <f t="shared" si="11"/>
        <v>54751.01249</v>
      </c>
      <c r="T53" s="16">
        <f t="shared" si="12"/>
        <v>26315.78947</v>
      </c>
      <c r="U53" s="16" t="str">
        <f t="shared" si="13"/>
        <v>spatter</v>
      </c>
      <c r="V53" s="3">
        <f t="shared" si="14"/>
        <v>12.97963499</v>
      </c>
      <c r="W53" s="3">
        <f t="shared" si="15"/>
        <v>808.0808081</v>
      </c>
      <c r="X53" s="3">
        <f t="shared" si="16"/>
        <v>5.549704911</v>
      </c>
      <c r="Y53" s="3">
        <f t="shared" si="17"/>
        <v>2.219881964</v>
      </c>
      <c r="Z53" s="3">
        <f t="shared" si="27"/>
        <v>0.1978866208</v>
      </c>
      <c r="AA53" s="3">
        <f t="shared" si="18"/>
        <v>-354.0131482</v>
      </c>
      <c r="AB53" s="3" t="str">
        <f t="shared" si="19"/>
        <v>no spatter</v>
      </c>
      <c r="AC53" s="18">
        <f t="shared" si="20"/>
        <v>63.5178291</v>
      </c>
      <c r="AD53" s="18">
        <f t="shared" si="21"/>
        <v>0.2168421053</v>
      </c>
      <c r="AE53" s="18">
        <f t="shared" si="22"/>
        <v>420.1971495</v>
      </c>
      <c r="AF53" s="18" t="str">
        <f t="shared" si="23"/>
        <v>blank</v>
      </c>
      <c r="AG53" s="19" t="str">
        <f t="shared" si="24"/>
        <v>Conduction Mode</v>
      </c>
      <c r="AH53" s="19">
        <f t="shared" si="25"/>
        <v>112.7582157</v>
      </c>
      <c r="AI53" s="19">
        <f t="shared" si="26"/>
        <v>21.57693375</v>
      </c>
    </row>
    <row r="54">
      <c r="A54" s="1">
        <v>220.0</v>
      </c>
      <c r="B54" s="1">
        <v>250.0</v>
      </c>
      <c r="C54" s="17">
        <v>50.0</v>
      </c>
      <c r="D54" s="17">
        <v>95.0</v>
      </c>
      <c r="E54" s="17">
        <v>200.0</v>
      </c>
      <c r="F54" s="17">
        <v>200.0</v>
      </c>
      <c r="G54" s="17">
        <f t="shared" si="1"/>
        <v>1272.564505</v>
      </c>
      <c r="H54" s="3">
        <f t="shared" si="2"/>
        <v>4</v>
      </c>
      <c r="I54" s="3">
        <f t="shared" si="3"/>
        <v>6.362822525</v>
      </c>
      <c r="J54" s="3">
        <f t="shared" si="4"/>
        <v>1</v>
      </c>
      <c r="K54" s="1" t="str">
        <f t="shared" si="5"/>
        <v>LOF</v>
      </c>
      <c r="L54" s="1">
        <f t="shared" si="6"/>
        <v>0.6914545393</v>
      </c>
      <c r="M54" s="1">
        <v>7800.0</v>
      </c>
      <c r="N54" s="1">
        <f t="shared" si="7"/>
        <v>51.45135273</v>
      </c>
      <c r="O54" s="1">
        <v>500.0</v>
      </c>
      <c r="P54" s="16">
        <f t="shared" si="8"/>
        <v>3738.806861</v>
      </c>
      <c r="Q54" s="3">
        <f t="shared" si="9"/>
        <v>0.003946186559</v>
      </c>
      <c r="R54" s="16">
        <f t="shared" si="10"/>
        <v>2105.328834</v>
      </c>
      <c r="S54" s="16">
        <f t="shared" si="11"/>
        <v>54706.54491</v>
      </c>
      <c r="T54" s="16">
        <f t="shared" si="12"/>
        <v>26315.78947</v>
      </c>
      <c r="U54" s="16" t="str">
        <f t="shared" si="13"/>
        <v>spatter</v>
      </c>
      <c r="V54" s="3">
        <f t="shared" si="14"/>
        <v>22.14932975</v>
      </c>
      <c r="W54" s="3">
        <f t="shared" si="15"/>
        <v>808.0808081</v>
      </c>
      <c r="X54" s="3">
        <f t="shared" si="16"/>
        <v>6.362822525</v>
      </c>
      <c r="Y54" s="3">
        <f t="shared" si="17"/>
        <v>5.09025802</v>
      </c>
      <c r="Z54" s="3">
        <f t="shared" si="27"/>
        <v>0.110781285</v>
      </c>
      <c r="AA54" s="3">
        <f t="shared" si="18"/>
        <v>-606.4306815</v>
      </c>
      <c r="AB54" s="3" t="str">
        <f t="shared" si="19"/>
        <v>no spatter</v>
      </c>
      <c r="AC54" s="18">
        <f t="shared" si="20"/>
        <v>124.2126436</v>
      </c>
      <c r="AD54" s="18">
        <f t="shared" si="21"/>
        <v>0.3469473684</v>
      </c>
      <c r="AE54" s="18">
        <f t="shared" si="22"/>
        <v>593.4926172</v>
      </c>
      <c r="AF54" s="18" t="str">
        <f t="shared" si="23"/>
        <v>blank</v>
      </c>
      <c r="AG54" s="19" t="str">
        <f t="shared" si="24"/>
        <v>Transition Mode</v>
      </c>
      <c r="AH54" s="19">
        <f t="shared" si="25"/>
        <v>152.1199987</v>
      </c>
      <c r="AI54" s="19">
        <f t="shared" si="26"/>
        <v>32.32495684</v>
      </c>
    </row>
    <row r="55">
      <c r="A55" s="1">
        <v>220.0</v>
      </c>
      <c r="B55" s="1">
        <v>280.0</v>
      </c>
      <c r="C55" s="17">
        <v>50.0</v>
      </c>
      <c r="D55" s="17">
        <v>95.0</v>
      </c>
      <c r="E55" s="17">
        <v>200.0</v>
      </c>
      <c r="F55" s="17">
        <v>200.0</v>
      </c>
      <c r="G55" s="17">
        <f t="shared" si="1"/>
        <v>1238.377336</v>
      </c>
      <c r="H55" s="3">
        <f t="shared" si="2"/>
        <v>4</v>
      </c>
      <c r="I55" s="3">
        <f t="shared" si="3"/>
        <v>6.191886679</v>
      </c>
      <c r="J55" s="3">
        <f t="shared" si="4"/>
        <v>1</v>
      </c>
      <c r="K55" s="1" t="str">
        <f t="shared" si="5"/>
        <v>LOF</v>
      </c>
      <c r="L55" s="1">
        <f t="shared" si="6"/>
        <v>0.6862994308</v>
      </c>
      <c r="M55" s="1">
        <v>7800.0</v>
      </c>
      <c r="N55" s="1">
        <f t="shared" si="7"/>
        <v>48.98891567</v>
      </c>
      <c r="O55" s="1">
        <v>500.0</v>
      </c>
      <c r="P55" s="16">
        <f t="shared" si="8"/>
        <v>3506.501478</v>
      </c>
      <c r="Q55" s="3">
        <f t="shared" si="9"/>
        <v>0.003846059139</v>
      </c>
      <c r="R55" s="16">
        <f t="shared" si="10"/>
        <v>2093.935765</v>
      </c>
      <c r="S55" s="16">
        <f t="shared" si="11"/>
        <v>54710.71337</v>
      </c>
      <c r="T55" s="16">
        <f t="shared" si="12"/>
        <v>26315.78947</v>
      </c>
      <c r="U55" s="16" t="str">
        <f t="shared" si="13"/>
        <v>spatter</v>
      </c>
      <c r="V55" s="3">
        <f t="shared" si="14"/>
        <v>20.77311302</v>
      </c>
      <c r="W55" s="3">
        <f t="shared" si="15"/>
        <v>808.0808081</v>
      </c>
      <c r="X55" s="3">
        <f t="shared" si="16"/>
        <v>6.191886679</v>
      </c>
      <c r="Y55" s="3">
        <f t="shared" si="17"/>
        <v>4.422776199</v>
      </c>
      <c r="Z55" s="3">
        <f t="shared" si="27"/>
        <v>0.1352308051</v>
      </c>
      <c r="AA55" s="3">
        <f t="shared" si="18"/>
        <v>-568.5470616</v>
      </c>
      <c r="AB55" s="3" t="str">
        <f t="shared" si="19"/>
        <v>no spatter</v>
      </c>
      <c r="AC55" s="18">
        <f t="shared" si="20"/>
        <v>110.9041461</v>
      </c>
      <c r="AD55" s="18">
        <f t="shared" si="21"/>
        <v>0.3097744361</v>
      </c>
      <c r="AE55" s="18">
        <f t="shared" si="22"/>
        <v>555.8288984</v>
      </c>
      <c r="AF55" s="18" t="str">
        <f t="shared" si="23"/>
        <v>blank</v>
      </c>
      <c r="AG55" s="19" t="str">
        <f t="shared" si="24"/>
        <v>Transition Mode</v>
      </c>
      <c r="AH55" s="19">
        <f t="shared" si="25"/>
        <v>150.9858748</v>
      </c>
      <c r="AI55" s="19">
        <f t="shared" si="26"/>
        <v>31.12959027</v>
      </c>
    </row>
    <row r="56">
      <c r="A56" s="1">
        <v>220.0</v>
      </c>
      <c r="B56" s="1">
        <v>370.0</v>
      </c>
      <c r="C56" s="17">
        <v>50.0</v>
      </c>
      <c r="D56" s="17">
        <v>95.0</v>
      </c>
      <c r="E56" s="17">
        <v>200.0</v>
      </c>
      <c r="F56" s="17">
        <v>200.0</v>
      </c>
      <c r="G56" s="17">
        <f t="shared" si="1"/>
        <v>1155.93652</v>
      </c>
      <c r="H56" s="3">
        <f t="shared" si="2"/>
        <v>4</v>
      </c>
      <c r="I56" s="3">
        <f t="shared" si="3"/>
        <v>5.779682598</v>
      </c>
      <c r="J56" s="3">
        <f t="shared" si="4"/>
        <v>1</v>
      </c>
      <c r="K56" s="1" t="str">
        <f t="shared" si="5"/>
        <v>LOF</v>
      </c>
      <c r="L56" s="1">
        <f t="shared" si="6"/>
        <v>0.6643314463</v>
      </c>
      <c r="M56" s="1">
        <v>7800.0</v>
      </c>
      <c r="N56" s="1">
        <f t="shared" si="7"/>
        <v>43.11891026</v>
      </c>
      <c r="O56" s="1">
        <v>500.0</v>
      </c>
      <c r="P56" s="16">
        <f t="shared" si="8"/>
        <v>2952.727383</v>
      </c>
      <c r="Q56" s="3">
        <f t="shared" si="9"/>
        <v>0.003604994563</v>
      </c>
      <c r="R56" s="16">
        <f t="shared" si="10"/>
        <v>2044.527742</v>
      </c>
      <c r="S56" s="16">
        <f t="shared" si="11"/>
        <v>54723.29759</v>
      </c>
      <c r="T56" s="16">
        <f t="shared" si="12"/>
        <v>26315.78947</v>
      </c>
      <c r="U56" s="16" t="str">
        <f t="shared" si="13"/>
        <v>spatter</v>
      </c>
      <c r="V56" s="3">
        <f t="shared" si="14"/>
        <v>17.4924608</v>
      </c>
      <c r="W56" s="3">
        <f t="shared" si="15"/>
        <v>808.0808081</v>
      </c>
      <c r="X56" s="3">
        <f t="shared" si="16"/>
        <v>5.779682598</v>
      </c>
      <c r="Y56" s="3">
        <f t="shared" si="17"/>
        <v>3.124152756</v>
      </c>
      <c r="Z56" s="3">
        <f t="shared" si="27"/>
        <v>0.2204164526</v>
      </c>
      <c r="AA56" s="3">
        <f t="shared" si="18"/>
        <v>-478.2393509</v>
      </c>
      <c r="AB56" s="3" t="str">
        <f t="shared" si="19"/>
        <v>no spatter</v>
      </c>
      <c r="AC56" s="18">
        <f t="shared" si="20"/>
        <v>83.92746188</v>
      </c>
      <c r="AD56" s="18">
        <f t="shared" si="21"/>
        <v>0.2344238976</v>
      </c>
      <c r="AE56" s="18">
        <f t="shared" si="22"/>
        <v>479.3251176</v>
      </c>
      <c r="AF56" s="18" t="str">
        <f t="shared" si="23"/>
        <v>blank</v>
      </c>
      <c r="AG56" s="19" t="str">
        <f t="shared" si="24"/>
        <v>Transition Mode</v>
      </c>
      <c r="AH56" s="19">
        <f t="shared" si="25"/>
        <v>146.1529182</v>
      </c>
      <c r="AI56" s="19">
        <f t="shared" si="26"/>
        <v>27.97181959</v>
      </c>
    </row>
    <row r="57">
      <c r="A57" s="1">
        <v>220.0</v>
      </c>
      <c r="B57" s="1">
        <v>400.0</v>
      </c>
      <c r="C57" s="17">
        <v>50.0</v>
      </c>
      <c r="D57" s="17">
        <v>95.0</v>
      </c>
      <c r="E57" s="17">
        <v>200.0</v>
      </c>
      <c r="F57" s="17">
        <v>200.0</v>
      </c>
      <c r="G57" s="17">
        <f t="shared" si="1"/>
        <v>1131.816876</v>
      </c>
      <c r="H57" s="3">
        <f t="shared" si="2"/>
        <v>4</v>
      </c>
      <c r="I57" s="3">
        <f t="shared" si="3"/>
        <v>5.659084381</v>
      </c>
      <c r="J57" s="3">
        <f t="shared" si="4"/>
        <v>1</v>
      </c>
      <c r="K57" s="1" t="str">
        <f t="shared" si="5"/>
        <v>LOF</v>
      </c>
      <c r="L57" s="1">
        <f t="shared" si="6"/>
        <v>0.6554090793</v>
      </c>
      <c r="M57" s="1">
        <v>7800.0</v>
      </c>
      <c r="N57" s="1">
        <f t="shared" si="7"/>
        <v>41.51803578</v>
      </c>
      <c r="O57" s="1">
        <v>500.0</v>
      </c>
      <c r="P57" s="16">
        <f t="shared" si="8"/>
        <v>2801.701489</v>
      </c>
      <c r="Q57" s="3">
        <f t="shared" si="9"/>
        <v>0.003534580555</v>
      </c>
      <c r="R57" s="16">
        <f t="shared" si="10"/>
        <v>2024.674473</v>
      </c>
      <c r="S57" s="16">
        <f t="shared" si="11"/>
        <v>54727.59358</v>
      </c>
      <c r="T57" s="16">
        <f t="shared" si="12"/>
        <v>26315.78947</v>
      </c>
      <c r="U57" s="16" t="str">
        <f t="shared" si="13"/>
        <v>spatter</v>
      </c>
      <c r="V57" s="3">
        <f t="shared" si="14"/>
        <v>16.59775764</v>
      </c>
      <c r="W57" s="3">
        <f t="shared" si="15"/>
        <v>808.0808081</v>
      </c>
      <c r="X57" s="3">
        <f t="shared" si="16"/>
        <v>5.659084381</v>
      </c>
      <c r="Y57" s="3">
        <f t="shared" si="17"/>
        <v>2.829542191</v>
      </c>
      <c r="Z57" s="3">
        <f t="shared" si="27"/>
        <v>0.2522334753</v>
      </c>
      <c r="AA57" s="3">
        <f t="shared" si="18"/>
        <v>-453.6105304</v>
      </c>
      <c r="AB57" s="3" t="str">
        <f t="shared" si="19"/>
        <v>no spatter</v>
      </c>
      <c r="AC57" s="18">
        <f t="shared" si="20"/>
        <v>77.63290224</v>
      </c>
      <c r="AD57" s="18">
        <f t="shared" si="21"/>
        <v>0.2168421053</v>
      </c>
      <c r="AE57" s="18">
        <f t="shared" si="22"/>
        <v>461.4443517</v>
      </c>
      <c r="AF57" s="18" t="str">
        <f t="shared" si="23"/>
        <v>blank</v>
      </c>
      <c r="AG57" s="19" t="str">
        <f t="shared" si="24"/>
        <v>Conduction Mode</v>
      </c>
      <c r="AH57" s="19">
        <f t="shared" si="25"/>
        <v>144.1899974</v>
      </c>
      <c r="AI57" s="19">
        <f t="shared" si="26"/>
        <v>27.00810813</v>
      </c>
    </row>
    <row r="58">
      <c r="A58" s="1">
        <v>250.0</v>
      </c>
      <c r="B58" s="1">
        <v>100.0</v>
      </c>
      <c r="C58" s="17">
        <v>50.0</v>
      </c>
      <c r="D58" s="17">
        <v>95.0</v>
      </c>
      <c r="E58" s="17">
        <v>235.0</v>
      </c>
      <c r="F58" s="17">
        <v>235.0</v>
      </c>
      <c r="G58" s="17">
        <f t="shared" si="1"/>
        <v>1930.511109</v>
      </c>
      <c r="H58" s="3">
        <f t="shared" si="2"/>
        <v>4.7</v>
      </c>
      <c r="I58" s="3">
        <f t="shared" si="3"/>
        <v>8.214940888</v>
      </c>
      <c r="J58" s="3">
        <f t="shared" si="4"/>
        <v>1</v>
      </c>
      <c r="K58" s="1" t="str">
        <f t="shared" si="5"/>
        <v>LOF</v>
      </c>
      <c r="L58" s="1">
        <f t="shared" si="6"/>
        <v>0.6999974331</v>
      </c>
      <c r="M58" s="1">
        <v>7800.0</v>
      </c>
      <c r="N58" s="1">
        <f t="shared" si="7"/>
        <v>83.90734719</v>
      </c>
      <c r="O58" s="1">
        <v>500.0</v>
      </c>
      <c r="P58" s="16">
        <f t="shared" si="8"/>
        <v>6800.693132</v>
      </c>
      <c r="Q58" s="3">
        <f t="shared" si="9"/>
        <v>0.005916841961</v>
      </c>
      <c r="R58" s="16">
        <f t="shared" si="10"/>
        <v>2092.092291</v>
      </c>
      <c r="S58" s="16">
        <f t="shared" si="11"/>
        <v>54678.22459</v>
      </c>
      <c r="T58" s="16">
        <f t="shared" si="12"/>
        <v>26315.78947</v>
      </c>
      <c r="U58" s="16" t="str">
        <f t="shared" si="13"/>
        <v>spatter</v>
      </c>
      <c r="V58" s="3">
        <f t="shared" si="14"/>
        <v>40.28846642</v>
      </c>
      <c r="W58" s="3">
        <f t="shared" si="15"/>
        <v>808.0808081</v>
      </c>
      <c r="X58" s="3">
        <f t="shared" si="16"/>
        <v>8.214940888</v>
      </c>
      <c r="Y58" s="3">
        <f t="shared" si="17"/>
        <v>19.30511109</v>
      </c>
      <c r="Z58" s="3">
        <f t="shared" si="27"/>
        <v>0.02688926187</v>
      </c>
      <c r="AA58" s="3">
        <f t="shared" si="18"/>
        <v>-1105.753315</v>
      </c>
      <c r="AB58" s="3" t="str">
        <f t="shared" si="19"/>
        <v>no spatter</v>
      </c>
      <c r="AC58" s="18">
        <f t="shared" si="20"/>
        <v>352.8768283</v>
      </c>
      <c r="AD58" s="18">
        <f t="shared" si="21"/>
        <v>0.8673684211</v>
      </c>
      <c r="AE58" s="18">
        <f t="shared" si="22"/>
        <v>1239.463488</v>
      </c>
      <c r="AF58" s="18" t="str">
        <f t="shared" si="23"/>
        <v>blank</v>
      </c>
      <c r="AG58" s="19" t="str">
        <f t="shared" si="24"/>
        <v>Keyhole Mode</v>
      </c>
      <c r="AH58" s="19">
        <f t="shared" si="25"/>
        <v>174.9993583</v>
      </c>
      <c r="AI58" s="19">
        <f t="shared" si="26"/>
        <v>47.0332196</v>
      </c>
    </row>
    <row r="59">
      <c r="A59" s="1">
        <v>250.0</v>
      </c>
      <c r="B59" s="1">
        <v>130.0</v>
      </c>
      <c r="C59" s="17">
        <v>50.0</v>
      </c>
      <c r="D59" s="17">
        <v>95.0</v>
      </c>
      <c r="E59" s="17">
        <v>235.0</v>
      </c>
      <c r="F59" s="17">
        <v>235.0</v>
      </c>
      <c r="G59" s="17">
        <f t="shared" si="1"/>
        <v>1743.717395</v>
      </c>
      <c r="H59" s="3">
        <f t="shared" si="2"/>
        <v>4.7</v>
      </c>
      <c r="I59" s="3">
        <f t="shared" si="3"/>
        <v>7.42007402</v>
      </c>
      <c r="J59" s="3">
        <f t="shared" si="4"/>
        <v>1</v>
      </c>
      <c r="K59" s="1" t="str">
        <f t="shared" si="5"/>
        <v>LOF</v>
      </c>
      <c r="L59" s="1">
        <f t="shared" si="6"/>
        <v>0.6999538896</v>
      </c>
      <c r="M59" s="1">
        <v>7800.0</v>
      </c>
      <c r="N59" s="1">
        <f t="shared" si="7"/>
        <v>75.04085304</v>
      </c>
      <c r="O59" s="1">
        <v>500.0</v>
      </c>
      <c r="P59" s="16">
        <f t="shared" si="8"/>
        <v>5964.231419</v>
      </c>
      <c r="Q59" s="3">
        <f t="shared" si="9"/>
        <v>0.005366449942</v>
      </c>
      <c r="R59" s="16">
        <f t="shared" si="10"/>
        <v>2136.568623</v>
      </c>
      <c r="S59" s="16">
        <f t="shared" si="11"/>
        <v>54683.07346</v>
      </c>
      <c r="T59" s="16">
        <f t="shared" si="12"/>
        <v>26315.78947</v>
      </c>
      <c r="U59" s="16" t="str">
        <f t="shared" si="13"/>
        <v>spatter</v>
      </c>
      <c r="V59" s="3">
        <f t="shared" si="14"/>
        <v>35.33312452</v>
      </c>
      <c r="W59" s="3">
        <f t="shared" si="15"/>
        <v>808.0808081</v>
      </c>
      <c r="X59" s="3">
        <f t="shared" si="16"/>
        <v>7.42007402</v>
      </c>
      <c r="Y59" s="3">
        <f t="shared" si="17"/>
        <v>13.41321073</v>
      </c>
      <c r="Z59" s="3">
        <f t="shared" si="27"/>
        <v>0.04104586196</v>
      </c>
      <c r="AA59" s="3">
        <f t="shared" si="18"/>
        <v>-969.3458105</v>
      </c>
      <c r="AB59" s="3" t="str">
        <f t="shared" si="19"/>
        <v>no spatter</v>
      </c>
      <c r="AC59" s="18">
        <f t="shared" si="20"/>
        <v>271.4437141</v>
      </c>
      <c r="AD59" s="18">
        <f t="shared" si="21"/>
        <v>0.6672064777</v>
      </c>
      <c r="AE59" s="18">
        <f t="shared" si="22"/>
        <v>1010.45328</v>
      </c>
      <c r="AF59" s="18" t="str">
        <f t="shared" si="23"/>
        <v>blank</v>
      </c>
      <c r="AG59" s="19" t="str">
        <f t="shared" si="24"/>
        <v>Transition Mode</v>
      </c>
      <c r="AH59" s="19">
        <f t="shared" si="25"/>
        <v>174.9884724</v>
      </c>
      <c r="AI59" s="19">
        <f t="shared" si="26"/>
        <v>43.22061275</v>
      </c>
    </row>
    <row r="60">
      <c r="A60" s="1">
        <v>250.0</v>
      </c>
      <c r="B60" s="1">
        <v>220.0</v>
      </c>
      <c r="C60" s="17">
        <v>50.0</v>
      </c>
      <c r="D60" s="17">
        <v>95.0</v>
      </c>
      <c r="E60" s="17">
        <v>235.0</v>
      </c>
      <c r="F60" s="17">
        <v>235.0</v>
      </c>
      <c r="G60" s="17">
        <f t="shared" si="1"/>
        <v>1492.988831</v>
      </c>
      <c r="H60" s="3">
        <f t="shared" si="2"/>
        <v>4.7</v>
      </c>
      <c r="I60" s="3">
        <f t="shared" si="3"/>
        <v>6.35314396</v>
      </c>
      <c r="J60" s="3">
        <f t="shared" si="4"/>
        <v>1</v>
      </c>
      <c r="K60" s="1" t="str">
        <f t="shared" si="5"/>
        <v>LOF</v>
      </c>
      <c r="L60" s="1">
        <f t="shared" si="6"/>
        <v>0.6976322804</v>
      </c>
      <c r="M60" s="1">
        <v>7800.0</v>
      </c>
      <c r="N60" s="1">
        <f t="shared" si="7"/>
        <v>60.25706546</v>
      </c>
      <c r="O60" s="1">
        <v>500.0</v>
      </c>
      <c r="P60" s="16">
        <f t="shared" si="8"/>
        <v>4569.534478</v>
      </c>
      <c r="Q60" s="3">
        <f t="shared" si="9"/>
        <v>0.004630105014</v>
      </c>
      <c r="R60" s="16">
        <f t="shared" si="10"/>
        <v>2170.911475</v>
      </c>
      <c r="S60" s="16">
        <f t="shared" si="11"/>
        <v>54695.1078</v>
      </c>
      <c r="T60" s="16">
        <f t="shared" si="12"/>
        <v>26315.78947</v>
      </c>
      <c r="U60" s="16" t="str">
        <f t="shared" si="13"/>
        <v>spatter</v>
      </c>
      <c r="V60" s="3">
        <f t="shared" si="14"/>
        <v>27.07070188</v>
      </c>
      <c r="W60" s="3">
        <f t="shared" si="15"/>
        <v>808.0808081</v>
      </c>
      <c r="X60" s="3">
        <f t="shared" si="16"/>
        <v>6.35314396</v>
      </c>
      <c r="Y60" s="3">
        <f t="shared" si="17"/>
        <v>6.786312866</v>
      </c>
      <c r="Z60" s="3">
        <f t="shared" si="27"/>
        <v>0.1006487756</v>
      </c>
      <c r="AA60" s="3">
        <f t="shared" si="18"/>
        <v>-741.9030879</v>
      </c>
      <c r="AB60" s="3" t="str">
        <f t="shared" si="19"/>
        <v>no spatter</v>
      </c>
      <c r="AC60" s="18">
        <f t="shared" si="20"/>
        <v>160.3985583</v>
      </c>
      <c r="AD60" s="18">
        <f t="shared" si="21"/>
        <v>0.3942583732</v>
      </c>
      <c r="AE60" s="18">
        <f t="shared" si="22"/>
        <v>697.3369562</v>
      </c>
      <c r="AF60" s="18" t="str">
        <f t="shared" si="23"/>
        <v>blank</v>
      </c>
      <c r="AG60" s="19" t="str">
        <f t="shared" si="24"/>
        <v>Transition Mode</v>
      </c>
      <c r="AH60" s="19">
        <f t="shared" si="25"/>
        <v>174.4080701</v>
      </c>
      <c r="AI60" s="19">
        <f t="shared" si="26"/>
        <v>37.09944487</v>
      </c>
    </row>
    <row r="61">
      <c r="A61" s="1">
        <v>250.0</v>
      </c>
      <c r="B61" s="1">
        <v>310.0</v>
      </c>
      <c r="C61" s="17">
        <v>50.0</v>
      </c>
      <c r="D61" s="17">
        <v>95.0</v>
      </c>
      <c r="E61" s="17">
        <v>235.0</v>
      </c>
      <c r="F61" s="17">
        <v>235.0</v>
      </c>
      <c r="G61" s="17">
        <f t="shared" si="1"/>
        <v>1385.416208</v>
      </c>
      <c r="H61" s="3">
        <f t="shared" si="2"/>
        <v>4.7</v>
      </c>
      <c r="I61" s="3">
        <f t="shared" si="3"/>
        <v>5.895388119</v>
      </c>
      <c r="J61" s="3">
        <f t="shared" si="4"/>
        <v>1</v>
      </c>
      <c r="K61" s="1" t="str">
        <f t="shared" si="5"/>
        <v>LOF</v>
      </c>
      <c r="L61" s="1">
        <f t="shared" si="6"/>
        <v>0.6876504838</v>
      </c>
      <c r="M61" s="1">
        <v>7800.0</v>
      </c>
      <c r="N61" s="1">
        <f t="shared" si="7"/>
        <v>52.04068866</v>
      </c>
      <c r="O61" s="1">
        <v>500.0</v>
      </c>
      <c r="P61" s="16">
        <f t="shared" si="8"/>
        <v>3794.40459</v>
      </c>
      <c r="Q61" s="3">
        <f t="shared" si="9"/>
        <v>0.004315307771</v>
      </c>
      <c r="R61" s="16">
        <f t="shared" si="10"/>
        <v>2150.078088</v>
      </c>
      <c r="S61" s="16">
        <f t="shared" si="11"/>
        <v>54705.623</v>
      </c>
      <c r="T61" s="16">
        <f t="shared" si="12"/>
        <v>26315.78947</v>
      </c>
      <c r="U61" s="16" t="str">
        <f t="shared" si="13"/>
        <v>spatter</v>
      </c>
      <c r="V61" s="3">
        <f t="shared" si="14"/>
        <v>22.47870018</v>
      </c>
      <c r="W61" s="3">
        <f t="shared" si="15"/>
        <v>808.0808081</v>
      </c>
      <c r="X61" s="3">
        <f t="shared" si="16"/>
        <v>5.895388119</v>
      </c>
      <c r="Y61" s="3">
        <f t="shared" si="17"/>
        <v>4.469084542</v>
      </c>
      <c r="Z61" s="3">
        <f t="shared" si="27"/>
        <v>0.1854429073</v>
      </c>
      <c r="AA61" s="3">
        <f t="shared" si="18"/>
        <v>-615.4973816</v>
      </c>
      <c r="AB61" s="3" t="str">
        <f t="shared" si="19"/>
        <v>no spatter</v>
      </c>
      <c r="AC61" s="18">
        <f t="shared" si="20"/>
        <v>113.8312349</v>
      </c>
      <c r="AD61" s="18">
        <f t="shared" si="21"/>
        <v>0.2797962649</v>
      </c>
      <c r="AE61" s="18">
        <f t="shared" si="22"/>
        <v>565.4374252</v>
      </c>
      <c r="AF61" s="18" t="str">
        <f t="shared" si="23"/>
        <v>blank</v>
      </c>
      <c r="AG61" s="19" t="str">
        <f t="shared" si="24"/>
        <v>Transition Mode</v>
      </c>
      <c r="AH61" s="19">
        <f t="shared" si="25"/>
        <v>171.9126209</v>
      </c>
      <c r="AI61" s="19">
        <f t="shared" si="26"/>
        <v>33.57055289</v>
      </c>
    </row>
    <row r="62">
      <c r="A62" s="1">
        <v>250.0</v>
      </c>
      <c r="B62" s="1">
        <v>340.0</v>
      </c>
      <c r="C62" s="17">
        <v>50.0</v>
      </c>
      <c r="D62" s="17">
        <v>95.0</v>
      </c>
      <c r="E62" s="17">
        <v>235.0</v>
      </c>
      <c r="F62" s="17">
        <v>235.0</v>
      </c>
      <c r="G62" s="17">
        <f t="shared" si="1"/>
        <v>1358.961982</v>
      </c>
      <c r="H62" s="3">
        <f t="shared" si="2"/>
        <v>4.7</v>
      </c>
      <c r="I62" s="3">
        <f t="shared" si="3"/>
        <v>5.782816943</v>
      </c>
      <c r="J62" s="3">
        <f t="shared" si="4"/>
        <v>1</v>
      </c>
      <c r="K62" s="1" t="str">
        <f t="shared" si="5"/>
        <v>LOF</v>
      </c>
      <c r="L62" s="1">
        <f t="shared" si="6"/>
        <v>0.6823653862</v>
      </c>
      <c r="M62" s="1">
        <v>7800.0</v>
      </c>
      <c r="N62" s="1">
        <f t="shared" si="7"/>
        <v>49.93010334</v>
      </c>
      <c r="O62" s="1">
        <v>500.0</v>
      </c>
      <c r="P62" s="16">
        <f t="shared" si="8"/>
        <v>3595.292768</v>
      </c>
      <c r="Q62" s="3">
        <f t="shared" si="9"/>
        <v>0.004238019785</v>
      </c>
      <c r="R62" s="16">
        <f t="shared" si="10"/>
        <v>2137.636238</v>
      </c>
      <c r="S62" s="16">
        <f t="shared" si="11"/>
        <v>54709.05647</v>
      </c>
      <c r="T62" s="16">
        <f t="shared" si="12"/>
        <v>26315.78947</v>
      </c>
      <c r="U62" s="16" t="str">
        <f t="shared" si="13"/>
        <v>spatter</v>
      </c>
      <c r="V62" s="3">
        <f t="shared" si="14"/>
        <v>21.29912777</v>
      </c>
      <c r="W62" s="3">
        <f t="shared" si="15"/>
        <v>808.0808081</v>
      </c>
      <c r="X62" s="3">
        <f t="shared" si="16"/>
        <v>5.782816943</v>
      </c>
      <c r="Y62" s="3">
        <f t="shared" si="17"/>
        <v>3.996947005</v>
      </c>
      <c r="Z62" s="3">
        <f t="shared" si="27"/>
        <v>0.2188122928</v>
      </c>
      <c r="AA62" s="3">
        <f t="shared" si="18"/>
        <v>-583.0268616</v>
      </c>
      <c r="AB62" s="3" t="str">
        <f t="shared" si="19"/>
        <v>no spatter</v>
      </c>
      <c r="AC62" s="18">
        <f t="shared" si="20"/>
        <v>103.7873025</v>
      </c>
      <c r="AD62" s="18">
        <f t="shared" si="21"/>
        <v>0.2551083591</v>
      </c>
      <c r="AE62" s="18">
        <f t="shared" si="22"/>
        <v>536.9084385</v>
      </c>
      <c r="AF62" s="18" t="str">
        <f t="shared" si="23"/>
        <v>blank</v>
      </c>
      <c r="AG62" s="19" t="str">
        <f t="shared" si="24"/>
        <v>Transition Mode</v>
      </c>
      <c r="AH62" s="19">
        <f t="shared" si="25"/>
        <v>170.5913465</v>
      </c>
      <c r="AI62" s="19">
        <f t="shared" si="26"/>
        <v>32.57523229</v>
      </c>
    </row>
    <row r="63">
      <c r="A63" s="1">
        <v>250.0</v>
      </c>
      <c r="B63" s="1">
        <v>370.0</v>
      </c>
      <c r="C63" s="17">
        <v>50.0</v>
      </c>
      <c r="D63" s="17">
        <v>95.0</v>
      </c>
      <c r="E63" s="17">
        <v>235.0</v>
      </c>
      <c r="F63" s="17">
        <v>235.0</v>
      </c>
      <c r="G63" s="17">
        <f t="shared" si="1"/>
        <v>1334.555907</v>
      </c>
      <c r="H63" s="3">
        <f t="shared" si="2"/>
        <v>4.7</v>
      </c>
      <c r="I63" s="3">
        <f t="shared" si="3"/>
        <v>5.678961308</v>
      </c>
      <c r="J63" s="3">
        <f t="shared" si="4"/>
        <v>1</v>
      </c>
      <c r="K63" s="1" t="str">
        <f t="shared" si="5"/>
        <v>LOF</v>
      </c>
      <c r="L63" s="1">
        <f t="shared" si="6"/>
        <v>0.6762319868</v>
      </c>
      <c r="M63" s="1">
        <v>7800.0</v>
      </c>
      <c r="N63" s="1">
        <f t="shared" si="7"/>
        <v>48.02407401</v>
      </c>
      <c r="O63" s="1">
        <v>500.0</v>
      </c>
      <c r="P63" s="16">
        <f t="shared" si="8"/>
        <v>3415.47868</v>
      </c>
      <c r="Q63" s="3">
        <f t="shared" si="9"/>
        <v>0.004166764249</v>
      </c>
      <c r="R63" s="16">
        <f t="shared" si="10"/>
        <v>2123.391193</v>
      </c>
      <c r="S63" s="16">
        <f t="shared" si="11"/>
        <v>54712.5014</v>
      </c>
      <c r="T63" s="16">
        <f t="shared" si="12"/>
        <v>26315.78947</v>
      </c>
      <c r="U63" s="16" t="str">
        <f t="shared" si="13"/>
        <v>spatter</v>
      </c>
      <c r="V63" s="3">
        <f t="shared" si="14"/>
        <v>20.23387844</v>
      </c>
      <c r="W63" s="3">
        <f t="shared" si="15"/>
        <v>808.0808081</v>
      </c>
      <c r="X63" s="3">
        <f t="shared" si="16"/>
        <v>5.678961308</v>
      </c>
      <c r="Y63" s="3">
        <f t="shared" si="17"/>
        <v>3.606907858</v>
      </c>
      <c r="Z63" s="3">
        <f t="shared" si="27"/>
        <v>0.2544759802</v>
      </c>
      <c r="AA63" s="3">
        <f t="shared" si="18"/>
        <v>-553.7033545</v>
      </c>
      <c r="AB63" s="3" t="str">
        <f t="shared" si="19"/>
        <v>no spatter</v>
      </c>
      <c r="AC63" s="18">
        <f t="shared" si="20"/>
        <v>95.37211577</v>
      </c>
      <c r="AD63" s="18">
        <f t="shared" si="21"/>
        <v>0.2344238976</v>
      </c>
      <c r="AE63" s="18">
        <f t="shared" si="22"/>
        <v>512.9796283</v>
      </c>
      <c r="AF63" s="18" t="str">
        <f t="shared" si="23"/>
        <v>blank</v>
      </c>
      <c r="AG63" s="19" t="str">
        <f t="shared" si="24"/>
        <v>Transition Mode</v>
      </c>
      <c r="AH63" s="19">
        <f t="shared" si="25"/>
        <v>169.0579967</v>
      </c>
      <c r="AI63" s="19">
        <f t="shared" si="26"/>
        <v>31.62508364</v>
      </c>
    </row>
    <row r="64">
      <c r="A64" s="1">
        <v>275.0</v>
      </c>
      <c r="B64" s="1">
        <v>130.0</v>
      </c>
      <c r="C64" s="17">
        <v>50.0</v>
      </c>
      <c r="D64" s="17">
        <v>95.0</v>
      </c>
      <c r="E64" s="17">
        <v>270.0</v>
      </c>
      <c r="F64" s="17">
        <v>270.0</v>
      </c>
      <c r="G64" s="17">
        <f t="shared" si="1"/>
        <v>1913.640137</v>
      </c>
      <c r="H64" s="3">
        <f t="shared" si="2"/>
        <v>5.4</v>
      </c>
      <c r="I64" s="3">
        <f t="shared" si="3"/>
        <v>7.087556062</v>
      </c>
      <c r="J64" s="3">
        <f t="shared" si="4"/>
        <v>1</v>
      </c>
      <c r="K64" s="1" t="str">
        <f t="shared" si="5"/>
        <v>LOF</v>
      </c>
      <c r="L64" s="1">
        <f t="shared" si="6"/>
        <v>0.6999823937</v>
      </c>
      <c r="M64" s="1">
        <v>7800.0</v>
      </c>
      <c r="N64" s="1">
        <f t="shared" si="7"/>
        <v>81.36577032</v>
      </c>
      <c r="O64" s="1">
        <v>500.0</v>
      </c>
      <c r="P64" s="16">
        <f t="shared" si="8"/>
        <v>6560.921728</v>
      </c>
      <c r="Q64" s="3">
        <f t="shared" si="9"/>
        <v>0.005901652207</v>
      </c>
      <c r="R64" s="16">
        <f t="shared" si="10"/>
        <v>2167.620444</v>
      </c>
      <c r="S64" s="16">
        <f t="shared" si="11"/>
        <v>54679.48806</v>
      </c>
      <c r="T64" s="16">
        <f t="shared" si="12"/>
        <v>26315.78947</v>
      </c>
      <c r="U64" s="16" t="str">
        <f t="shared" si="13"/>
        <v>spatter</v>
      </c>
      <c r="V64" s="3">
        <f t="shared" si="14"/>
        <v>38.86801972</v>
      </c>
      <c r="W64" s="3">
        <f t="shared" si="15"/>
        <v>808.0808081</v>
      </c>
      <c r="X64" s="3">
        <f t="shared" si="16"/>
        <v>7.087556062</v>
      </c>
      <c r="Y64" s="3">
        <f t="shared" si="17"/>
        <v>14.72030874</v>
      </c>
      <c r="Z64" s="3">
        <f t="shared" si="27"/>
        <v>0.04504572194</v>
      </c>
      <c r="AA64" s="3">
        <f t="shared" si="18"/>
        <v>-1066.65216</v>
      </c>
      <c r="AB64" s="3" t="str">
        <f t="shared" si="19"/>
        <v>no spatter</v>
      </c>
      <c r="AC64" s="18">
        <f t="shared" si="20"/>
        <v>298.5880855</v>
      </c>
      <c r="AD64" s="18">
        <f t="shared" si="21"/>
        <v>0.6672064777</v>
      </c>
      <c r="AE64" s="18">
        <f t="shared" si="22"/>
        <v>1088.808514</v>
      </c>
      <c r="AF64" s="18" t="str">
        <f t="shared" si="23"/>
        <v>blank</v>
      </c>
      <c r="AG64" s="19" t="str">
        <f t="shared" si="24"/>
        <v>Transition Mode</v>
      </c>
      <c r="AH64" s="19">
        <f t="shared" si="25"/>
        <v>192.4951583</v>
      </c>
      <c r="AI64" s="19">
        <f t="shared" si="26"/>
        <v>46.12506418</v>
      </c>
    </row>
    <row r="65">
      <c r="A65" s="1">
        <v>275.0</v>
      </c>
      <c r="B65" s="1">
        <v>250.0</v>
      </c>
      <c r="C65" s="17">
        <v>50.0</v>
      </c>
      <c r="D65" s="17">
        <v>95.0</v>
      </c>
      <c r="E65" s="17">
        <v>270.0</v>
      </c>
      <c r="F65" s="17">
        <v>270.0</v>
      </c>
      <c r="G65" s="17">
        <f t="shared" si="1"/>
        <v>1596.13526</v>
      </c>
      <c r="H65" s="3">
        <f t="shared" si="2"/>
        <v>5.4</v>
      </c>
      <c r="I65" s="3">
        <f t="shared" si="3"/>
        <v>5.911612076</v>
      </c>
      <c r="J65" s="3">
        <f t="shared" si="4"/>
        <v>1</v>
      </c>
      <c r="K65" s="1" t="str">
        <f t="shared" si="5"/>
        <v>LOF</v>
      </c>
      <c r="L65" s="1">
        <f t="shared" si="6"/>
        <v>0.6971594997</v>
      </c>
      <c r="M65" s="1">
        <v>7800.0</v>
      </c>
      <c r="N65" s="1">
        <f t="shared" si="7"/>
        <v>61.76792222</v>
      </c>
      <c r="O65" s="1">
        <v>500.0</v>
      </c>
      <c r="P65" s="16">
        <f t="shared" si="8"/>
        <v>4712.068134</v>
      </c>
      <c r="Q65" s="3">
        <f t="shared" si="9"/>
        <v>0.004970816076</v>
      </c>
      <c r="R65" s="16">
        <f t="shared" si="10"/>
        <v>2210.203558</v>
      </c>
      <c r="S65" s="16">
        <f t="shared" si="11"/>
        <v>54693.55096</v>
      </c>
      <c r="T65" s="16">
        <f t="shared" si="12"/>
        <v>26315.78947</v>
      </c>
      <c r="U65" s="16" t="str">
        <f t="shared" si="13"/>
        <v>spatter</v>
      </c>
      <c r="V65" s="3">
        <f t="shared" si="14"/>
        <v>27.91509558</v>
      </c>
      <c r="W65" s="3">
        <f t="shared" si="15"/>
        <v>808.0808081</v>
      </c>
      <c r="X65" s="3">
        <f t="shared" si="16"/>
        <v>5.911612076</v>
      </c>
      <c r="Y65" s="3">
        <f t="shared" si="17"/>
        <v>6.384541042</v>
      </c>
      <c r="Z65" s="3">
        <f t="shared" si="27"/>
        <v>0.1389492749</v>
      </c>
      <c r="AA65" s="3">
        <f t="shared" si="18"/>
        <v>-765.1470214</v>
      </c>
      <c r="AB65" s="3" t="str">
        <f t="shared" si="19"/>
        <v>no spatter</v>
      </c>
      <c r="AC65" s="18">
        <f t="shared" si="20"/>
        <v>155.2658045</v>
      </c>
      <c r="AD65" s="18">
        <f t="shared" si="21"/>
        <v>0.3469473684</v>
      </c>
      <c r="AE65" s="18">
        <f t="shared" si="22"/>
        <v>684.1891662</v>
      </c>
      <c r="AF65" s="18" t="str">
        <f t="shared" si="23"/>
        <v>blank</v>
      </c>
      <c r="AG65" s="19" t="str">
        <f t="shared" si="24"/>
        <v>Transition Mode</v>
      </c>
      <c r="AH65" s="19">
        <f t="shared" si="25"/>
        <v>191.7188624</v>
      </c>
      <c r="AI65" s="19">
        <f t="shared" si="26"/>
        <v>38.50905494</v>
      </c>
    </row>
    <row r="66">
      <c r="A66" s="1">
        <v>275.0</v>
      </c>
      <c r="B66" s="1">
        <v>310.0</v>
      </c>
      <c r="C66" s="17">
        <v>50.0</v>
      </c>
      <c r="D66" s="17">
        <v>95.0</v>
      </c>
      <c r="E66" s="17">
        <v>270.0</v>
      </c>
      <c r="F66" s="17">
        <v>270.0</v>
      </c>
      <c r="G66" s="17">
        <f t="shared" si="1"/>
        <v>1530.634683</v>
      </c>
      <c r="H66" s="3">
        <f t="shared" si="2"/>
        <v>5.4</v>
      </c>
      <c r="I66" s="3">
        <f t="shared" si="3"/>
        <v>5.669017343</v>
      </c>
      <c r="J66" s="3">
        <f t="shared" si="4"/>
        <v>1</v>
      </c>
      <c r="K66" s="1" t="str">
        <f t="shared" si="5"/>
        <v>LOF</v>
      </c>
      <c r="L66" s="1">
        <f t="shared" si="6"/>
        <v>0.6917528264</v>
      </c>
      <c r="M66" s="1">
        <v>7800.0</v>
      </c>
      <c r="N66" s="1">
        <f t="shared" si="7"/>
        <v>56.32669823</v>
      </c>
      <c r="O66" s="1">
        <v>500.0</v>
      </c>
      <c r="P66" s="16">
        <f t="shared" si="8"/>
        <v>4198.745116</v>
      </c>
      <c r="Q66" s="3">
        <f t="shared" si="9"/>
        <v>0.004779510361</v>
      </c>
      <c r="R66" s="16">
        <f t="shared" si="10"/>
        <v>2198.15771</v>
      </c>
      <c r="S66" s="16">
        <f t="shared" si="11"/>
        <v>54699.65319</v>
      </c>
      <c r="T66" s="16">
        <f t="shared" si="12"/>
        <v>26315.78947</v>
      </c>
      <c r="U66" s="16" t="str">
        <f t="shared" si="13"/>
        <v>spatter</v>
      </c>
      <c r="V66" s="3">
        <f t="shared" si="14"/>
        <v>24.87408244</v>
      </c>
      <c r="W66" s="3">
        <f t="shared" si="15"/>
        <v>808.0808081</v>
      </c>
      <c r="X66" s="3">
        <f t="shared" si="16"/>
        <v>5.669017343</v>
      </c>
      <c r="Y66" s="3">
        <f t="shared" si="17"/>
        <v>4.937531235</v>
      </c>
      <c r="Z66" s="3">
        <f t="shared" si="27"/>
        <v>0.2048809188</v>
      </c>
      <c r="AA66" s="3">
        <f t="shared" si="18"/>
        <v>-681.435943</v>
      </c>
      <c r="AB66" s="3" t="str">
        <f t="shared" si="19"/>
        <v>no spatter</v>
      </c>
      <c r="AC66" s="18">
        <f t="shared" si="20"/>
        <v>125.2143584</v>
      </c>
      <c r="AD66" s="18">
        <f t="shared" si="21"/>
        <v>0.2797962649</v>
      </c>
      <c r="AE66" s="18">
        <f t="shared" si="22"/>
        <v>598.9400605</v>
      </c>
      <c r="AF66" s="18" t="str">
        <f t="shared" si="23"/>
        <v>blank</v>
      </c>
      <c r="AG66" s="19" t="str">
        <f t="shared" si="24"/>
        <v>Transition Mode</v>
      </c>
      <c r="AH66" s="19">
        <f t="shared" si="25"/>
        <v>190.2320273</v>
      </c>
      <c r="AI66" s="19">
        <f t="shared" si="26"/>
        <v>36.34006865</v>
      </c>
    </row>
    <row r="67">
      <c r="A67" s="1">
        <v>275.0</v>
      </c>
      <c r="B67" s="1">
        <v>340.0</v>
      </c>
      <c r="C67" s="17">
        <v>50.0</v>
      </c>
      <c r="D67" s="17">
        <v>95.0</v>
      </c>
      <c r="E67" s="17">
        <v>270.0</v>
      </c>
      <c r="F67" s="17">
        <v>270.0</v>
      </c>
      <c r="G67" s="17">
        <f t="shared" si="1"/>
        <v>1504.647989</v>
      </c>
      <c r="H67" s="3">
        <f t="shared" si="2"/>
        <v>5.4</v>
      </c>
      <c r="I67" s="3">
        <f t="shared" si="3"/>
        <v>5.57277033</v>
      </c>
      <c r="J67" s="3">
        <f t="shared" si="4"/>
        <v>1</v>
      </c>
      <c r="K67" s="1" t="str">
        <f t="shared" si="5"/>
        <v>LOF</v>
      </c>
      <c r="L67" s="1">
        <f t="shared" si="6"/>
        <v>0.6877962656</v>
      </c>
      <c r="M67" s="1">
        <v>7800.0</v>
      </c>
      <c r="N67" s="1">
        <f t="shared" si="7"/>
        <v>54.07475973</v>
      </c>
      <c r="O67" s="1">
        <v>500.0</v>
      </c>
      <c r="P67" s="16">
        <f t="shared" si="8"/>
        <v>3986.298088</v>
      </c>
      <c r="Q67" s="3">
        <f t="shared" si="9"/>
        <v>0.004703695167</v>
      </c>
      <c r="R67" s="16">
        <f t="shared" si="10"/>
        <v>2188.452777</v>
      </c>
      <c r="S67" s="16">
        <f t="shared" si="11"/>
        <v>54702.63875</v>
      </c>
      <c r="T67" s="16">
        <f t="shared" si="12"/>
        <v>26315.78947</v>
      </c>
      <c r="U67" s="16" t="str">
        <f t="shared" si="13"/>
        <v>spatter</v>
      </c>
      <c r="V67" s="3">
        <f t="shared" si="14"/>
        <v>23.61551</v>
      </c>
      <c r="W67" s="3">
        <f t="shared" si="15"/>
        <v>808.0808081</v>
      </c>
      <c r="X67" s="3">
        <f t="shared" si="16"/>
        <v>5.57277033</v>
      </c>
      <c r="Y67" s="3">
        <f t="shared" si="17"/>
        <v>4.425435262</v>
      </c>
      <c r="Z67" s="3">
        <f t="shared" si="27"/>
        <v>0.2422698212</v>
      </c>
      <c r="AA67" s="3">
        <f t="shared" si="18"/>
        <v>-646.7907602</v>
      </c>
      <c r="AB67" s="3" t="str">
        <f t="shared" si="19"/>
        <v>no spatter</v>
      </c>
      <c r="AC67" s="18">
        <f t="shared" si="20"/>
        <v>114.1660327</v>
      </c>
      <c r="AD67" s="18">
        <f t="shared" si="21"/>
        <v>0.2551083591</v>
      </c>
      <c r="AE67" s="18">
        <f t="shared" si="22"/>
        <v>567.5335773</v>
      </c>
      <c r="AF67" s="18" t="str">
        <f t="shared" si="23"/>
        <v>blank</v>
      </c>
      <c r="AG67" s="19" t="str">
        <f t="shared" si="24"/>
        <v>Transition Mode</v>
      </c>
      <c r="AH67" s="19">
        <f t="shared" si="25"/>
        <v>189.1439731</v>
      </c>
      <c r="AI67" s="19">
        <f t="shared" si="26"/>
        <v>35.3822982</v>
      </c>
    </row>
    <row r="68">
      <c r="A68" s="1">
        <v>320.0</v>
      </c>
      <c r="B68" s="1">
        <v>130.0</v>
      </c>
      <c r="C68" s="17">
        <v>50.0</v>
      </c>
      <c r="D68" s="17">
        <v>95.0</v>
      </c>
      <c r="E68" s="17">
        <v>310.0</v>
      </c>
      <c r="F68" s="17">
        <v>310.0</v>
      </c>
      <c r="G68" s="17">
        <f t="shared" si="1"/>
        <v>2219.421593</v>
      </c>
      <c r="H68" s="3">
        <f t="shared" si="2"/>
        <v>6.2</v>
      </c>
      <c r="I68" s="3">
        <f t="shared" si="3"/>
        <v>7.159424493</v>
      </c>
      <c r="J68" s="3">
        <f t="shared" si="4"/>
        <v>1</v>
      </c>
      <c r="K68" s="1" t="str">
        <f t="shared" si="5"/>
        <v>LOF</v>
      </c>
      <c r="L68" s="1">
        <f t="shared" si="6"/>
        <v>0.699996888</v>
      </c>
      <c r="M68" s="1">
        <v>7800.0</v>
      </c>
      <c r="N68" s="1">
        <f t="shared" si="7"/>
        <v>92.747663</v>
      </c>
      <c r="O68" s="1">
        <v>500.0</v>
      </c>
      <c r="P68" s="16">
        <f t="shared" si="8"/>
        <v>7634.685188</v>
      </c>
      <c r="Q68" s="3">
        <f t="shared" si="9"/>
        <v>0.006841466573</v>
      </c>
      <c r="R68" s="16">
        <f t="shared" si="10"/>
        <v>2212.831173</v>
      </c>
      <c r="S68" s="16">
        <f t="shared" si="11"/>
        <v>54674.44812</v>
      </c>
      <c r="T68" s="16">
        <f t="shared" si="12"/>
        <v>26315.78947</v>
      </c>
      <c r="U68" s="16" t="str">
        <f t="shared" si="13"/>
        <v>spatter</v>
      </c>
      <c r="V68" s="3">
        <f t="shared" si="14"/>
        <v>45.22917766</v>
      </c>
      <c r="W68" s="3">
        <f t="shared" si="15"/>
        <v>808.0808081</v>
      </c>
      <c r="X68" s="3">
        <f t="shared" si="16"/>
        <v>7.159424493</v>
      </c>
      <c r="Y68" s="3">
        <f t="shared" si="17"/>
        <v>17.07247379</v>
      </c>
      <c r="Z68" s="3">
        <f t="shared" si="27"/>
        <v>0.05224359899</v>
      </c>
      <c r="AA68" s="3">
        <f t="shared" si="18"/>
        <v>-1241.758076</v>
      </c>
      <c r="AB68" s="3" t="str">
        <f t="shared" si="19"/>
        <v>no spatter</v>
      </c>
      <c r="AC68" s="18">
        <f t="shared" si="20"/>
        <v>347.4479541</v>
      </c>
      <c r="AD68" s="18">
        <f t="shared" si="21"/>
        <v>0.6672064777</v>
      </c>
      <c r="AE68" s="18">
        <f t="shared" si="22"/>
        <v>1228.727467</v>
      </c>
      <c r="AF68" s="18" t="str">
        <f t="shared" si="23"/>
        <v>blank</v>
      </c>
      <c r="AG68" s="19" t="str">
        <f t="shared" si="24"/>
        <v>Keyhole Mode</v>
      </c>
      <c r="AH68" s="19">
        <f t="shared" si="25"/>
        <v>223.9990042</v>
      </c>
      <c r="AI68" s="19">
        <f t="shared" si="26"/>
        <v>50.90711577</v>
      </c>
    </row>
    <row r="69">
      <c r="A69" s="1">
        <v>320.0</v>
      </c>
      <c r="B69" s="1">
        <v>250.0</v>
      </c>
      <c r="C69" s="17">
        <v>50.0</v>
      </c>
      <c r="D69" s="17">
        <v>95.0</v>
      </c>
      <c r="E69" s="17">
        <v>310.0</v>
      </c>
      <c r="F69" s="17">
        <v>310.0</v>
      </c>
      <c r="G69" s="17">
        <f t="shared" si="1"/>
        <v>1856.895105</v>
      </c>
      <c r="H69" s="3">
        <f t="shared" si="2"/>
        <v>6.2</v>
      </c>
      <c r="I69" s="3">
        <f t="shared" si="3"/>
        <v>5.989984208</v>
      </c>
      <c r="J69" s="3">
        <f t="shared" si="4"/>
        <v>1</v>
      </c>
      <c r="K69" s="1" t="str">
        <f t="shared" si="5"/>
        <v>LOF</v>
      </c>
      <c r="L69" s="1">
        <f t="shared" si="6"/>
        <v>0.6988464797</v>
      </c>
      <c r="M69" s="1">
        <v>7800.0</v>
      </c>
      <c r="N69" s="1">
        <f t="shared" si="7"/>
        <v>70.08185977</v>
      </c>
      <c r="O69" s="1">
        <v>500.0</v>
      </c>
      <c r="P69" s="16">
        <f t="shared" si="8"/>
        <v>5496.401865</v>
      </c>
      <c r="Q69" s="3">
        <f t="shared" si="9"/>
        <v>0.005778261778</v>
      </c>
      <c r="R69" s="16">
        <f t="shared" si="10"/>
        <v>2272.252369</v>
      </c>
      <c r="S69" s="16">
        <f t="shared" si="11"/>
        <v>54686.4292</v>
      </c>
      <c r="T69" s="16">
        <f t="shared" si="12"/>
        <v>26315.78947</v>
      </c>
      <c r="U69" s="16" t="str">
        <f t="shared" si="13"/>
        <v>spatter</v>
      </c>
      <c r="V69" s="3">
        <f t="shared" si="14"/>
        <v>32.56162242</v>
      </c>
      <c r="W69" s="3">
        <f t="shared" si="15"/>
        <v>808.0808081</v>
      </c>
      <c r="X69" s="3">
        <f t="shared" si="16"/>
        <v>5.989984208</v>
      </c>
      <c r="Y69" s="3">
        <f t="shared" si="17"/>
        <v>7.427580418</v>
      </c>
      <c r="Z69" s="3">
        <f t="shared" si="27"/>
        <v>0.1616493506</v>
      </c>
      <c r="AA69" s="3">
        <f t="shared" si="18"/>
        <v>-893.0536611</v>
      </c>
      <c r="AB69" s="3" t="str">
        <f t="shared" si="19"/>
        <v>no spatter</v>
      </c>
      <c r="AC69" s="18">
        <f t="shared" si="20"/>
        <v>180.6729361</v>
      </c>
      <c r="AD69" s="18">
        <f t="shared" si="21"/>
        <v>0.3469473684</v>
      </c>
      <c r="AE69" s="18">
        <f t="shared" si="22"/>
        <v>757.6089285</v>
      </c>
      <c r="AF69" s="18" t="str">
        <f t="shared" si="23"/>
        <v>blank</v>
      </c>
      <c r="AG69" s="19" t="str">
        <f t="shared" si="24"/>
        <v>Transition Mode</v>
      </c>
      <c r="AH69" s="19">
        <f t="shared" si="25"/>
        <v>223.6308735</v>
      </c>
      <c r="AI69" s="19">
        <f t="shared" si="26"/>
        <v>42.90737242</v>
      </c>
    </row>
    <row r="70">
      <c r="A70" s="1">
        <v>320.0</v>
      </c>
      <c r="B70" s="1">
        <v>280.0</v>
      </c>
      <c r="C70" s="17">
        <v>50.0</v>
      </c>
      <c r="D70" s="17">
        <v>95.0</v>
      </c>
      <c r="E70" s="17">
        <v>310.0</v>
      </c>
      <c r="F70" s="17">
        <v>310.0</v>
      </c>
      <c r="G70" s="17">
        <f t="shared" si="1"/>
        <v>1818.748846</v>
      </c>
      <c r="H70" s="3">
        <f t="shared" si="2"/>
        <v>6.2</v>
      </c>
      <c r="I70" s="3">
        <f t="shared" si="3"/>
        <v>5.866931761</v>
      </c>
      <c r="J70" s="3">
        <f t="shared" si="4"/>
        <v>1</v>
      </c>
      <c r="K70" s="1" t="str">
        <f t="shared" si="5"/>
        <v>LOF</v>
      </c>
      <c r="L70" s="1">
        <f t="shared" si="6"/>
        <v>0.6977080159</v>
      </c>
      <c r="M70" s="1">
        <v>7800.0</v>
      </c>
      <c r="N70" s="1">
        <f t="shared" si="7"/>
        <v>66.78259926</v>
      </c>
      <c r="O70" s="1">
        <v>500.0</v>
      </c>
      <c r="P70" s="16">
        <f t="shared" si="8"/>
        <v>5185.150874</v>
      </c>
      <c r="Q70" s="3">
        <f t="shared" si="9"/>
        <v>0.005666754419</v>
      </c>
      <c r="R70" s="16">
        <f t="shared" si="10"/>
        <v>2271.356137</v>
      </c>
      <c r="S70" s="16">
        <f t="shared" si="11"/>
        <v>54688.99741</v>
      </c>
      <c r="T70" s="16">
        <f t="shared" si="12"/>
        <v>26315.78947</v>
      </c>
      <c r="U70" s="16" t="str">
        <f t="shared" si="13"/>
        <v>spatter</v>
      </c>
      <c r="V70" s="3">
        <f t="shared" si="14"/>
        <v>30.71771845</v>
      </c>
      <c r="W70" s="3">
        <f t="shared" si="15"/>
        <v>808.0808081</v>
      </c>
      <c r="X70" s="3">
        <f t="shared" si="16"/>
        <v>5.866931761</v>
      </c>
      <c r="Y70" s="3">
        <f t="shared" si="17"/>
        <v>6.495531592</v>
      </c>
      <c r="Z70" s="3">
        <f t="shared" si="27"/>
        <v>0.198607374</v>
      </c>
      <c r="AA70" s="3">
        <f t="shared" si="18"/>
        <v>-842.2958435</v>
      </c>
      <c r="AB70" s="3" t="str">
        <f t="shared" si="19"/>
        <v>no spatter</v>
      </c>
      <c r="AC70" s="18">
        <f t="shared" si="20"/>
        <v>161.3151215</v>
      </c>
      <c r="AD70" s="18">
        <f t="shared" si="21"/>
        <v>0.3097744361</v>
      </c>
      <c r="AE70" s="18">
        <f t="shared" si="22"/>
        <v>702.70275</v>
      </c>
      <c r="AF70" s="18" t="str">
        <f t="shared" si="23"/>
        <v>blank</v>
      </c>
      <c r="AG70" s="19" t="str">
        <f t="shared" si="24"/>
        <v>Transition Mode</v>
      </c>
      <c r="AH70" s="19">
        <f t="shared" si="25"/>
        <v>223.2665651</v>
      </c>
      <c r="AI70" s="19">
        <f t="shared" si="26"/>
        <v>41.7770875</v>
      </c>
    </row>
    <row r="71">
      <c r="A71" s="1">
        <v>320.0</v>
      </c>
      <c r="B71" s="1">
        <v>370.0</v>
      </c>
      <c r="C71" s="17">
        <v>50.0</v>
      </c>
      <c r="D71" s="17">
        <v>95.0</v>
      </c>
      <c r="E71" s="17">
        <v>310.0</v>
      </c>
      <c r="F71" s="17">
        <v>310.0</v>
      </c>
      <c r="G71" s="17">
        <f t="shared" si="1"/>
        <v>1740.003743</v>
      </c>
      <c r="H71" s="3">
        <f t="shared" si="2"/>
        <v>6.2</v>
      </c>
      <c r="I71" s="3">
        <f t="shared" si="3"/>
        <v>5.6129153</v>
      </c>
      <c r="J71" s="3">
        <f t="shared" si="4"/>
        <v>1</v>
      </c>
      <c r="K71" s="1" t="str">
        <f t="shared" si="5"/>
        <v>LOF</v>
      </c>
      <c r="L71" s="1">
        <f t="shared" si="6"/>
        <v>0.6907818571</v>
      </c>
      <c r="M71" s="1">
        <v>7800.0</v>
      </c>
      <c r="N71" s="1">
        <f t="shared" si="7"/>
        <v>59.15829662</v>
      </c>
      <c r="O71" s="1">
        <v>500.0</v>
      </c>
      <c r="P71" s="16">
        <f t="shared" si="8"/>
        <v>4465.87704</v>
      </c>
      <c r="Q71" s="3">
        <f t="shared" si="9"/>
        <v>0.005436839643</v>
      </c>
      <c r="R71" s="16">
        <f t="shared" si="10"/>
        <v>2253.868289</v>
      </c>
      <c r="S71" s="16">
        <f t="shared" si="11"/>
        <v>54696.30246</v>
      </c>
      <c r="T71" s="16">
        <f t="shared" si="12"/>
        <v>26315.78947</v>
      </c>
      <c r="U71" s="16" t="str">
        <f t="shared" si="13"/>
        <v>spatter</v>
      </c>
      <c r="V71" s="3">
        <f t="shared" si="14"/>
        <v>26.45661753</v>
      </c>
      <c r="W71" s="3">
        <f t="shared" si="15"/>
        <v>808.0808081</v>
      </c>
      <c r="X71" s="3">
        <f t="shared" si="16"/>
        <v>5.6129153</v>
      </c>
      <c r="Y71" s="3">
        <f t="shared" si="17"/>
        <v>4.702712819</v>
      </c>
      <c r="Z71" s="3">
        <f t="shared" si="27"/>
        <v>0.3317876423</v>
      </c>
      <c r="AA71" s="3">
        <f t="shared" si="18"/>
        <v>-724.998964</v>
      </c>
      <c r="AB71" s="3" t="str">
        <f t="shared" si="19"/>
        <v>Spatter</v>
      </c>
      <c r="AC71" s="18">
        <f t="shared" si="20"/>
        <v>122.0763082</v>
      </c>
      <c r="AD71" s="18">
        <f t="shared" si="21"/>
        <v>0.2344238976</v>
      </c>
      <c r="AE71" s="18">
        <f t="shared" si="22"/>
        <v>591.1288598</v>
      </c>
      <c r="AF71" s="18" t="str">
        <f t="shared" si="23"/>
        <v>blank</v>
      </c>
      <c r="AG71" s="19" t="str">
        <f t="shared" si="24"/>
        <v>Transition Mode</v>
      </c>
      <c r="AH71" s="19">
        <f t="shared" si="25"/>
        <v>221.0501943</v>
      </c>
      <c r="AI71" s="19">
        <f t="shared" si="26"/>
        <v>39.02154223</v>
      </c>
    </row>
    <row r="72">
      <c r="A72" s="1">
        <v>320.0</v>
      </c>
      <c r="B72" s="1">
        <v>400.0</v>
      </c>
      <c r="C72" s="17">
        <v>50.0</v>
      </c>
      <c r="D72" s="17">
        <v>95.0</v>
      </c>
      <c r="E72" s="17">
        <v>310.0</v>
      </c>
      <c r="F72" s="17">
        <v>310.0</v>
      </c>
      <c r="G72" s="17">
        <f t="shared" si="1"/>
        <v>1719.357376</v>
      </c>
      <c r="H72" s="3">
        <f t="shared" si="2"/>
        <v>6.2</v>
      </c>
      <c r="I72" s="3">
        <f t="shared" si="3"/>
        <v>5.546314116</v>
      </c>
      <c r="J72" s="3">
        <f t="shared" si="4"/>
        <v>1</v>
      </c>
      <c r="K72" s="1" t="str">
        <f t="shared" si="5"/>
        <v>LOF</v>
      </c>
      <c r="L72" s="1">
        <f t="shared" si="6"/>
        <v>0.6872450861</v>
      </c>
      <c r="M72" s="1">
        <v>7800.0</v>
      </c>
      <c r="N72" s="1">
        <f t="shared" si="7"/>
        <v>57.11541193</v>
      </c>
      <c r="O72" s="1">
        <v>500.0</v>
      </c>
      <c r="P72" s="16">
        <f t="shared" si="8"/>
        <v>4273.152069</v>
      </c>
      <c r="Q72" s="3">
        <f t="shared" si="9"/>
        <v>0.005376621577</v>
      </c>
      <c r="R72" s="16">
        <f t="shared" si="10"/>
        <v>2244.735528</v>
      </c>
      <c r="S72" s="16">
        <f t="shared" si="11"/>
        <v>54698.67776</v>
      </c>
      <c r="T72" s="16">
        <f t="shared" si="12"/>
        <v>26315.78947</v>
      </c>
      <c r="U72" s="16" t="str">
        <f t="shared" si="13"/>
        <v>spatter</v>
      </c>
      <c r="V72" s="3">
        <f t="shared" si="14"/>
        <v>25.31488193</v>
      </c>
      <c r="W72" s="3">
        <f t="shared" si="15"/>
        <v>808.0808081</v>
      </c>
      <c r="X72" s="3">
        <f t="shared" si="16"/>
        <v>5.546314116</v>
      </c>
      <c r="Y72" s="3">
        <f t="shared" si="17"/>
        <v>4.29839344</v>
      </c>
      <c r="Z72" s="3">
        <f t="shared" si="27"/>
        <v>0.3831710723</v>
      </c>
      <c r="AA72" s="3">
        <f t="shared" si="18"/>
        <v>-693.5699913</v>
      </c>
      <c r="AB72" s="3" t="str">
        <f t="shared" si="19"/>
        <v>Spatter</v>
      </c>
      <c r="AC72" s="18">
        <f t="shared" si="20"/>
        <v>112.9205851</v>
      </c>
      <c r="AD72" s="18">
        <f t="shared" si="21"/>
        <v>0.2168421053</v>
      </c>
      <c r="AE72" s="18">
        <f t="shared" si="22"/>
        <v>565.0266147</v>
      </c>
      <c r="AF72" s="18" t="str">
        <f t="shared" si="23"/>
        <v>blank</v>
      </c>
      <c r="AG72" s="19" t="str">
        <f t="shared" si="24"/>
        <v>Transition Mode</v>
      </c>
      <c r="AH72" s="19">
        <f t="shared" si="25"/>
        <v>219.9184276</v>
      </c>
      <c r="AI72" s="19">
        <f t="shared" si="26"/>
        <v>38.20990162</v>
      </c>
    </row>
    <row r="73">
      <c r="A73" s="1">
        <v>350.0</v>
      </c>
      <c r="B73" s="1">
        <v>100.0</v>
      </c>
      <c r="C73" s="17">
        <v>50.0</v>
      </c>
      <c r="D73" s="17">
        <v>95.0</v>
      </c>
      <c r="E73" s="17">
        <v>340.0</v>
      </c>
      <c r="F73" s="17">
        <v>340.0</v>
      </c>
      <c r="G73" s="17">
        <f t="shared" si="1"/>
        <v>2682.788802</v>
      </c>
      <c r="H73" s="3">
        <f t="shared" si="2"/>
        <v>6.8</v>
      </c>
      <c r="I73" s="3">
        <f t="shared" si="3"/>
        <v>7.890555299</v>
      </c>
      <c r="J73" s="3">
        <f t="shared" si="4"/>
        <v>1</v>
      </c>
      <c r="K73" s="1" t="str">
        <f t="shared" si="5"/>
        <v>LOF</v>
      </c>
      <c r="L73" s="1">
        <f t="shared" si="6"/>
        <v>0.6999999828</v>
      </c>
      <c r="M73" s="1">
        <v>7800.0</v>
      </c>
      <c r="N73" s="1">
        <f t="shared" si="7"/>
        <v>112.7426537</v>
      </c>
      <c r="O73" s="1">
        <v>500.0</v>
      </c>
      <c r="P73" s="16">
        <f t="shared" si="8"/>
        <v>9521.005064</v>
      </c>
      <c r="Q73" s="3">
        <f t="shared" si="9"/>
        <v>0.008235336017</v>
      </c>
      <c r="R73" s="16">
        <f t="shared" si="10"/>
        <v>2179.827839</v>
      </c>
      <c r="S73" s="16">
        <f t="shared" si="11"/>
        <v>54668.34756</v>
      </c>
      <c r="T73" s="16">
        <f t="shared" si="12"/>
        <v>26315.78947</v>
      </c>
      <c r="U73" s="16" t="str">
        <f t="shared" si="13"/>
        <v>spatter</v>
      </c>
      <c r="V73" s="3">
        <f t="shared" si="14"/>
        <v>56.40405844</v>
      </c>
      <c r="W73" s="3">
        <f t="shared" si="15"/>
        <v>808.0808081</v>
      </c>
      <c r="X73" s="3">
        <f t="shared" si="16"/>
        <v>7.890555299</v>
      </c>
      <c r="Y73" s="3">
        <f t="shared" si="17"/>
        <v>26.82788802</v>
      </c>
      <c r="Z73" s="3">
        <f t="shared" si="27"/>
        <v>0.03736741545</v>
      </c>
      <c r="AA73" s="3">
        <f t="shared" si="18"/>
        <v>-1549.373097</v>
      </c>
      <c r="AB73" s="3" t="str">
        <f t="shared" si="19"/>
        <v>no spatter</v>
      </c>
      <c r="AC73" s="18">
        <f t="shared" si="20"/>
        <v>494.0275597</v>
      </c>
      <c r="AD73" s="18">
        <f t="shared" si="21"/>
        <v>0.8673684211</v>
      </c>
      <c r="AE73" s="18">
        <f t="shared" si="22"/>
        <v>1643.335615</v>
      </c>
      <c r="AF73" s="18" t="str">
        <f t="shared" si="23"/>
        <v>blank</v>
      </c>
      <c r="AG73" s="19" t="str">
        <f t="shared" si="24"/>
        <v>Keyhole Mode</v>
      </c>
      <c r="AH73" s="19">
        <f t="shared" si="25"/>
        <v>244.999994</v>
      </c>
      <c r="AI73" s="19">
        <f t="shared" si="26"/>
        <v>58.37965836</v>
      </c>
    </row>
    <row r="74">
      <c r="A74" s="1">
        <v>350.0</v>
      </c>
      <c r="B74" s="1">
        <v>160.0</v>
      </c>
      <c r="C74" s="17">
        <v>50.0</v>
      </c>
      <c r="D74" s="17">
        <v>95.0</v>
      </c>
      <c r="E74" s="17">
        <v>340.0</v>
      </c>
      <c r="F74" s="17">
        <v>340.0</v>
      </c>
      <c r="G74" s="17">
        <f t="shared" si="1"/>
        <v>2263.02117</v>
      </c>
      <c r="H74" s="3">
        <f t="shared" si="2"/>
        <v>6.8</v>
      </c>
      <c r="I74" s="3">
        <f t="shared" si="3"/>
        <v>6.655944617</v>
      </c>
      <c r="J74" s="3">
        <f t="shared" si="4"/>
        <v>1</v>
      </c>
      <c r="K74" s="1" t="str">
        <f t="shared" si="5"/>
        <v>LOF</v>
      </c>
      <c r="L74" s="1">
        <f t="shared" si="6"/>
        <v>0.6999877293</v>
      </c>
      <c r="M74" s="1">
        <v>7800.0</v>
      </c>
      <c r="N74" s="1">
        <f t="shared" si="7"/>
        <v>91.60496662</v>
      </c>
      <c r="O74" s="1">
        <v>500.0</v>
      </c>
      <c r="P74" s="16">
        <f t="shared" si="8"/>
        <v>7526.883643</v>
      </c>
      <c r="Q74" s="3">
        <f t="shared" si="9"/>
        <v>0.007000738929</v>
      </c>
      <c r="R74" s="16">
        <f t="shared" si="10"/>
        <v>2270.639558</v>
      </c>
      <c r="S74" s="16">
        <f t="shared" si="11"/>
        <v>54674.88916</v>
      </c>
      <c r="T74" s="16">
        <f t="shared" si="12"/>
        <v>26315.78947</v>
      </c>
      <c r="U74" s="16" t="str">
        <f t="shared" si="13"/>
        <v>spatter</v>
      </c>
      <c r="V74" s="3">
        <f t="shared" si="14"/>
        <v>44.59054291</v>
      </c>
      <c r="W74" s="3">
        <f t="shared" si="15"/>
        <v>808.0808081</v>
      </c>
      <c r="X74" s="3">
        <f t="shared" si="16"/>
        <v>6.655944617</v>
      </c>
      <c r="Y74" s="3">
        <f t="shared" si="17"/>
        <v>14.14388231</v>
      </c>
      <c r="Z74" s="3">
        <f t="shared" si="27"/>
        <v>0.08069286914</v>
      </c>
      <c r="AA74" s="3">
        <f t="shared" si="18"/>
        <v>-1224.178144</v>
      </c>
      <c r="AB74" s="3" t="str">
        <f t="shared" si="19"/>
        <v>no spatter</v>
      </c>
      <c r="AC74" s="18">
        <f t="shared" si="20"/>
        <v>308.7672248</v>
      </c>
      <c r="AD74" s="18">
        <f t="shared" si="21"/>
        <v>0.5421052632</v>
      </c>
      <c r="AE74" s="18">
        <f t="shared" si="22"/>
        <v>1121.095323</v>
      </c>
      <c r="AF74" s="18" t="str">
        <f t="shared" si="23"/>
        <v>blank</v>
      </c>
      <c r="AG74" s="19" t="str">
        <f t="shared" si="24"/>
        <v>Keyhole Mode</v>
      </c>
      <c r="AH74" s="19">
        <f t="shared" si="25"/>
        <v>244.9957052</v>
      </c>
      <c r="AI74" s="19">
        <f t="shared" si="26"/>
        <v>50.90421317</v>
      </c>
    </row>
    <row r="75">
      <c r="A75" s="1">
        <v>350.0</v>
      </c>
      <c r="B75" s="1">
        <v>280.0</v>
      </c>
      <c r="C75" s="17">
        <v>50.0</v>
      </c>
      <c r="D75" s="17">
        <v>95.0</v>
      </c>
      <c r="E75" s="17">
        <v>340.0</v>
      </c>
      <c r="F75" s="17">
        <v>340.0</v>
      </c>
      <c r="G75" s="17">
        <f t="shared" si="1"/>
        <v>1989.488485</v>
      </c>
      <c r="H75" s="3">
        <f t="shared" si="2"/>
        <v>6.8</v>
      </c>
      <c r="I75" s="3">
        <f t="shared" si="3"/>
        <v>5.851436721</v>
      </c>
      <c r="J75" s="3">
        <f t="shared" si="4"/>
        <v>1</v>
      </c>
      <c r="K75" s="1" t="str">
        <f t="shared" si="5"/>
        <v>LOF</v>
      </c>
      <c r="L75" s="1">
        <f t="shared" si="6"/>
        <v>0.6986595411</v>
      </c>
      <c r="M75" s="1">
        <v>7800.0</v>
      </c>
      <c r="N75" s="1">
        <f t="shared" si="7"/>
        <v>72.01732747</v>
      </c>
      <c r="O75" s="1">
        <v>500.0</v>
      </c>
      <c r="P75" s="16">
        <f t="shared" si="8"/>
        <v>5678.993158</v>
      </c>
      <c r="Q75" s="3">
        <f t="shared" si="9"/>
        <v>0.006199756321</v>
      </c>
      <c r="R75" s="16">
        <f t="shared" si="10"/>
        <v>2306.861388</v>
      </c>
      <c r="S75" s="16">
        <f t="shared" si="11"/>
        <v>54685.05367</v>
      </c>
      <c r="T75" s="16">
        <f t="shared" si="12"/>
        <v>26315.78947</v>
      </c>
      <c r="U75" s="16" t="str">
        <f t="shared" si="13"/>
        <v>spatter</v>
      </c>
      <c r="V75" s="3">
        <f t="shared" si="14"/>
        <v>33.64332439</v>
      </c>
      <c r="W75" s="3">
        <f t="shared" si="15"/>
        <v>808.0808081</v>
      </c>
      <c r="X75" s="3">
        <f t="shared" si="16"/>
        <v>5.851436721</v>
      </c>
      <c r="Y75" s="3">
        <f t="shared" si="17"/>
        <v>7.105316018</v>
      </c>
      <c r="Z75" s="3">
        <f t="shared" si="27"/>
        <v>0.2172521426</v>
      </c>
      <c r="AA75" s="3">
        <f t="shared" si="18"/>
        <v>-922.8300659</v>
      </c>
      <c r="AB75" s="3" t="str">
        <f t="shared" si="19"/>
        <v>no spatter</v>
      </c>
      <c r="AC75" s="18">
        <f t="shared" si="20"/>
        <v>176.4384142</v>
      </c>
      <c r="AD75" s="18">
        <f t="shared" si="21"/>
        <v>0.3097744361</v>
      </c>
      <c r="AE75" s="18">
        <f t="shared" si="22"/>
        <v>746.5961274</v>
      </c>
      <c r="AF75" s="18" t="str">
        <f t="shared" si="23"/>
        <v>blank</v>
      </c>
      <c r="AG75" s="19" t="str">
        <f t="shared" si="24"/>
        <v>Transition Mode</v>
      </c>
      <c r="AH75" s="19">
        <f t="shared" si="25"/>
        <v>244.5308394</v>
      </c>
      <c r="AI75" s="19">
        <f t="shared" si="26"/>
        <v>44.52296007</v>
      </c>
    </row>
    <row r="76">
      <c r="A76" s="1">
        <v>350.0</v>
      </c>
      <c r="B76" s="1">
        <v>310.0</v>
      </c>
      <c r="C76" s="17">
        <v>50.0</v>
      </c>
      <c r="D76" s="17">
        <v>95.0</v>
      </c>
      <c r="E76" s="17">
        <v>340.0</v>
      </c>
      <c r="F76" s="17">
        <v>340.0</v>
      </c>
      <c r="G76" s="17">
        <f t="shared" si="1"/>
        <v>1957.967281</v>
      </c>
      <c r="H76" s="3">
        <f t="shared" si="2"/>
        <v>6.8</v>
      </c>
      <c r="I76" s="3">
        <f t="shared" si="3"/>
        <v>5.758727296</v>
      </c>
      <c r="J76" s="3">
        <f t="shared" si="4"/>
        <v>1</v>
      </c>
      <c r="K76" s="1" t="str">
        <f t="shared" si="5"/>
        <v>LOF</v>
      </c>
      <c r="L76" s="1">
        <f t="shared" si="6"/>
        <v>0.6975437605</v>
      </c>
      <c r="M76" s="1">
        <v>7800.0</v>
      </c>
      <c r="N76" s="1">
        <f t="shared" si="7"/>
        <v>68.93908522</v>
      </c>
      <c r="O76" s="1">
        <v>500.0</v>
      </c>
      <c r="P76" s="16">
        <f t="shared" si="8"/>
        <v>5388.592945</v>
      </c>
      <c r="Q76" s="3">
        <f t="shared" si="9"/>
        <v>0.006107684187</v>
      </c>
      <c r="R76" s="16">
        <f t="shared" si="10"/>
        <v>2304.96053</v>
      </c>
      <c r="S76" s="16">
        <f t="shared" si="11"/>
        <v>54687.28516</v>
      </c>
      <c r="T76" s="16">
        <f t="shared" si="12"/>
        <v>26315.78947</v>
      </c>
      <c r="U76" s="16" t="str">
        <f t="shared" si="13"/>
        <v>spatter</v>
      </c>
      <c r="V76" s="3">
        <f t="shared" si="14"/>
        <v>31.92294399</v>
      </c>
      <c r="W76" s="3">
        <f t="shared" si="15"/>
        <v>808.0808081</v>
      </c>
      <c r="X76" s="3">
        <f t="shared" si="16"/>
        <v>5.758727296</v>
      </c>
      <c r="Y76" s="3">
        <f t="shared" si="17"/>
        <v>6.316023486</v>
      </c>
      <c r="Z76" s="3">
        <f t="shared" si="27"/>
        <v>0.2620809133</v>
      </c>
      <c r="AA76" s="3">
        <f t="shared" si="18"/>
        <v>-875.4725268</v>
      </c>
      <c r="AB76" s="3" t="str">
        <f t="shared" si="19"/>
        <v>no spatter</v>
      </c>
      <c r="AC76" s="18">
        <f t="shared" si="20"/>
        <v>159.3637289</v>
      </c>
      <c r="AD76" s="18">
        <f t="shared" si="21"/>
        <v>0.2797962649</v>
      </c>
      <c r="AE76" s="18">
        <f t="shared" si="22"/>
        <v>698.0884001</v>
      </c>
      <c r="AF76" s="18" t="str">
        <f t="shared" si="23"/>
        <v>blank</v>
      </c>
      <c r="AG76" s="19" t="str">
        <f t="shared" si="24"/>
        <v>Transition Mode</v>
      </c>
      <c r="AH76" s="19">
        <f t="shared" si="25"/>
        <v>244.1403162</v>
      </c>
      <c r="AI76" s="19">
        <f t="shared" si="26"/>
        <v>43.53452529</v>
      </c>
    </row>
    <row r="77">
      <c r="A77" s="1">
        <v>350.0</v>
      </c>
      <c r="B77" s="1">
        <v>340.0</v>
      </c>
      <c r="C77" s="17">
        <v>50.0</v>
      </c>
      <c r="D77" s="17">
        <v>95.0</v>
      </c>
      <c r="E77" s="17">
        <v>340.0</v>
      </c>
      <c r="F77" s="17">
        <v>340.0</v>
      </c>
      <c r="G77" s="17">
        <f t="shared" si="1"/>
        <v>1932.145851</v>
      </c>
      <c r="H77" s="3">
        <f t="shared" si="2"/>
        <v>6.8</v>
      </c>
      <c r="I77" s="3">
        <f t="shared" si="3"/>
        <v>5.682781913</v>
      </c>
      <c r="J77" s="3">
        <f t="shared" si="4"/>
        <v>1</v>
      </c>
      <c r="K77" s="1" t="str">
        <f t="shared" si="5"/>
        <v>LOF</v>
      </c>
      <c r="L77" s="1">
        <f t="shared" si="6"/>
        <v>0.6959554229</v>
      </c>
      <c r="M77" s="1">
        <v>7800.0</v>
      </c>
      <c r="N77" s="1">
        <f t="shared" si="7"/>
        <v>66.23674956</v>
      </c>
      <c r="O77" s="1">
        <v>500.0</v>
      </c>
      <c r="P77" s="16">
        <f t="shared" si="8"/>
        <v>5133.655618</v>
      </c>
      <c r="Q77" s="3">
        <f t="shared" si="9"/>
        <v>0.0060323013</v>
      </c>
      <c r="R77" s="16">
        <f t="shared" si="10"/>
        <v>2300.857522</v>
      </c>
      <c r="S77" s="16">
        <f t="shared" si="11"/>
        <v>54689.45234</v>
      </c>
      <c r="T77" s="16">
        <f t="shared" si="12"/>
        <v>26315.78947</v>
      </c>
      <c r="U77" s="16" t="str">
        <f t="shared" si="13"/>
        <v>spatter</v>
      </c>
      <c r="V77" s="3">
        <f t="shared" si="14"/>
        <v>30.41265177</v>
      </c>
      <c r="W77" s="3">
        <f t="shared" si="15"/>
        <v>808.0808081</v>
      </c>
      <c r="X77" s="3">
        <f t="shared" si="16"/>
        <v>5.682781913</v>
      </c>
      <c r="Y77" s="3">
        <f t="shared" si="17"/>
        <v>5.682781913</v>
      </c>
      <c r="Z77" s="3">
        <f t="shared" si="27"/>
        <v>0.311103084</v>
      </c>
      <c r="AA77" s="3">
        <f t="shared" si="18"/>
        <v>-833.8981618</v>
      </c>
      <c r="AB77" s="3" t="str">
        <f t="shared" si="19"/>
        <v>Spatter</v>
      </c>
      <c r="AC77" s="18">
        <f t="shared" si="20"/>
        <v>145.3022234</v>
      </c>
      <c r="AD77" s="18">
        <f t="shared" si="21"/>
        <v>0.2551083591</v>
      </c>
      <c r="AE77" s="18">
        <f t="shared" si="22"/>
        <v>658.0892231</v>
      </c>
      <c r="AF77" s="18" t="str">
        <f t="shared" si="23"/>
        <v>blank</v>
      </c>
      <c r="AG77" s="19" t="str">
        <f t="shared" si="24"/>
        <v>Transition Mode</v>
      </c>
      <c r="AH77" s="19">
        <f t="shared" si="25"/>
        <v>243.584398</v>
      </c>
      <c r="AI77" s="19">
        <f t="shared" si="26"/>
        <v>42.64596392</v>
      </c>
    </row>
    <row r="78">
      <c r="A78" s="1">
        <v>350.0</v>
      </c>
      <c r="B78" s="1">
        <v>370.0</v>
      </c>
      <c r="C78" s="17">
        <v>50.0</v>
      </c>
      <c r="D78" s="17">
        <v>95.0</v>
      </c>
      <c r="E78" s="17">
        <v>340.0</v>
      </c>
      <c r="F78" s="17">
        <v>340.0</v>
      </c>
      <c r="G78" s="17">
        <f t="shared" si="1"/>
        <v>1910.004701</v>
      </c>
      <c r="H78" s="3">
        <f t="shared" si="2"/>
        <v>6.8</v>
      </c>
      <c r="I78" s="3">
        <f t="shared" si="3"/>
        <v>5.617660884</v>
      </c>
      <c r="J78" s="3">
        <f t="shared" si="4"/>
        <v>1</v>
      </c>
      <c r="K78" s="1" t="str">
        <f t="shared" si="5"/>
        <v>LOF</v>
      </c>
      <c r="L78" s="1">
        <f t="shared" si="6"/>
        <v>0.6938574201</v>
      </c>
      <c r="M78" s="1">
        <v>7800.0</v>
      </c>
      <c r="N78" s="1">
        <f t="shared" si="7"/>
        <v>63.826785</v>
      </c>
      <c r="O78" s="1">
        <v>500.0</v>
      </c>
      <c r="P78" s="16">
        <f t="shared" si="8"/>
        <v>4906.300472</v>
      </c>
      <c r="Q78" s="3">
        <f t="shared" si="9"/>
        <v>0.005967692563</v>
      </c>
      <c r="R78" s="16">
        <f t="shared" si="10"/>
        <v>2295.031259</v>
      </c>
      <c r="S78" s="16">
        <f t="shared" si="11"/>
        <v>54691.57512</v>
      </c>
      <c r="T78" s="16">
        <f t="shared" si="12"/>
        <v>26315.78947</v>
      </c>
      <c r="U78" s="16" t="str">
        <f t="shared" si="13"/>
        <v>spatter</v>
      </c>
      <c r="V78" s="3">
        <f t="shared" si="14"/>
        <v>29.06576109</v>
      </c>
      <c r="W78" s="3">
        <f t="shared" si="15"/>
        <v>808.0808081</v>
      </c>
      <c r="X78" s="3">
        <f t="shared" si="16"/>
        <v>5.617660884</v>
      </c>
      <c r="Y78" s="3">
        <f t="shared" si="17"/>
        <v>5.162174867</v>
      </c>
      <c r="Z78" s="3">
        <f t="shared" si="27"/>
        <v>0.3642037892</v>
      </c>
      <c r="AA78" s="3">
        <f t="shared" si="18"/>
        <v>-796.8218106</v>
      </c>
      <c r="AB78" s="3" t="str">
        <f t="shared" si="19"/>
        <v>Spatter</v>
      </c>
      <c r="AC78" s="18">
        <f t="shared" si="20"/>
        <v>133.5209621</v>
      </c>
      <c r="AD78" s="18">
        <f t="shared" si="21"/>
        <v>0.2344238976</v>
      </c>
      <c r="AE78" s="18">
        <f t="shared" si="22"/>
        <v>624.5343885</v>
      </c>
      <c r="AF78" s="18" t="str">
        <f t="shared" si="23"/>
        <v>blank</v>
      </c>
      <c r="AG78" s="19" t="str">
        <f t="shared" si="24"/>
        <v>Transition Mode</v>
      </c>
      <c r="AH78" s="19">
        <f t="shared" si="25"/>
        <v>242.850097</v>
      </c>
      <c r="AI78" s="19">
        <f t="shared" si="26"/>
        <v>41.82427517</v>
      </c>
    </row>
    <row r="79">
      <c r="A79" s="1">
        <v>350.0</v>
      </c>
      <c r="B79" s="1">
        <v>400.0</v>
      </c>
      <c r="C79" s="17">
        <v>50.0</v>
      </c>
      <c r="D79" s="17">
        <v>95.0</v>
      </c>
      <c r="E79" s="17">
        <v>340.0</v>
      </c>
      <c r="F79" s="17">
        <v>340.0</v>
      </c>
      <c r="G79" s="17">
        <f t="shared" si="1"/>
        <v>1890.159995</v>
      </c>
      <c r="H79" s="3">
        <f t="shared" si="2"/>
        <v>6.8</v>
      </c>
      <c r="I79" s="3">
        <f t="shared" si="3"/>
        <v>5.559294102</v>
      </c>
      <c r="J79" s="3">
        <f t="shared" si="4"/>
        <v>1</v>
      </c>
      <c r="K79" s="1" t="str">
        <f t="shared" si="5"/>
        <v>LOF</v>
      </c>
      <c r="L79" s="1">
        <f t="shared" si="6"/>
        <v>0.6912379272</v>
      </c>
      <c r="M79" s="1">
        <v>7800.0</v>
      </c>
      <c r="N79" s="1">
        <f t="shared" si="7"/>
        <v>61.64969118</v>
      </c>
      <c r="O79" s="1">
        <v>500.0</v>
      </c>
      <c r="P79" s="16">
        <f t="shared" si="8"/>
        <v>4700.914262</v>
      </c>
      <c r="Q79" s="3">
        <f t="shared" si="9"/>
        <v>0.005909809123</v>
      </c>
      <c r="R79" s="16">
        <f t="shared" si="10"/>
        <v>2287.818514</v>
      </c>
      <c r="S79" s="16">
        <f t="shared" si="11"/>
        <v>54693.66938</v>
      </c>
      <c r="T79" s="16">
        <f t="shared" si="12"/>
        <v>26315.78947</v>
      </c>
      <c r="U79" s="16" t="str">
        <f t="shared" si="13"/>
        <v>spatter</v>
      </c>
      <c r="V79" s="3">
        <f t="shared" si="14"/>
        <v>27.84901814</v>
      </c>
      <c r="W79" s="3">
        <f t="shared" si="15"/>
        <v>808.0808081</v>
      </c>
      <c r="X79" s="3">
        <f t="shared" si="16"/>
        <v>5.559294102</v>
      </c>
      <c r="Y79" s="3">
        <f t="shared" si="17"/>
        <v>4.725399987</v>
      </c>
      <c r="Z79" s="3">
        <f t="shared" si="27"/>
        <v>0.421235656</v>
      </c>
      <c r="AA79" s="3">
        <f t="shared" si="18"/>
        <v>-763.3280835</v>
      </c>
      <c r="AB79" s="3" t="str">
        <f t="shared" si="19"/>
        <v>Spatter</v>
      </c>
      <c r="AC79" s="18">
        <f t="shared" si="20"/>
        <v>123.5068899</v>
      </c>
      <c r="AD79" s="18">
        <f t="shared" si="21"/>
        <v>0.2168421053</v>
      </c>
      <c r="AE79" s="18">
        <f t="shared" si="22"/>
        <v>595.978517</v>
      </c>
      <c r="AF79" s="18" t="str">
        <f t="shared" si="23"/>
        <v>blank</v>
      </c>
      <c r="AG79" s="19" t="str">
        <f t="shared" si="24"/>
        <v>Transition Mode</v>
      </c>
      <c r="AH79" s="19">
        <f t="shared" si="25"/>
        <v>241.9332745</v>
      </c>
      <c r="AI79" s="19">
        <f t="shared" si="26"/>
        <v>41.04694171</v>
      </c>
    </row>
    <row r="80">
      <c r="A80" s="1">
        <v>375.0</v>
      </c>
      <c r="B80" s="1">
        <v>100.0</v>
      </c>
      <c r="C80" s="17">
        <v>50.0</v>
      </c>
      <c r="D80" s="17">
        <v>95.0</v>
      </c>
      <c r="E80" s="17">
        <v>380.0</v>
      </c>
      <c r="F80" s="17">
        <v>380.0</v>
      </c>
      <c r="G80" s="17">
        <f t="shared" si="1"/>
        <v>2870.856562</v>
      </c>
      <c r="H80" s="3">
        <f t="shared" si="2"/>
        <v>7.6</v>
      </c>
      <c r="I80" s="3">
        <f t="shared" si="3"/>
        <v>7.554885689</v>
      </c>
      <c r="J80" s="3">
        <f t="shared" si="4"/>
        <v>1</v>
      </c>
      <c r="K80" s="1" t="str">
        <f t="shared" si="5"/>
        <v>LOF</v>
      </c>
      <c r="L80" s="1">
        <f t="shared" si="6"/>
        <v>0.6999999951</v>
      </c>
      <c r="M80" s="1">
        <v>7800.0</v>
      </c>
      <c r="N80" s="1">
        <f t="shared" si="7"/>
        <v>119.9514166</v>
      </c>
      <c r="O80" s="1">
        <v>500.0</v>
      </c>
      <c r="P80" s="16">
        <f t="shared" si="8"/>
        <v>10201.07703</v>
      </c>
      <c r="Q80" s="3">
        <f t="shared" si="9"/>
        <v>0.008828456765</v>
      </c>
      <c r="R80" s="16">
        <f t="shared" si="10"/>
        <v>2195.170701</v>
      </c>
      <c r="S80" s="16">
        <f t="shared" si="11"/>
        <v>54666.70158</v>
      </c>
      <c r="T80" s="16">
        <f t="shared" si="12"/>
        <v>26315.78947</v>
      </c>
      <c r="U80" s="16" t="str">
        <f t="shared" si="13"/>
        <v>spatter</v>
      </c>
      <c r="V80" s="3">
        <f t="shared" si="14"/>
        <v>60.43292081</v>
      </c>
      <c r="W80" s="3">
        <f t="shared" si="15"/>
        <v>808.0808081</v>
      </c>
      <c r="X80" s="3">
        <f t="shared" si="16"/>
        <v>7.554885689</v>
      </c>
      <c r="Y80" s="3">
        <f t="shared" si="17"/>
        <v>28.70856562</v>
      </c>
      <c r="Z80" s="3">
        <f t="shared" si="27"/>
        <v>0.03998693068</v>
      </c>
      <c r="AA80" s="3">
        <f t="shared" si="18"/>
        <v>-1660.277061</v>
      </c>
      <c r="AB80" s="3" t="str">
        <f t="shared" si="19"/>
        <v>no spatter</v>
      </c>
      <c r="AC80" s="18">
        <f t="shared" si="20"/>
        <v>529.3152425</v>
      </c>
      <c r="AD80" s="18">
        <f t="shared" si="21"/>
        <v>0.8673684211</v>
      </c>
      <c r="AE80" s="18">
        <f t="shared" si="22"/>
        <v>1744.728754</v>
      </c>
      <c r="AF80" s="18" t="str">
        <f t="shared" si="23"/>
        <v>blank</v>
      </c>
      <c r="AG80" s="19" t="str">
        <f t="shared" si="24"/>
        <v>Keyhole Mode</v>
      </c>
      <c r="AH80" s="19">
        <f t="shared" si="25"/>
        <v>262.4999982</v>
      </c>
      <c r="AI80" s="19">
        <f t="shared" si="26"/>
        <v>61.01263403</v>
      </c>
    </row>
    <row r="81">
      <c r="A81" s="1">
        <v>375.0</v>
      </c>
      <c r="B81" s="1">
        <v>130.0</v>
      </c>
      <c r="C81" s="17">
        <v>50.0</v>
      </c>
      <c r="D81" s="17">
        <v>95.0</v>
      </c>
      <c r="E81" s="17">
        <v>380.0</v>
      </c>
      <c r="F81" s="17">
        <v>380.0</v>
      </c>
      <c r="G81" s="17">
        <f t="shared" si="1"/>
        <v>2593.117162</v>
      </c>
      <c r="H81" s="3">
        <f t="shared" si="2"/>
        <v>7.6</v>
      </c>
      <c r="I81" s="3">
        <f t="shared" si="3"/>
        <v>6.823992533</v>
      </c>
      <c r="J81" s="3">
        <f t="shared" si="4"/>
        <v>1</v>
      </c>
      <c r="K81" s="1" t="str">
        <f t="shared" si="5"/>
        <v>LOF</v>
      </c>
      <c r="L81" s="1">
        <f t="shared" si="6"/>
        <v>0.6999996258</v>
      </c>
      <c r="M81" s="1">
        <v>7800.0</v>
      </c>
      <c r="N81" s="1">
        <f t="shared" si="7"/>
        <v>106.657476</v>
      </c>
      <c r="O81" s="1">
        <v>500.0</v>
      </c>
      <c r="P81" s="16">
        <f t="shared" si="8"/>
        <v>8946.931697</v>
      </c>
      <c r="Q81" s="3">
        <f t="shared" si="9"/>
        <v>0.008011792512</v>
      </c>
      <c r="R81" s="16">
        <f t="shared" si="10"/>
        <v>2254.981286</v>
      </c>
      <c r="S81" s="16">
        <f t="shared" si="11"/>
        <v>54669.9318</v>
      </c>
      <c r="T81" s="16">
        <f t="shared" si="12"/>
        <v>26315.78947</v>
      </c>
      <c r="U81" s="16" t="str">
        <f t="shared" si="13"/>
        <v>spatter</v>
      </c>
      <c r="V81" s="3">
        <f t="shared" si="14"/>
        <v>53.00314986</v>
      </c>
      <c r="W81" s="3">
        <f t="shared" si="15"/>
        <v>808.0808081</v>
      </c>
      <c r="X81" s="3">
        <f t="shared" si="16"/>
        <v>6.823992533</v>
      </c>
      <c r="Y81" s="3">
        <f t="shared" si="17"/>
        <v>19.9470551</v>
      </c>
      <c r="Z81" s="3">
        <f t="shared" si="27"/>
        <v>0.06104012578</v>
      </c>
      <c r="AA81" s="3">
        <f t="shared" si="18"/>
        <v>-1455.755045</v>
      </c>
      <c r="AB81" s="3" t="str">
        <f t="shared" si="19"/>
        <v>no spatter</v>
      </c>
      <c r="AC81" s="18">
        <f t="shared" si="20"/>
        <v>407.1655712</v>
      </c>
      <c r="AD81" s="18">
        <f t="shared" si="21"/>
        <v>0.6672064777</v>
      </c>
      <c r="AE81" s="18">
        <f t="shared" si="22"/>
        <v>1400.445936</v>
      </c>
      <c r="AF81" s="18" t="str">
        <f t="shared" si="23"/>
        <v>blank</v>
      </c>
      <c r="AG81" s="19" t="str">
        <f t="shared" si="24"/>
        <v>Keyhole Mode</v>
      </c>
      <c r="AH81" s="19">
        <f t="shared" si="25"/>
        <v>262.4998597</v>
      </c>
      <c r="AI81" s="19">
        <f t="shared" si="26"/>
        <v>56.41652372</v>
      </c>
    </row>
    <row r="82">
      <c r="A82" s="1">
        <v>375.0</v>
      </c>
      <c r="B82" s="1">
        <v>180.0</v>
      </c>
      <c r="C82" s="17">
        <v>50.0</v>
      </c>
      <c r="D82" s="17">
        <v>95.0</v>
      </c>
      <c r="E82" s="17">
        <v>380.0</v>
      </c>
      <c r="F82" s="17">
        <v>380.0</v>
      </c>
      <c r="G82" s="17">
        <f t="shared" si="1"/>
        <v>2341.503307</v>
      </c>
      <c r="H82" s="3">
        <f t="shared" si="2"/>
        <v>7.6</v>
      </c>
      <c r="I82" s="3">
        <f t="shared" si="3"/>
        <v>6.161850809</v>
      </c>
      <c r="J82" s="3">
        <f t="shared" si="4"/>
        <v>1</v>
      </c>
      <c r="K82" s="1" t="str">
        <f t="shared" si="5"/>
        <v>LOF</v>
      </c>
      <c r="L82" s="1">
        <f t="shared" si="6"/>
        <v>0.6999793292</v>
      </c>
      <c r="M82" s="1">
        <v>7800.0</v>
      </c>
      <c r="N82" s="1">
        <f t="shared" si="7"/>
        <v>92.41401988</v>
      </c>
      <c r="O82" s="1">
        <v>500.0</v>
      </c>
      <c r="P82" s="16">
        <f t="shared" si="8"/>
        <v>7603.209423</v>
      </c>
      <c r="Q82" s="3">
        <f t="shared" si="9"/>
        <v>0.007274101699</v>
      </c>
      <c r="R82" s="16">
        <f t="shared" si="10"/>
        <v>2305.646242</v>
      </c>
      <c r="S82" s="16">
        <f t="shared" si="11"/>
        <v>54674.5756</v>
      </c>
      <c r="T82" s="16">
        <f t="shared" si="12"/>
        <v>26315.78947</v>
      </c>
      <c r="U82" s="16" t="str">
        <f t="shared" si="13"/>
        <v>spatter</v>
      </c>
      <c r="V82" s="3">
        <f t="shared" si="14"/>
        <v>45.04270985</v>
      </c>
      <c r="W82" s="3">
        <f t="shared" si="15"/>
        <v>808.0808081</v>
      </c>
      <c r="X82" s="3">
        <f t="shared" si="16"/>
        <v>6.161850809</v>
      </c>
      <c r="Y82" s="3">
        <f t="shared" si="17"/>
        <v>13.00835171</v>
      </c>
      <c r="Z82" s="3">
        <f t="shared" si="27"/>
        <v>0.1056686993</v>
      </c>
      <c r="AA82" s="3">
        <f t="shared" si="18"/>
        <v>-1236.625109</v>
      </c>
      <c r="AB82" s="3" t="str">
        <f t="shared" si="19"/>
        <v>no spatter</v>
      </c>
      <c r="AC82" s="18">
        <f t="shared" si="20"/>
        <v>294.0640236</v>
      </c>
      <c r="AD82" s="18">
        <f t="shared" si="21"/>
        <v>0.481871345</v>
      </c>
      <c r="AE82" s="18">
        <f t="shared" si="22"/>
        <v>1081.068338</v>
      </c>
      <c r="AF82" s="18" t="str">
        <f t="shared" si="23"/>
        <v>blank</v>
      </c>
      <c r="AG82" s="19" t="str">
        <f t="shared" si="24"/>
        <v>Keyhole Mode</v>
      </c>
      <c r="AH82" s="19">
        <f t="shared" si="25"/>
        <v>262.4922485</v>
      </c>
      <c r="AI82" s="19">
        <f t="shared" si="26"/>
        <v>51.73036012</v>
      </c>
    </row>
    <row r="83">
      <c r="A83" s="1">
        <v>375.0</v>
      </c>
      <c r="B83" s="1">
        <v>220.0</v>
      </c>
      <c r="C83" s="17">
        <v>50.0</v>
      </c>
      <c r="D83" s="17">
        <v>95.0</v>
      </c>
      <c r="E83" s="17">
        <v>380.0</v>
      </c>
      <c r="F83" s="17">
        <v>380.0</v>
      </c>
      <c r="G83" s="17">
        <f t="shared" si="1"/>
        <v>2229.879763</v>
      </c>
      <c r="H83" s="3">
        <f t="shared" si="2"/>
        <v>7.6</v>
      </c>
      <c r="I83" s="3">
        <f t="shared" si="3"/>
        <v>5.868104639</v>
      </c>
      <c r="J83" s="3">
        <f t="shared" si="4"/>
        <v>1</v>
      </c>
      <c r="K83" s="1" t="str">
        <f t="shared" si="5"/>
        <v>LOF</v>
      </c>
      <c r="L83" s="1">
        <f t="shared" si="6"/>
        <v>0.6998622961</v>
      </c>
      <c r="M83" s="1">
        <v>7800.0</v>
      </c>
      <c r="N83" s="1">
        <f t="shared" si="7"/>
        <v>84.70784537</v>
      </c>
      <c r="O83" s="1">
        <v>500.0</v>
      </c>
      <c r="P83" s="16">
        <f t="shared" si="8"/>
        <v>6876.211827</v>
      </c>
      <c r="Q83" s="3">
        <f t="shared" si="9"/>
        <v>0.006947646483</v>
      </c>
      <c r="R83" s="16">
        <f t="shared" si="10"/>
        <v>2323.826743</v>
      </c>
      <c r="S83" s="16">
        <f t="shared" si="11"/>
        <v>54677.84489</v>
      </c>
      <c r="T83" s="16">
        <f t="shared" si="12"/>
        <v>26315.78947</v>
      </c>
      <c r="U83" s="16" t="str">
        <f t="shared" si="13"/>
        <v>spatter</v>
      </c>
      <c r="V83" s="3">
        <f t="shared" si="14"/>
        <v>40.73585206</v>
      </c>
      <c r="W83" s="3">
        <f t="shared" si="15"/>
        <v>808.0808081</v>
      </c>
      <c r="X83" s="3">
        <f t="shared" si="16"/>
        <v>5.868104639</v>
      </c>
      <c r="Y83" s="3">
        <f t="shared" si="17"/>
        <v>10.1358171</v>
      </c>
      <c r="Z83" s="3">
        <f t="shared" si="27"/>
        <v>0.1503257514</v>
      </c>
      <c r="AA83" s="3">
        <f t="shared" si="18"/>
        <v>-1118.068663</v>
      </c>
      <c r="AB83" s="3" t="str">
        <f t="shared" si="19"/>
        <v>no spatter</v>
      </c>
      <c r="AC83" s="18">
        <f t="shared" si="20"/>
        <v>240.5978375</v>
      </c>
      <c r="AD83" s="18">
        <f t="shared" si="21"/>
        <v>0.3942583732</v>
      </c>
      <c r="AE83" s="18">
        <f t="shared" si="22"/>
        <v>929.7664819</v>
      </c>
      <c r="AF83" s="18" t="str">
        <f t="shared" si="23"/>
        <v>blank</v>
      </c>
      <c r="AG83" s="19" t="str">
        <f t="shared" si="24"/>
        <v>Keyhole Mode</v>
      </c>
      <c r="AH83" s="19">
        <f t="shared" si="25"/>
        <v>262.448361</v>
      </c>
      <c r="AI83" s="19">
        <f t="shared" si="26"/>
        <v>49.32046178</v>
      </c>
    </row>
    <row r="84">
      <c r="A84" s="1">
        <v>375.0</v>
      </c>
      <c r="B84" s="1">
        <v>250.0</v>
      </c>
      <c r="C84" s="17">
        <v>50.0</v>
      </c>
      <c r="D84" s="17">
        <v>95.0</v>
      </c>
      <c r="E84" s="17">
        <v>380.0</v>
      </c>
      <c r="F84" s="17">
        <v>380.0</v>
      </c>
      <c r="G84" s="17">
        <f t="shared" si="1"/>
        <v>2173.328117</v>
      </c>
      <c r="H84" s="3">
        <f t="shared" si="2"/>
        <v>7.6</v>
      </c>
      <c r="I84" s="3">
        <f t="shared" si="3"/>
        <v>5.719284519</v>
      </c>
      <c r="J84" s="3">
        <f t="shared" si="4"/>
        <v>1</v>
      </c>
      <c r="K84" s="1" t="str">
        <f t="shared" si="5"/>
        <v>LOF</v>
      </c>
      <c r="L84" s="1">
        <f t="shared" si="6"/>
        <v>0.6996165713</v>
      </c>
      <c r="M84" s="1">
        <v>7800.0</v>
      </c>
      <c r="N84" s="1">
        <f t="shared" si="7"/>
        <v>80.17085301</v>
      </c>
      <c r="O84" s="1">
        <v>500.0</v>
      </c>
      <c r="P84" s="16">
        <f t="shared" si="8"/>
        <v>6448.19368</v>
      </c>
      <c r="Q84" s="3">
        <f t="shared" si="9"/>
        <v>0.006782473494</v>
      </c>
      <c r="R84" s="16">
        <f t="shared" si="10"/>
        <v>2330.264795</v>
      </c>
      <c r="S84" s="16">
        <f t="shared" si="11"/>
        <v>54680.11457</v>
      </c>
      <c r="T84" s="16">
        <f t="shared" si="12"/>
        <v>26315.78947</v>
      </c>
      <c r="U84" s="16" t="str">
        <f t="shared" si="13"/>
        <v>spatter</v>
      </c>
      <c r="V84" s="3">
        <f t="shared" si="14"/>
        <v>38.20019953</v>
      </c>
      <c r="W84" s="3">
        <f t="shared" si="15"/>
        <v>808.0808081</v>
      </c>
      <c r="X84" s="3">
        <f t="shared" si="16"/>
        <v>5.719284519</v>
      </c>
      <c r="Y84" s="3">
        <f t="shared" si="17"/>
        <v>8.693312469</v>
      </c>
      <c r="Z84" s="3">
        <f t="shared" si="27"/>
        <v>0.1891959745</v>
      </c>
      <c r="AA84" s="3">
        <f t="shared" si="18"/>
        <v>-1048.26883</v>
      </c>
      <c r="AB84" s="3" t="str">
        <f t="shared" si="19"/>
        <v>no spatter</v>
      </c>
      <c r="AC84" s="18">
        <f t="shared" si="20"/>
        <v>211.726097</v>
      </c>
      <c r="AD84" s="18">
        <f t="shared" si="21"/>
        <v>0.3469473684</v>
      </c>
      <c r="AE84" s="18">
        <f t="shared" si="22"/>
        <v>847.9338634</v>
      </c>
      <c r="AF84" s="18" t="str">
        <f t="shared" si="23"/>
        <v>blank</v>
      </c>
      <c r="AG84" s="19" t="str">
        <f t="shared" si="24"/>
        <v>Transition Mode</v>
      </c>
      <c r="AH84" s="19">
        <f t="shared" si="25"/>
        <v>262.3562142</v>
      </c>
      <c r="AI84" s="19">
        <f t="shared" si="26"/>
        <v>47.93960323</v>
      </c>
    </row>
    <row r="85">
      <c r="A85" s="1">
        <v>375.0</v>
      </c>
      <c r="B85" s="1">
        <v>310.0</v>
      </c>
      <c r="C85" s="17">
        <v>50.0</v>
      </c>
      <c r="D85" s="17">
        <v>95.0</v>
      </c>
      <c r="E85" s="17">
        <v>380.0</v>
      </c>
      <c r="F85" s="17">
        <v>380.0</v>
      </c>
      <c r="G85" s="17">
        <f t="shared" si="1"/>
        <v>2098.628992</v>
      </c>
      <c r="H85" s="3">
        <f t="shared" si="2"/>
        <v>7.6</v>
      </c>
      <c r="I85" s="3">
        <f t="shared" si="3"/>
        <v>5.522707874</v>
      </c>
      <c r="J85" s="3">
        <f t="shared" si="4"/>
        <v>1</v>
      </c>
      <c r="K85" s="1" t="str">
        <f t="shared" si="5"/>
        <v>LOF</v>
      </c>
      <c r="L85" s="1">
        <f t="shared" si="6"/>
        <v>0.6983596901</v>
      </c>
      <c r="M85" s="1">
        <v>7800.0</v>
      </c>
      <c r="N85" s="1">
        <f t="shared" si="7"/>
        <v>73.09060549</v>
      </c>
      <c r="O85" s="1">
        <v>500.0</v>
      </c>
      <c r="P85" s="16">
        <f t="shared" si="8"/>
        <v>5780.245801</v>
      </c>
      <c r="Q85" s="3">
        <f t="shared" si="9"/>
        <v>0.006564542243</v>
      </c>
      <c r="R85" s="16">
        <f t="shared" si="10"/>
        <v>2332.052796</v>
      </c>
      <c r="S85" s="16">
        <f t="shared" si="11"/>
        <v>54684.32836</v>
      </c>
      <c r="T85" s="16">
        <f t="shared" si="12"/>
        <v>26315.78947</v>
      </c>
      <c r="U85" s="16" t="str">
        <f t="shared" si="13"/>
        <v>spatter</v>
      </c>
      <c r="V85" s="3">
        <f t="shared" si="14"/>
        <v>34.24316233</v>
      </c>
      <c r="W85" s="3">
        <f t="shared" si="15"/>
        <v>808.0808081</v>
      </c>
      <c r="X85" s="3">
        <f t="shared" si="16"/>
        <v>5.522707874</v>
      </c>
      <c r="Y85" s="3">
        <f t="shared" si="17"/>
        <v>6.769770943</v>
      </c>
      <c r="Z85" s="3">
        <f t="shared" si="27"/>
        <v>0.2809089857</v>
      </c>
      <c r="AA85" s="3">
        <f t="shared" si="18"/>
        <v>-939.3420235</v>
      </c>
      <c r="AB85" s="3" t="str">
        <f t="shared" si="19"/>
        <v>no spatter</v>
      </c>
      <c r="AC85" s="18">
        <f t="shared" si="20"/>
        <v>170.7468524</v>
      </c>
      <c r="AD85" s="18">
        <f t="shared" si="21"/>
        <v>0.2797962649</v>
      </c>
      <c r="AE85" s="18">
        <f t="shared" si="22"/>
        <v>731.5657187</v>
      </c>
      <c r="AF85" s="18" t="str">
        <f t="shared" si="23"/>
        <v>blank</v>
      </c>
      <c r="AG85" s="19" t="str">
        <f t="shared" si="24"/>
        <v>Transition Mode</v>
      </c>
      <c r="AH85" s="19">
        <f t="shared" si="25"/>
        <v>261.8848838</v>
      </c>
      <c r="AI85" s="19">
        <f t="shared" si="26"/>
        <v>45.80496044</v>
      </c>
    </row>
    <row r="86">
      <c r="A86" s="1">
        <v>375.0</v>
      </c>
      <c r="B86" s="1">
        <v>340.0</v>
      </c>
      <c r="C86" s="17">
        <v>50.0</v>
      </c>
      <c r="D86" s="17">
        <v>95.0</v>
      </c>
      <c r="E86" s="17">
        <v>380.0</v>
      </c>
      <c r="F86" s="17">
        <v>380.0</v>
      </c>
      <c r="G86" s="17">
        <f t="shared" si="1"/>
        <v>2072.439944</v>
      </c>
      <c r="H86" s="3">
        <f t="shared" si="2"/>
        <v>7.6</v>
      </c>
      <c r="I86" s="3">
        <f t="shared" si="3"/>
        <v>5.453789325</v>
      </c>
      <c r="J86" s="3">
        <f t="shared" si="4"/>
        <v>1</v>
      </c>
      <c r="K86" s="1" t="str">
        <f t="shared" si="5"/>
        <v>LOF</v>
      </c>
      <c r="L86" s="1">
        <f t="shared" si="6"/>
        <v>0.6972010193</v>
      </c>
      <c r="M86" s="1">
        <v>7800.0</v>
      </c>
      <c r="N86" s="1">
        <f t="shared" si="7"/>
        <v>70.22801006</v>
      </c>
      <c r="O86" s="1">
        <v>500.0</v>
      </c>
      <c r="P86" s="16">
        <f t="shared" si="8"/>
        <v>5510.189629</v>
      </c>
      <c r="Q86" s="3">
        <f t="shared" si="9"/>
        <v>0.006488207165</v>
      </c>
      <c r="R86" s="16">
        <f t="shared" si="10"/>
        <v>2329.261182</v>
      </c>
      <c r="S86" s="16">
        <f t="shared" si="11"/>
        <v>54686.32215</v>
      </c>
      <c r="T86" s="16">
        <f t="shared" si="12"/>
        <v>26315.78947</v>
      </c>
      <c r="U86" s="16" t="str">
        <f t="shared" si="13"/>
        <v>spatter</v>
      </c>
      <c r="V86" s="3">
        <f t="shared" si="14"/>
        <v>32.64330349</v>
      </c>
      <c r="W86" s="3">
        <f t="shared" si="15"/>
        <v>808.0808081</v>
      </c>
      <c r="X86" s="3">
        <f t="shared" si="16"/>
        <v>5.453789325</v>
      </c>
      <c r="Y86" s="3">
        <f t="shared" si="17"/>
        <v>6.095411599</v>
      </c>
      <c r="Z86" s="3">
        <f t="shared" si="27"/>
        <v>0.3336924372</v>
      </c>
      <c r="AA86" s="3">
        <f t="shared" si="18"/>
        <v>-895.3021256</v>
      </c>
      <c r="AB86" s="3" t="str">
        <f t="shared" si="19"/>
        <v>Spatter</v>
      </c>
      <c r="AC86" s="18">
        <f t="shared" si="20"/>
        <v>155.6809537</v>
      </c>
      <c r="AD86" s="18">
        <f t="shared" si="21"/>
        <v>0.2551083591</v>
      </c>
      <c r="AE86" s="18">
        <f t="shared" si="22"/>
        <v>688.6987637</v>
      </c>
      <c r="AF86" s="18" t="str">
        <f t="shared" si="23"/>
        <v>blank</v>
      </c>
      <c r="AG86" s="19" t="str">
        <f t="shared" si="24"/>
        <v>Transition Mode</v>
      </c>
      <c r="AH86" s="19">
        <f t="shared" si="25"/>
        <v>261.4503822</v>
      </c>
      <c r="AI86" s="19">
        <f t="shared" si="26"/>
        <v>44.9263524</v>
      </c>
    </row>
    <row r="87">
      <c r="A87" s="1">
        <v>375.0</v>
      </c>
      <c r="B87" s="1">
        <v>370.0</v>
      </c>
      <c r="C87" s="17">
        <v>50.0</v>
      </c>
      <c r="D87" s="17">
        <v>95.0</v>
      </c>
      <c r="E87" s="17">
        <v>380.0</v>
      </c>
      <c r="F87" s="17">
        <v>380.0</v>
      </c>
      <c r="G87" s="17">
        <f t="shared" si="1"/>
        <v>2050.431817</v>
      </c>
      <c r="H87" s="3">
        <f t="shared" si="2"/>
        <v>7.6</v>
      </c>
      <c r="I87" s="3">
        <f t="shared" si="3"/>
        <v>5.395873204</v>
      </c>
      <c r="J87" s="3">
        <f t="shared" si="4"/>
        <v>1</v>
      </c>
      <c r="K87" s="1" t="str">
        <f t="shared" si="5"/>
        <v>LOF</v>
      </c>
      <c r="L87" s="1">
        <f t="shared" si="6"/>
        <v>0.695620341</v>
      </c>
      <c r="M87" s="1">
        <v>7800.0</v>
      </c>
      <c r="N87" s="1">
        <f t="shared" si="7"/>
        <v>67.68313011</v>
      </c>
      <c r="O87" s="1">
        <v>500.0</v>
      </c>
      <c r="P87" s="16">
        <f t="shared" si="8"/>
        <v>5270.106614</v>
      </c>
      <c r="Q87" s="3">
        <f t="shared" si="9"/>
        <v>0.006424088066</v>
      </c>
      <c r="R87" s="16">
        <f t="shared" si="10"/>
        <v>2324.750761</v>
      </c>
      <c r="S87" s="16">
        <f t="shared" si="11"/>
        <v>54688.26631</v>
      </c>
      <c r="T87" s="16">
        <f t="shared" si="12"/>
        <v>26315.78947</v>
      </c>
      <c r="U87" s="16" t="str">
        <f t="shared" si="13"/>
        <v>spatter</v>
      </c>
      <c r="V87" s="3">
        <f t="shared" si="14"/>
        <v>31.22101075</v>
      </c>
      <c r="W87" s="3">
        <f t="shared" si="15"/>
        <v>808.0808081</v>
      </c>
      <c r="X87" s="3">
        <f t="shared" si="16"/>
        <v>5.395873204</v>
      </c>
      <c r="Y87" s="3">
        <f t="shared" si="17"/>
        <v>5.541707615</v>
      </c>
      <c r="Z87" s="3">
        <f t="shared" si="27"/>
        <v>0.3909807327</v>
      </c>
      <c r="AA87" s="3">
        <f t="shared" si="18"/>
        <v>-856.1501544</v>
      </c>
      <c r="AB87" s="3" t="str">
        <f t="shared" si="19"/>
        <v>Spatter</v>
      </c>
      <c r="AC87" s="18">
        <f t="shared" si="20"/>
        <v>143.0581737</v>
      </c>
      <c r="AD87" s="18">
        <f t="shared" si="21"/>
        <v>0.2344238976</v>
      </c>
      <c r="AE87" s="18">
        <f t="shared" si="22"/>
        <v>652.7388204</v>
      </c>
      <c r="AF87" s="18" t="str">
        <f t="shared" si="23"/>
        <v>blank</v>
      </c>
      <c r="AG87" s="19" t="str">
        <f t="shared" si="24"/>
        <v>Transition Mode</v>
      </c>
      <c r="AH87" s="19">
        <f t="shared" si="25"/>
        <v>260.8576279</v>
      </c>
      <c r="AI87" s="19">
        <f t="shared" si="26"/>
        <v>44.12181529</v>
      </c>
    </row>
    <row r="88">
      <c r="A88" s="1">
        <v>375.0</v>
      </c>
      <c r="B88" s="1">
        <v>400.0</v>
      </c>
      <c r="C88" s="17">
        <v>50.0</v>
      </c>
      <c r="D88" s="17">
        <v>95.0</v>
      </c>
      <c r="E88" s="17">
        <v>380.0</v>
      </c>
      <c r="F88" s="17">
        <v>380.0</v>
      </c>
      <c r="G88" s="17">
        <f t="shared" si="1"/>
        <v>2031.08395</v>
      </c>
      <c r="H88" s="3">
        <f t="shared" si="2"/>
        <v>7.6</v>
      </c>
      <c r="I88" s="3">
        <f t="shared" si="3"/>
        <v>5.344957764</v>
      </c>
      <c r="J88" s="3">
        <f t="shared" si="4"/>
        <v>1</v>
      </c>
      <c r="K88" s="1" t="str">
        <f t="shared" si="5"/>
        <v>LOF</v>
      </c>
      <c r="L88" s="1">
        <f t="shared" si="6"/>
        <v>0.6935921162</v>
      </c>
      <c r="M88" s="1">
        <v>7800.0</v>
      </c>
      <c r="N88" s="1">
        <f t="shared" si="7"/>
        <v>65.39078468</v>
      </c>
      <c r="O88" s="1">
        <v>500.0</v>
      </c>
      <c r="P88" s="16">
        <f t="shared" si="8"/>
        <v>5053.847612</v>
      </c>
      <c r="Q88" s="3">
        <f t="shared" si="9"/>
        <v>0.006367742316</v>
      </c>
      <c r="R88" s="16">
        <f t="shared" si="10"/>
        <v>2318.86646</v>
      </c>
      <c r="S88" s="16">
        <f t="shared" si="11"/>
        <v>54690.17573</v>
      </c>
      <c r="T88" s="16">
        <f t="shared" si="12"/>
        <v>26315.78947</v>
      </c>
      <c r="U88" s="16" t="str">
        <f t="shared" si="13"/>
        <v>spatter</v>
      </c>
      <c r="V88" s="3">
        <f t="shared" si="14"/>
        <v>29.93985552</v>
      </c>
      <c r="W88" s="3">
        <f t="shared" si="15"/>
        <v>808.0808081</v>
      </c>
      <c r="X88" s="3">
        <f t="shared" si="16"/>
        <v>5.344957764</v>
      </c>
      <c r="Y88" s="3">
        <f t="shared" si="17"/>
        <v>5.077709876</v>
      </c>
      <c r="Z88" s="3">
        <f t="shared" si="27"/>
        <v>0.4526415661</v>
      </c>
      <c r="AA88" s="3">
        <f t="shared" si="18"/>
        <v>-820.8833269</v>
      </c>
      <c r="AB88" s="3" t="str">
        <f t="shared" si="19"/>
        <v>Spatter</v>
      </c>
      <c r="AC88" s="18">
        <f t="shared" si="20"/>
        <v>132.3288106</v>
      </c>
      <c r="AD88" s="18">
        <f t="shared" si="21"/>
        <v>0.2168421053</v>
      </c>
      <c r="AE88" s="18">
        <f t="shared" si="22"/>
        <v>622.1362287</v>
      </c>
      <c r="AF88" s="18" t="str">
        <f t="shared" si="23"/>
        <v>blank</v>
      </c>
      <c r="AG88" s="19" t="str">
        <f t="shared" si="24"/>
        <v>Transition Mode</v>
      </c>
      <c r="AH88" s="19">
        <f t="shared" si="25"/>
        <v>260.0970436</v>
      </c>
      <c r="AI88" s="19">
        <f t="shared" si="26"/>
        <v>43.36702064</v>
      </c>
    </row>
    <row r="89">
      <c r="A89" s="1">
        <v>100.0</v>
      </c>
      <c r="B89" s="1">
        <v>400.0</v>
      </c>
      <c r="C89" s="17">
        <v>30.0</v>
      </c>
      <c r="D89" s="17">
        <v>37.5</v>
      </c>
      <c r="E89" s="17">
        <v>129.28</v>
      </c>
      <c r="F89" s="17">
        <v>119.71</v>
      </c>
      <c r="G89" s="17">
        <f t="shared" si="1"/>
        <v>653.4917132</v>
      </c>
      <c r="H89" s="3">
        <f t="shared" si="2"/>
        <v>4.309333333</v>
      </c>
      <c r="I89" s="3">
        <f t="shared" si="3"/>
        <v>5.458956755</v>
      </c>
      <c r="J89" s="3">
        <f t="shared" si="4"/>
        <v>0.9259746287</v>
      </c>
      <c r="K89" s="1" t="str">
        <f t="shared" si="5"/>
        <v>LOF</v>
      </c>
      <c r="L89" s="1">
        <f t="shared" si="6"/>
        <v>0.6997727031</v>
      </c>
      <c r="M89" s="1">
        <v>7800.0</v>
      </c>
      <c r="N89" s="1">
        <f t="shared" si="7"/>
        <v>69.93498042</v>
      </c>
      <c r="O89" s="1">
        <v>500.0</v>
      </c>
      <c r="P89" s="16">
        <f t="shared" si="8"/>
        <v>5482.545322</v>
      </c>
      <c r="Q89" s="3">
        <f t="shared" si="9"/>
        <v>0.002045758643</v>
      </c>
      <c r="R89" s="16">
        <f t="shared" si="10"/>
        <v>2162.838399</v>
      </c>
      <c r="S89" s="16">
        <f t="shared" si="11"/>
        <v>54686.53733</v>
      </c>
      <c r="T89" s="16">
        <f t="shared" si="12"/>
        <v>66666.66667</v>
      </c>
      <c r="U89" s="16" t="str">
        <f t="shared" si="13"/>
        <v>no spatter</v>
      </c>
      <c r="V89" s="3">
        <f t="shared" si="14"/>
        <v>32.4795339</v>
      </c>
      <c r="W89" s="3">
        <f t="shared" si="15"/>
        <v>484.8484848</v>
      </c>
      <c r="X89" s="3">
        <f t="shared" si="16"/>
        <v>5.054855455</v>
      </c>
      <c r="Y89" s="3">
        <f t="shared" si="17"/>
        <v>1.633729283</v>
      </c>
      <c r="Z89" s="3">
        <f t="shared" si="27"/>
        <v>0.1456352961</v>
      </c>
      <c r="AA89" s="3">
        <f t="shared" si="18"/>
        <v>-890.7939804</v>
      </c>
      <c r="AB89" s="3" t="str">
        <f t="shared" si="19"/>
        <v>no spatter</v>
      </c>
      <c r="AC89" s="18">
        <f t="shared" si="20"/>
        <v>226.4685067</v>
      </c>
      <c r="AD89" s="18">
        <f t="shared" si="21"/>
        <v>0.5493333333</v>
      </c>
      <c r="AE89" s="18">
        <f t="shared" si="22"/>
        <v>789.0450441</v>
      </c>
      <c r="AF89" s="18" t="str">
        <f t="shared" si="23"/>
        <v>blank</v>
      </c>
      <c r="AG89" s="19" t="str">
        <f t="shared" si="24"/>
        <v>Transition Mode</v>
      </c>
      <c r="AH89" s="19">
        <f t="shared" si="25"/>
        <v>69.97727031</v>
      </c>
      <c r="AI89" s="19">
        <f t="shared" si="26"/>
        <v>11.25926034</v>
      </c>
      <c r="AJ89" s="23" t="s">
        <v>51</v>
      </c>
    </row>
    <row r="90">
      <c r="A90" s="1">
        <v>100.0</v>
      </c>
      <c r="B90" s="1">
        <v>500.0</v>
      </c>
      <c r="C90" s="17">
        <v>30.0</v>
      </c>
      <c r="D90" s="17">
        <v>37.5</v>
      </c>
      <c r="E90" s="17">
        <v>98.86</v>
      </c>
      <c r="F90" s="17">
        <v>109.71</v>
      </c>
      <c r="G90" s="17">
        <f t="shared" si="1"/>
        <v>613.4350725</v>
      </c>
      <c r="H90" s="3">
        <f t="shared" si="2"/>
        <v>3.295333333</v>
      </c>
      <c r="I90" s="3">
        <f t="shared" si="3"/>
        <v>5.591423503</v>
      </c>
      <c r="J90" s="3">
        <f t="shared" si="4"/>
        <v>1.109751163</v>
      </c>
      <c r="K90" s="1" t="str">
        <f t="shared" si="5"/>
        <v>LOF</v>
      </c>
      <c r="L90" s="1">
        <f t="shared" si="6"/>
        <v>0.6988668316</v>
      </c>
      <c r="M90" s="1">
        <v>7800.0</v>
      </c>
      <c r="N90" s="1">
        <f t="shared" si="7"/>
        <v>63.7323299</v>
      </c>
      <c r="O90" s="1">
        <v>500.0</v>
      </c>
      <c r="P90" s="16">
        <f t="shared" si="8"/>
        <v>4897.389613</v>
      </c>
      <c r="Q90" s="3">
        <f t="shared" si="9"/>
        <v>0.001917236973</v>
      </c>
      <c r="R90" s="16">
        <f t="shared" si="10"/>
        <v>2175.460669</v>
      </c>
      <c r="S90" s="16">
        <f t="shared" si="11"/>
        <v>54691.66233</v>
      </c>
      <c r="T90" s="16">
        <f t="shared" si="12"/>
        <v>66666.66667</v>
      </c>
      <c r="U90" s="16" t="str">
        <f t="shared" si="13"/>
        <v>no spatter</v>
      </c>
      <c r="V90" s="3">
        <f t="shared" si="14"/>
        <v>29.01297164</v>
      </c>
      <c r="W90" s="3">
        <f t="shared" si="15"/>
        <v>484.8484848</v>
      </c>
      <c r="X90" s="3">
        <f t="shared" si="16"/>
        <v>6.205088737</v>
      </c>
      <c r="Y90" s="3">
        <f t="shared" si="17"/>
        <v>1.226870145</v>
      </c>
      <c r="Z90" s="3">
        <f t="shared" si="27"/>
        <v>0.2136068556</v>
      </c>
      <c r="AA90" s="3">
        <f t="shared" si="18"/>
        <v>-795.3686563</v>
      </c>
      <c r="AB90" s="3" t="str">
        <f t="shared" si="19"/>
        <v>no spatter</v>
      </c>
      <c r="AC90" s="18">
        <f t="shared" si="20"/>
        <v>181.1748054</v>
      </c>
      <c r="AD90" s="18">
        <f t="shared" si="21"/>
        <v>0.4394666667</v>
      </c>
      <c r="AE90" s="18">
        <f t="shared" si="22"/>
        <v>658.6671774</v>
      </c>
      <c r="AF90" s="18" t="str">
        <f t="shared" si="23"/>
        <v>blank</v>
      </c>
      <c r="AG90" s="19" t="str">
        <f t="shared" si="24"/>
        <v>Transition Mode</v>
      </c>
      <c r="AH90" s="19">
        <f t="shared" si="25"/>
        <v>69.88668316</v>
      </c>
      <c r="AI90" s="19">
        <f t="shared" si="26"/>
        <v>10.53107831</v>
      </c>
    </row>
    <row r="91">
      <c r="A91" s="1">
        <v>100.0</v>
      </c>
      <c r="B91" s="1">
        <v>600.0</v>
      </c>
      <c r="C91" s="17">
        <v>30.0</v>
      </c>
      <c r="D91" s="17">
        <v>37.5</v>
      </c>
      <c r="E91" s="17">
        <v>75.14</v>
      </c>
      <c r="F91" s="17">
        <v>100.29</v>
      </c>
      <c r="G91" s="17">
        <f t="shared" si="1"/>
        <v>587.0658086</v>
      </c>
      <c r="H91" s="3">
        <f t="shared" si="2"/>
        <v>2.504666667</v>
      </c>
      <c r="I91" s="3">
        <f t="shared" si="3"/>
        <v>5.853682407</v>
      </c>
      <c r="J91" s="3">
        <f t="shared" si="4"/>
        <v>1.334708544</v>
      </c>
      <c r="K91" s="1" t="str">
        <f t="shared" si="5"/>
        <v>LOF</v>
      </c>
      <c r="L91" s="1">
        <f t="shared" si="6"/>
        <v>0.6966930442</v>
      </c>
      <c r="M91" s="1">
        <v>7800.0</v>
      </c>
      <c r="N91" s="1">
        <f t="shared" si="7"/>
        <v>59.06185512</v>
      </c>
      <c r="O91" s="1">
        <v>500.0</v>
      </c>
      <c r="P91" s="16">
        <f t="shared" si="8"/>
        <v>4456.778785</v>
      </c>
      <c r="Q91" s="3">
        <f t="shared" si="9"/>
        <v>0.001829403821</v>
      </c>
      <c r="R91" s="16">
        <f t="shared" si="10"/>
        <v>2175.494062</v>
      </c>
      <c r="S91" s="16">
        <f t="shared" si="11"/>
        <v>54696.40997</v>
      </c>
      <c r="T91" s="16">
        <f t="shared" si="12"/>
        <v>66666.66667</v>
      </c>
      <c r="U91" s="16" t="str">
        <f t="shared" si="13"/>
        <v>no spatter</v>
      </c>
      <c r="V91" s="3">
        <f t="shared" si="14"/>
        <v>26.40271792</v>
      </c>
      <c r="W91" s="3">
        <f t="shared" si="15"/>
        <v>484.8484848</v>
      </c>
      <c r="X91" s="3">
        <f t="shared" si="16"/>
        <v>7.812959923</v>
      </c>
      <c r="Y91" s="3">
        <f t="shared" si="17"/>
        <v>0.9784430144</v>
      </c>
      <c r="Z91" s="3">
        <f t="shared" si="27"/>
        <v>0.2943715698</v>
      </c>
      <c r="AA91" s="3">
        <f t="shared" si="18"/>
        <v>-723.5152496</v>
      </c>
      <c r="AB91" s="3" t="str">
        <f t="shared" si="19"/>
        <v>no spatter</v>
      </c>
      <c r="AC91" s="18">
        <f t="shared" si="20"/>
        <v>150.9790045</v>
      </c>
      <c r="AD91" s="18">
        <f t="shared" si="21"/>
        <v>0.3662222222</v>
      </c>
      <c r="AE91" s="18">
        <f t="shared" si="22"/>
        <v>570.180462</v>
      </c>
      <c r="AF91" s="18" t="str">
        <f t="shared" si="23"/>
        <v>blank</v>
      </c>
      <c r="AG91" s="19" t="str">
        <f t="shared" si="24"/>
        <v>Transition Mode</v>
      </c>
      <c r="AH91" s="19">
        <f t="shared" si="25"/>
        <v>69.66930442</v>
      </c>
      <c r="AI91" s="19">
        <f t="shared" si="26"/>
        <v>9.973862118</v>
      </c>
    </row>
    <row r="92">
      <c r="A92" s="1">
        <v>100.0</v>
      </c>
      <c r="B92" s="1">
        <v>700.0</v>
      </c>
      <c r="C92" s="17">
        <v>30.0</v>
      </c>
      <c r="D92" s="17">
        <v>37.5</v>
      </c>
      <c r="E92" s="17">
        <v>49.14</v>
      </c>
      <c r="F92" s="17">
        <v>79.0</v>
      </c>
      <c r="G92" s="17">
        <f t="shared" si="1"/>
        <v>567.8426803</v>
      </c>
      <c r="H92" s="3">
        <f t="shared" si="2"/>
        <v>1.638</v>
      </c>
      <c r="I92" s="3">
        <f t="shared" si="3"/>
        <v>7.187882029</v>
      </c>
      <c r="J92" s="3">
        <f t="shared" si="4"/>
        <v>1.607651608</v>
      </c>
      <c r="K92" s="1" t="str">
        <f t="shared" si="5"/>
        <v>Desired</v>
      </c>
      <c r="L92" s="1">
        <f t="shared" si="6"/>
        <v>0.6928933174</v>
      </c>
      <c r="M92" s="1">
        <v>7800.0</v>
      </c>
      <c r="N92" s="1">
        <f t="shared" si="7"/>
        <v>55.31891725</v>
      </c>
      <c r="O92" s="1">
        <v>500.0</v>
      </c>
      <c r="P92" s="16">
        <f t="shared" si="8"/>
        <v>4103.671439</v>
      </c>
      <c r="Q92" s="3">
        <f t="shared" si="9"/>
        <v>0.001750080758</v>
      </c>
      <c r="R92" s="16">
        <f t="shared" si="10"/>
        <v>2167.773514</v>
      </c>
      <c r="S92" s="16">
        <f t="shared" si="11"/>
        <v>54700.95105</v>
      </c>
      <c r="T92" s="16">
        <f t="shared" si="12"/>
        <v>66666.66667</v>
      </c>
      <c r="U92" s="16" t="str">
        <f t="shared" si="13"/>
        <v>no spatter</v>
      </c>
      <c r="V92" s="3">
        <f t="shared" si="14"/>
        <v>24.31084976</v>
      </c>
      <c r="W92" s="3">
        <f t="shared" si="15"/>
        <v>484.8484848</v>
      </c>
      <c r="X92" s="3">
        <f t="shared" si="16"/>
        <v>11.5556101</v>
      </c>
      <c r="Y92" s="3">
        <f t="shared" si="17"/>
        <v>0.8112038289</v>
      </c>
      <c r="Z92" s="3">
        <f t="shared" si="27"/>
        <v>0.3875526293</v>
      </c>
      <c r="AA92" s="3">
        <f t="shared" si="18"/>
        <v>-665.9316314</v>
      </c>
      <c r="AB92" s="3" t="str">
        <f t="shared" si="19"/>
        <v>Spatter</v>
      </c>
      <c r="AC92" s="18">
        <f t="shared" si="20"/>
        <v>129.4105753</v>
      </c>
      <c r="AD92" s="18">
        <f t="shared" si="21"/>
        <v>0.3139047619</v>
      </c>
      <c r="AE92" s="18">
        <f t="shared" si="22"/>
        <v>502.5189671</v>
      </c>
      <c r="AF92" s="18" t="str">
        <f t="shared" si="23"/>
        <v>blank</v>
      </c>
      <c r="AG92" s="19" t="str">
        <f t="shared" si="24"/>
        <v>Transition Mode</v>
      </c>
      <c r="AH92" s="19">
        <f t="shared" si="25"/>
        <v>69.28933174</v>
      </c>
      <c r="AI92" s="19">
        <f t="shared" si="26"/>
        <v>9.459582517</v>
      </c>
    </row>
    <row r="93">
      <c r="A93" s="1">
        <v>100.0</v>
      </c>
      <c r="B93" s="1">
        <v>800.0</v>
      </c>
      <c r="C93" s="17">
        <v>30.0</v>
      </c>
      <c r="D93" s="17">
        <v>37.5</v>
      </c>
      <c r="E93" s="17">
        <v>45.57</v>
      </c>
      <c r="F93" s="17">
        <v>80.14</v>
      </c>
      <c r="G93" s="17">
        <f t="shared" si="1"/>
        <v>552.4669561</v>
      </c>
      <c r="H93" s="3">
        <f t="shared" si="2"/>
        <v>1.519</v>
      </c>
      <c r="I93" s="3">
        <f t="shared" si="3"/>
        <v>6.893772848</v>
      </c>
      <c r="J93" s="3">
        <f t="shared" si="4"/>
        <v>1.758613123</v>
      </c>
      <c r="K93" s="1" t="str">
        <f t="shared" si="5"/>
        <v>Desired</v>
      </c>
      <c r="L93" s="1">
        <f t="shared" si="6"/>
        <v>0.6873862039</v>
      </c>
      <c r="M93" s="1">
        <v>7800.0</v>
      </c>
      <c r="N93" s="1">
        <f t="shared" si="7"/>
        <v>52.18611117</v>
      </c>
      <c r="O93" s="1">
        <v>500.0</v>
      </c>
      <c r="P93" s="16">
        <f t="shared" si="8"/>
        <v>3808.123696</v>
      </c>
      <c r="Q93" s="3">
        <f t="shared" si="9"/>
        <v>0.00170606742</v>
      </c>
      <c r="R93" s="16">
        <f t="shared" si="10"/>
        <v>2154.814972</v>
      </c>
      <c r="S93" s="16">
        <f t="shared" si="11"/>
        <v>54705.39966</v>
      </c>
      <c r="T93" s="16">
        <f t="shared" si="12"/>
        <v>66666.66667</v>
      </c>
      <c r="U93" s="16" t="str">
        <f t="shared" si="13"/>
        <v>no spatter</v>
      </c>
      <c r="V93" s="3">
        <f t="shared" si="14"/>
        <v>22.5599745</v>
      </c>
      <c r="W93" s="3">
        <f t="shared" si="15"/>
        <v>484.8484848</v>
      </c>
      <c r="X93" s="3">
        <f t="shared" si="16"/>
        <v>12.1234794</v>
      </c>
      <c r="Y93" s="3">
        <f t="shared" si="17"/>
        <v>0.6905836951</v>
      </c>
      <c r="Z93" s="3">
        <f t="shared" si="27"/>
        <v>0.4924848294</v>
      </c>
      <c r="AA93" s="3">
        <f t="shared" si="18"/>
        <v>-617.7346495</v>
      </c>
      <c r="AB93" s="3" t="str">
        <f t="shared" si="19"/>
        <v>Spatter</v>
      </c>
      <c r="AC93" s="18">
        <f t="shared" si="20"/>
        <v>113.2342534</v>
      </c>
      <c r="AD93" s="18">
        <f t="shared" si="21"/>
        <v>0.2746666667</v>
      </c>
      <c r="AE93" s="18">
        <f t="shared" si="22"/>
        <v>455.4125205</v>
      </c>
      <c r="AF93" s="18" t="str">
        <f t="shared" si="23"/>
        <v>blank</v>
      </c>
      <c r="AG93" s="19" t="str">
        <f t="shared" si="24"/>
        <v>Transition Mode</v>
      </c>
      <c r="AH93" s="19">
        <f t="shared" si="25"/>
        <v>68.73862039</v>
      </c>
      <c r="AI93" s="19">
        <f t="shared" si="26"/>
        <v>9.088235821</v>
      </c>
    </row>
    <row r="94">
      <c r="A94" s="1">
        <v>100.0</v>
      </c>
      <c r="B94" s="1">
        <v>900.0</v>
      </c>
      <c r="C94" s="17">
        <v>30.0</v>
      </c>
      <c r="D94" s="17">
        <v>37.5</v>
      </c>
      <c r="E94" s="17">
        <v>46.0</v>
      </c>
      <c r="F94" s="17">
        <v>75.71</v>
      </c>
      <c r="G94" s="17">
        <f t="shared" si="1"/>
        <v>539.1858457</v>
      </c>
      <c r="H94" s="3">
        <f t="shared" si="2"/>
        <v>1.533333333</v>
      </c>
      <c r="I94" s="3">
        <f t="shared" si="3"/>
        <v>7.121725607</v>
      </c>
      <c r="J94" s="3">
        <f t="shared" si="4"/>
        <v>1.645869565</v>
      </c>
      <c r="K94" s="1" t="str">
        <f t="shared" si="5"/>
        <v>Desired</v>
      </c>
      <c r="L94" s="1">
        <f t="shared" si="6"/>
        <v>0.680291589</v>
      </c>
      <c r="M94" s="1">
        <v>7800.0</v>
      </c>
      <c r="N94" s="1">
        <f t="shared" si="7"/>
        <v>49.48473713</v>
      </c>
      <c r="O94" s="1">
        <v>500.0</v>
      </c>
      <c r="P94" s="16">
        <f t="shared" si="8"/>
        <v>3553.277088</v>
      </c>
      <c r="Q94" s="3">
        <f t="shared" si="9"/>
        <v>0.001662471542</v>
      </c>
      <c r="R94" s="16">
        <f t="shared" si="10"/>
        <v>2138.095085</v>
      </c>
      <c r="S94" s="16">
        <f t="shared" si="11"/>
        <v>54709.83019</v>
      </c>
      <c r="T94" s="16">
        <f t="shared" si="12"/>
        <v>66666.66667</v>
      </c>
      <c r="U94" s="16" t="str">
        <f t="shared" si="13"/>
        <v>no spatter</v>
      </c>
      <c r="V94" s="3">
        <f t="shared" si="14"/>
        <v>21.05021972</v>
      </c>
      <c r="W94" s="3">
        <f t="shared" si="15"/>
        <v>484.8484848</v>
      </c>
      <c r="X94" s="3">
        <f t="shared" si="16"/>
        <v>11.72143143</v>
      </c>
      <c r="Y94" s="3">
        <f t="shared" si="17"/>
        <v>0.5990953841</v>
      </c>
      <c r="Z94" s="3">
        <f t="shared" si="27"/>
        <v>0.6083171737</v>
      </c>
      <c r="AA94" s="3">
        <f t="shared" si="18"/>
        <v>-576.1750787</v>
      </c>
      <c r="AB94" s="3" t="str">
        <f t="shared" si="19"/>
        <v>Spatter</v>
      </c>
      <c r="AC94" s="18">
        <f t="shared" si="20"/>
        <v>100.6526697</v>
      </c>
      <c r="AD94" s="18">
        <f t="shared" si="21"/>
        <v>0.2441481481</v>
      </c>
      <c r="AE94" s="18">
        <f t="shared" si="22"/>
        <v>420.1021545</v>
      </c>
      <c r="AF94" s="18" t="str">
        <f t="shared" si="23"/>
        <v>blank</v>
      </c>
      <c r="AG94" s="19" t="str">
        <f t="shared" si="24"/>
        <v>Transition Mode</v>
      </c>
      <c r="AH94" s="19">
        <f t="shared" si="25"/>
        <v>68.0291589</v>
      </c>
      <c r="AI94" s="19">
        <f t="shared" si="26"/>
        <v>8.724403551</v>
      </c>
    </row>
    <row r="95">
      <c r="A95" s="1">
        <v>100.0</v>
      </c>
      <c r="B95" s="1">
        <v>1000.0</v>
      </c>
      <c r="C95" s="17">
        <v>30.0</v>
      </c>
      <c r="D95" s="17">
        <v>37.5</v>
      </c>
      <c r="E95" s="17">
        <v>46.14</v>
      </c>
      <c r="F95" s="17">
        <v>72.71</v>
      </c>
      <c r="G95" s="17">
        <f t="shared" si="1"/>
        <v>527.0434922</v>
      </c>
      <c r="H95" s="3">
        <f t="shared" si="2"/>
        <v>1.538</v>
      </c>
      <c r="I95" s="3">
        <f t="shared" si="3"/>
        <v>7.248569553</v>
      </c>
      <c r="J95" s="3">
        <f t="shared" si="4"/>
        <v>1.57585609</v>
      </c>
      <c r="K95" s="1" t="str">
        <f t="shared" si="5"/>
        <v>Desired</v>
      </c>
      <c r="L95" s="1">
        <f t="shared" si="6"/>
        <v>0.6718358756</v>
      </c>
      <c r="M95" s="1">
        <v>7800.0</v>
      </c>
      <c r="N95" s="1">
        <f t="shared" si="7"/>
        <v>47.10777578</v>
      </c>
      <c r="O95" s="1">
        <v>500.0</v>
      </c>
      <c r="P95" s="16">
        <f t="shared" si="8"/>
        <v>3329.035451</v>
      </c>
      <c r="Q95" s="3">
        <f t="shared" si="9"/>
        <v>0.001623715386</v>
      </c>
      <c r="R95" s="16">
        <f t="shared" si="10"/>
        <v>2118.572915</v>
      </c>
      <c r="S95" s="16">
        <f t="shared" si="11"/>
        <v>54714.29004</v>
      </c>
      <c r="T95" s="16">
        <f t="shared" si="12"/>
        <v>66666.66667</v>
      </c>
      <c r="U95" s="16" t="str">
        <f t="shared" si="13"/>
        <v>no spatter</v>
      </c>
      <c r="V95" s="3">
        <f t="shared" si="14"/>
        <v>19.721774</v>
      </c>
      <c r="W95" s="3">
        <f t="shared" si="15"/>
        <v>484.8484848</v>
      </c>
      <c r="X95" s="3">
        <f t="shared" si="16"/>
        <v>11.42270248</v>
      </c>
      <c r="Y95" s="3">
        <f t="shared" si="17"/>
        <v>0.5270434922</v>
      </c>
      <c r="Z95" s="3">
        <f t="shared" si="27"/>
        <v>0.7340962927</v>
      </c>
      <c r="AA95" s="3">
        <f t="shared" si="18"/>
        <v>-539.6064687</v>
      </c>
      <c r="AB95" s="3" t="str">
        <f t="shared" si="19"/>
        <v>Spatter</v>
      </c>
      <c r="AC95" s="18">
        <f t="shared" si="20"/>
        <v>90.58740269</v>
      </c>
      <c r="AD95" s="18">
        <f t="shared" si="21"/>
        <v>0.2197333333</v>
      </c>
      <c r="AE95" s="18">
        <f t="shared" si="22"/>
        <v>391.7495131</v>
      </c>
      <c r="AF95" s="18" t="str">
        <f t="shared" si="23"/>
        <v>blank</v>
      </c>
      <c r="AG95" s="19" t="str">
        <f t="shared" si="24"/>
        <v>Transition Mode</v>
      </c>
      <c r="AH95" s="19">
        <f t="shared" si="25"/>
        <v>67.18358756</v>
      </c>
      <c r="AI95" s="19">
        <f t="shared" si="26"/>
        <v>8.384838597</v>
      </c>
    </row>
    <row r="96">
      <c r="A96" s="1">
        <v>100.0</v>
      </c>
      <c r="B96" s="1">
        <v>1100.0</v>
      </c>
      <c r="C96" s="17">
        <v>30.0</v>
      </c>
      <c r="D96" s="17">
        <v>37.5</v>
      </c>
      <c r="E96" s="17">
        <v>28.86</v>
      </c>
      <c r="F96" s="17">
        <v>61.0</v>
      </c>
      <c r="G96" s="17">
        <f t="shared" si="1"/>
        <v>515.5137365</v>
      </c>
      <c r="H96" s="3">
        <f t="shared" si="2"/>
        <v>0.962</v>
      </c>
      <c r="I96" s="3">
        <f t="shared" si="3"/>
        <v>8.45104486</v>
      </c>
      <c r="J96" s="3">
        <f t="shared" si="4"/>
        <v>2.113652114</v>
      </c>
      <c r="K96" s="1" t="str">
        <f t="shared" si="5"/>
        <v>keyhole</v>
      </c>
      <c r="L96" s="1">
        <f t="shared" si="6"/>
        <v>0.6622817998</v>
      </c>
      <c r="M96" s="1">
        <v>7800.0</v>
      </c>
      <c r="N96" s="1">
        <f t="shared" si="7"/>
        <v>44.98710547</v>
      </c>
      <c r="O96" s="1">
        <v>500.0</v>
      </c>
      <c r="P96" s="16">
        <f t="shared" si="8"/>
        <v>3128.972214</v>
      </c>
      <c r="Q96" s="3">
        <f t="shared" si="9"/>
        <v>0.001578358962</v>
      </c>
      <c r="R96" s="16">
        <f t="shared" si="10"/>
        <v>2096.921049</v>
      </c>
      <c r="S96" s="16">
        <f t="shared" si="11"/>
        <v>54718.80895</v>
      </c>
      <c r="T96" s="16">
        <f t="shared" si="12"/>
        <v>66666.66667</v>
      </c>
      <c r="U96" s="16" t="str">
        <f t="shared" si="13"/>
        <v>no spatter</v>
      </c>
      <c r="V96" s="3">
        <f t="shared" si="14"/>
        <v>18.53656525</v>
      </c>
      <c r="W96" s="3">
        <f t="shared" si="15"/>
        <v>484.8484848</v>
      </c>
      <c r="X96" s="3">
        <f t="shared" si="16"/>
        <v>17.86256883</v>
      </c>
      <c r="Y96" s="3">
        <f t="shared" si="17"/>
        <v>0.4686488514</v>
      </c>
      <c r="Z96" s="3">
        <f t="shared" si="27"/>
        <v>0.868824758</v>
      </c>
      <c r="AA96" s="3">
        <f t="shared" si="18"/>
        <v>-506.980795</v>
      </c>
      <c r="AB96" s="3" t="str">
        <f t="shared" si="19"/>
        <v>Spatter</v>
      </c>
      <c r="AC96" s="18">
        <f t="shared" si="20"/>
        <v>82.35218426</v>
      </c>
      <c r="AD96" s="18">
        <f t="shared" si="21"/>
        <v>0.1997575758</v>
      </c>
      <c r="AE96" s="18">
        <f t="shared" si="22"/>
        <v>357.3353</v>
      </c>
      <c r="AF96" s="18" t="str">
        <f t="shared" si="23"/>
        <v>spatter</v>
      </c>
      <c r="AG96" s="19" t="str">
        <f t="shared" si="24"/>
        <v>Transition Mode</v>
      </c>
      <c r="AH96" s="19">
        <f t="shared" si="25"/>
        <v>66.22817998</v>
      </c>
      <c r="AI96" s="19">
        <f t="shared" si="26"/>
        <v>8.028192658</v>
      </c>
    </row>
    <row r="97">
      <c r="A97" s="1">
        <v>200.0</v>
      </c>
      <c r="B97" s="1">
        <v>400.0</v>
      </c>
      <c r="C97" s="17">
        <v>30.0</v>
      </c>
      <c r="D97" s="17">
        <v>37.5</v>
      </c>
      <c r="E97" s="17">
        <v>305.71</v>
      </c>
      <c r="F97" s="17">
        <v>144.29</v>
      </c>
      <c r="G97" s="17">
        <f t="shared" si="1"/>
        <v>1291.09624</v>
      </c>
      <c r="H97" s="3">
        <f t="shared" si="2"/>
        <v>10.19033333</v>
      </c>
      <c r="I97" s="3">
        <f t="shared" si="3"/>
        <v>8.947925981</v>
      </c>
      <c r="J97" s="3">
        <f t="shared" si="4"/>
        <v>0.4719832521</v>
      </c>
      <c r="K97" s="1" t="str">
        <f t="shared" si="5"/>
        <v>LOF</v>
      </c>
      <c r="L97" s="1">
        <f t="shared" si="6"/>
        <v>0.6999999262</v>
      </c>
      <c r="M97" s="1">
        <v>7800.0</v>
      </c>
      <c r="N97" s="1">
        <f t="shared" si="7"/>
        <v>128.0877019</v>
      </c>
      <c r="O97" s="1">
        <v>500.0</v>
      </c>
      <c r="P97" s="16">
        <f t="shared" si="8"/>
        <v>10968.65112</v>
      </c>
      <c r="Q97" s="3">
        <f t="shared" si="9"/>
        <v>0.003945204838</v>
      </c>
      <c r="R97" s="16">
        <f t="shared" si="10"/>
        <v>2362.555872</v>
      </c>
      <c r="S97" s="16">
        <f t="shared" si="11"/>
        <v>54665.08906</v>
      </c>
      <c r="T97" s="16">
        <f t="shared" si="12"/>
        <v>66666.66667</v>
      </c>
      <c r="U97" s="16" t="str">
        <f t="shared" si="13"/>
        <v>no spatter</v>
      </c>
      <c r="V97" s="3">
        <f t="shared" si="14"/>
        <v>64.98016065</v>
      </c>
      <c r="W97" s="3">
        <f t="shared" si="15"/>
        <v>484.8484848</v>
      </c>
      <c r="X97" s="3">
        <f t="shared" si="16"/>
        <v>4.223271204</v>
      </c>
      <c r="Y97" s="3">
        <f t="shared" si="17"/>
        <v>3.2277406</v>
      </c>
      <c r="Z97" s="3">
        <f t="shared" si="27"/>
        <v>0.2877300192</v>
      </c>
      <c r="AA97" s="3">
        <f t="shared" si="18"/>
        <v>-1785.450591</v>
      </c>
      <c r="AB97" s="3" t="str">
        <f t="shared" si="19"/>
        <v>no spatter</v>
      </c>
      <c r="AC97" s="18">
        <f t="shared" si="20"/>
        <v>452.9370134</v>
      </c>
      <c r="AD97" s="18">
        <f t="shared" si="21"/>
        <v>0.5493333333</v>
      </c>
      <c r="AE97" s="18">
        <f t="shared" si="22"/>
        <v>1441.022355</v>
      </c>
      <c r="AF97" s="18" t="str">
        <f t="shared" si="23"/>
        <v>blank</v>
      </c>
      <c r="AG97" s="19" t="str">
        <f t="shared" si="24"/>
        <v>Keyhole Mode</v>
      </c>
      <c r="AH97" s="19">
        <f t="shared" si="25"/>
        <v>139.9999852</v>
      </c>
      <c r="AI97" s="19">
        <f t="shared" si="26"/>
        <v>17.32883916</v>
      </c>
    </row>
    <row r="98">
      <c r="A98" s="1">
        <v>200.0</v>
      </c>
      <c r="B98" s="1">
        <v>500.0</v>
      </c>
      <c r="C98" s="17">
        <v>30.0</v>
      </c>
      <c r="D98" s="17">
        <v>37.5</v>
      </c>
      <c r="E98" s="17">
        <v>287.71</v>
      </c>
      <c r="F98" s="17">
        <v>157.71</v>
      </c>
      <c r="G98" s="17">
        <f t="shared" si="1"/>
        <v>1214.576083</v>
      </c>
      <c r="H98" s="3">
        <f t="shared" si="2"/>
        <v>9.590333333</v>
      </c>
      <c r="I98" s="3">
        <f t="shared" si="3"/>
        <v>7.701325745</v>
      </c>
      <c r="J98" s="3">
        <f t="shared" si="4"/>
        <v>0.5481561294</v>
      </c>
      <c r="K98" s="1" t="str">
        <f t="shared" si="5"/>
        <v>LOF</v>
      </c>
      <c r="L98" s="1">
        <f t="shared" si="6"/>
        <v>0.6999981656</v>
      </c>
      <c r="M98" s="1">
        <v>7800.0</v>
      </c>
      <c r="N98" s="1">
        <f t="shared" si="7"/>
        <v>115.8127324</v>
      </c>
      <c r="O98" s="1">
        <v>500.0</v>
      </c>
      <c r="P98" s="16">
        <f t="shared" si="8"/>
        <v>9810.635134</v>
      </c>
      <c r="Q98" s="3">
        <f t="shared" si="9"/>
        <v>0.003732054143</v>
      </c>
      <c r="R98" s="16">
        <f t="shared" si="10"/>
        <v>2398.209901</v>
      </c>
      <c r="S98" s="16">
        <f t="shared" si="11"/>
        <v>54667.61866</v>
      </c>
      <c r="T98" s="16">
        <f t="shared" si="12"/>
        <v>66666.66667</v>
      </c>
      <c r="U98" s="16" t="str">
        <f t="shared" si="13"/>
        <v>no spatter</v>
      </c>
      <c r="V98" s="3">
        <f t="shared" si="14"/>
        <v>58.11987638</v>
      </c>
      <c r="W98" s="3">
        <f t="shared" si="15"/>
        <v>484.8484848</v>
      </c>
      <c r="X98" s="3">
        <f t="shared" si="16"/>
        <v>4.221528912</v>
      </c>
      <c r="Y98" s="3">
        <f t="shared" si="17"/>
        <v>2.429152167</v>
      </c>
      <c r="Z98" s="3">
        <f t="shared" si="27"/>
        <v>0.4229327433</v>
      </c>
      <c r="AA98" s="3">
        <f t="shared" si="18"/>
        <v>-1596.605043</v>
      </c>
      <c r="AB98" s="3" t="str">
        <f t="shared" si="19"/>
        <v>Spatter</v>
      </c>
      <c r="AC98" s="18">
        <f t="shared" si="20"/>
        <v>362.3496108</v>
      </c>
      <c r="AD98" s="18">
        <f t="shared" si="21"/>
        <v>0.4394666667</v>
      </c>
      <c r="AE98" s="18">
        <f t="shared" si="22"/>
        <v>1184.151447</v>
      </c>
      <c r="AF98" s="18" t="str">
        <f t="shared" si="23"/>
        <v>blank</v>
      </c>
      <c r="AG98" s="19" t="str">
        <f t="shared" si="24"/>
        <v>Keyhole Mode</v>
      </c>
      <c r="AH98" s="19">
        <f t="shared" si="25"/>
        <v>139.9996331</v>
      </c>
      <c r="AI98" s="19">
        <f t="shared" si="26"/>
        <v>16.46834492</v>
      </c>
    </row>
    <row r="99">
      <c r="A99" s="1">
        <v>200.0</v>
      </c>
      <c r="B99" s="1">
        <v>600.0</v>
      </c>
      <c r="C99" s="17">
        <v>30.0</v>
      </c>
      <c r="D99" s="17">
        <v>37.5</v>
      </c>
      <c r="E99" s="17">
        <v>265.86</v>
      </c>
      <c r="F99" s="17">
        <v>133.71</v>
      </c>
      <c r="G99" s="17">
        <f t="shared" si="1"/>
        <v>1167.269864</v>
      </c>
      <c r="H99" s="3">
        <f t="shared" si="2"/>
        <v>8.862</v>
      </c>
      <c r="I99" s="3">
        <f t="shared" si="3"/>
        <v>8.729862123</v>
      </c>
      <c r="J99" s="3">
        <f t="shared" si="4"/>
        <v>0.502933875</v>
      </c>
      <c r="K99" s="1" t="str">
        <f t="shared" si="5"/>
        <v>LOF</v>
      </c>
      <c r="L99" s="1">
        <f t="shared" si="6"/>
        <v>0.6999843772</v>
      </c>
      <c r="M99" s="1">
        <v>7800.0</v>
      </c>
      <c r="N99" s="1">
        <f t="shared" si="7"/>
        <v>106.7500723</v>
      </c>
      <c r="O99" s="1">
        <v>500.0</v>
      </c>
      <c r="P99" s="16">
        <f t="shared" si="8"/>
        <v>8955.6672</v>
      </c>
      <c r="Q99" s="3">
        <f t="shared" si="9"/>
        <v>0.003569786146</v>
      </c>
      <c r="R99" s="16">
        <f t="shared" si="10"/>
        <v>2418.653619</v>
      </c>
      <c r="S99" s="16">
        <f t="shared" si="11"/>
        <v>54669.90617</v>
      </c>
      <c r="T99" s="16">
        <f t="shared" si="12"/>
        <v>66666.66667</v>
      </c>
      <c r="U99" s="16" t="str">
        <f t="shared" si="13"/>
        <v>no spatter</v>
      </c>
      <c r="V99" s="3">
        <f t="shared" si="14"/>
        <v>53.05490047</v>
      </c>
      <c r="W99" s="3">
        <f t="shared" si="15"/>
        <v>484.8484848</v>
      </c>
      <c r="X99" s="3">
        <f t="shared" si="16"/>
        <v>4.390543385</v>
      </c>
      <c r="Y99" s="3">
        <f t="shared" si="17"/>
        <v>1.945449774</v>
      </c>
      <c r="Z99" s="3">
        <f t="shared" si="27"/>
        <v>0.5853024606</v>
      </c>
      <c r="AA99" s="3">
        <f t="shared" si="18"/>
        <v>-1457.179603</v>
      </c>
      <c r="AB99" s="3" t="str">
        <f t="shared" si="19"/>
        <v>Spatter</v>
      </c>
      <c r="AC99" s="18">
        <f t="shared" si="20"/>
        <v>301.958009</v>
      </c>
      <c r="AD99" s="18">
        <f t="shared" si="21"/>
        <v>0.3662222222</v>
      </c>
      <c r="AE99" s="18">
        <f t="shared" si="22"/>
        <v>1012.351493</v>
      </c>
      <c r="AF99" s="18" t="str">
        <f t="shared" si="23"/>
        <v>blank</v>
      </c>
      <c r="AG99" s="19" t="str">
        <f t="shared" si="24"/>
        <v>Keyhole Mode</v>
      </c>
      <c r="AH99" s="19">
        <f t="shared" si="25"/>
        <v>139.9968754</v>
      </c>
      <c r="AI99" s="19">
        <f t="shared" si="26"/>
        <v>15.76681726</v>
      </c>
    </row>
    <row r="100">
      <c r="A100" s="1">
        <v>200.0</v>
      </c>
      <c r="B100" s="1">
        <v>700.0</v>
      </c>
      <c r="C100" s="17">
        <v>30.0</v>
      </c>
      <c r="D100" s="17">
        <v>37.5</v>
      </c>
      <c r="E100" s="17">
        <v>198.86</v>
      </c>
      <c r="F100" s="17">
        <v>126.0</v>
      </c>
      <c r="G100" s="17">
        <f t="shared" si="1"/>
        <v>1136.552957</v>
      </c>
      <c r="H100" s="3">
        <f t="shared" si="2"/>
        <v>6.628666667</v>
      </c>
      <c r="I100" s="3">
        <f t="shared" si="3"/>
        <v>9.020261565</v>
      </c>
      <c r="J100" s="3">
        <f t="shared" si="4"/>
        <v>0.633611586</v>
      </c>
      <c r="K100" s="1" t="str">
        <f t="shared" si="5"/>
        <v>LOF</v>
      </c>
      <c r="L100" s="1">
        <f t="shared" si="6"/>
        <v>0.6999278501</v>
      </c>
      <c r="M100" s="1">
        <v>7800.0</v>
      </c>
      <c r="N100" s="1">
        <f t="shared" si="7"/>
        <v>99.70107163</v>
      </c>
      <c r="O100" s="1">
        <v>500.0</v>
      </c>
      <c r="P100" s="16">
        <f t="shared" si="8"/>
        <v>8290.667135</v>
      </c>
      <c r="Q100" s="3">
        <f t="shared" si="9"/>
        <v>0.003472050457</v>
      </c>
      <c r="R100" s="16">
        <f t="shared" si="10"/>
        <v>2429.990904</v>
      </c>
      <c r="S100" s="16">
        <f t="shared" si="11"/>
        <v>54672.01169</v>
      </c>
      <c r="T100" s="16">
        <f t="shared" si="12"/>
        <v>66666.66667</v>
      </c>
      <c r="U100" s="16" t="str">
        <f t="shared" si="13"/>
        <v>no spatter</v>
      </c>
      <c r="V100" s="3">
        <f t="shared" si="14"/>
        <v>49.11532663</v>
      </c>
      <c r="W100" s="3">
        <f t="shared" si="15"/>
        <v>484.8484848</v>
      </c>
      <c r="X100" s="3">
        <f t="shared" si="16"/>
        <v>5.715342237</v>
      </c>
      <c r="Y100" s="3">
        <f t="shared" si="17"/>
        <v>1.623647082</v>
      </c>
      <c r="Z100" s="3">
        <f t="shared" si="27"/>
        <v>0.7756973933</v>
      </c>
      <c r="AA100" s="3">
        <f t="shared" si="18"/>
        <v>-1348.733517</v>
      </c>
      <c r="AB100" s="3" t="str">
        <f t="shared" si="19"/>
        <v>Spatter</v>
      </c>
      <c r="AC100" s="18">
        <f t="shared" si="20"/>
        <v>258.8211505</v>
      </c>
      <c r="AD100" s="18">
        <f t="shared" si="21"/>
        <v>0.3139047619</v>
      </c>
      <c r="AE100" s="18">
        <f t="shared" si="22"/>
        <v>887.4505086</v>
      </c>
      <c r="AF100" s="18" t="str">
        <f t="shared" si="23"/>
        <v>blank</v>
      </c>
      <c r="AG100" s="19" t="str">
        <f t="shared" si="24"/>
        <v>Keyhole Mode</v>
      </c>
      <c r="AH100" s="19">
        <f t="shared" si="25"/>
        <v>139.98557</v>
      </c>
      <c r="AI100" s="19">
        <f t="shared" si="26"/>
        <v>15.27523273</v>
      </c>
    </row>
    <row r="101">
      <c r="A101" s="1">
        <v>200.0</v>
      </c>
      <c r="B101" s="1">
        <v>800.0</v>
      </c>
      <c r="C101" s="17">
        <v>30.0</v>
      </c>
      <c r="D101" s="17">
        <v>37.5</v>
      </c>
      <c r="E101" s="17">
        <v>128.43</v>
      </c>
      <c r="F101" s="17">
        <v>141.43</v>
      </c>
      <c r="G101" s="17">
        <f t="shared" si="1"/>
        <v>1115.839736</v>
      </c>
      <c r="H101" s="3">
        <f t="shared" si="2"/>
        <v>4.281</v>
      </c>
      <c r="I101" s="3">
        <f t="shared" si="3"/>
        <v>7.889696214</v>
      </c>
      <c r="J101" s="3">
        <f t="shared" si="4"/>
        <v>1.101222456</v>
      </c>
      <c r="K101" s="1" t="str">
        <f t="shared" si="5"/>
        <v>LOF</v>
      </c>
      <c r="L101" s="1">
        <f t="shared" si="6"/>
        <v>0.6997727031</v>
      </c>
      <c r="M101" s="1">
        <v>7800.0</v>
      </c>
      <c r="N101" s="1">
        <f t="shared" si="7"/>
        <v>94.00699348</v>
      </c>
      <c r="O101" s="1">
        <v>500.0</v>
      </c>
      <c r="P101" s="16">
        <f t="shared" si="8"/>
        <v>7753.489951</v>
      </c>
      <c r="Q101" s="3">
        <f t="shared" si="9"/>
        <v>0.003425299478</v>
      </c>
      <c r="R101" s="16">
        <f t="shared" si="10"/>
        <v>2435.515724</v>
      </c>
      <c r="S101" s="16">
        <f t="shared" si="11"/>
        <v>54673.97628</v>
      </c>
      <c r="T101" s="16">
        <f t="shared" si="12"/>
        <v>66666.66667</v>
      </c>
      <c r="U101" s="16" t="str">
        <f t="shared" si="13"/>
        <v>no spatter</v>
      </c>
      <c r="V101" s="3">
        <f t="shared" si="14"/>
        <v>45.93299734</v>
      </c>
      <c r="W101" s="3">
        <f t="shared" si="15"/>
        <v>484.8484848</v>
      </c>
      <c r="X101" s="3">
        <f t="shared" si="16"/>
        <v>8.68831064</v>
      </c>
      <c r="Y101" s="3">
        <f t="shared" si="17"/>
        <v>1.394799669</v>
      </c>
      <c r="Z101" s="3">
        <f t="shared" si="27"/>
        <v>0.9946914214</v>
      </c>
      <c r="AA101" s="3">
        <f t="shared" si="18"/>
        <v>-1261.132377</v>
      </c>
      <c r="AB101" s="3" t="str">
        <f t="shared" si="19"/>
        <v>Spatter</v>
      </c>
      <c r="AC101" s="18">
        <f t="shared" si="20"/>
        <v>226.4685067</v>
      </c>
      <c r="AD101" s="18">
        <f t="shared" si="21"/>
        <v>0.2746666667</v>
      </c>
      <c r="AE101" s="18">
        <f t="shared" si="22"/>
        <v>790.3446609</v>
      </c>
      <c r="AF101" s="18" t="str">
        <f t="shared" si="23"/>
        <v>blank</v>
      </c>
      <c r="AG101" s="19" t="str">
        <f t="shared" si="24"/>
        <v>Keyhole Mode</v>
      </c>
      <c r="AH101" s="19">
        <f t="shared" si="25"/>
        <v>139.9545406</v>
      </c>
      <c r="AI101" s="19">
        <f t="shared" si="26"/>
        <v>14.9521868</v>
      </c>
    </row>
    <row r="102">
      <c r="A102" s="1">
        <v>200.0</v>
      </c>
      <c r="B102" s="1">
        <v>900.0</v>
      </c>
      <c r="C102" s="17">
        <v>30.0</v>
      </c>
      <c r="D102" s="17">
        <v>37.5</v>
      </c>
      <c r="E102" s="17">
        <v>144.0</v>
      </c>
      <c r="F102" s="17">
        <v>135.71</v>
      </c>
      <c r="G102" s="17">
        <f t="shared" si="1"/>
        <v>1101.332026</v>
      </c>
      <c r="H102" s="3">
        <f t="shared" si="2"/>
        <v>4.8</v>
      </c>
      <c r="I102" s="3">
        <f t="shared" si="3"/>
        <v>8.115334362</v>
      </c>
      <c r="J102" s="3">
        <f t="shared" si="4"/>
        <v>0.9424305556</v>
      </c>
      <c r="K102" s="1" t="str">
        <f t="shared" si="5"/>
        <v>LOF</v>
      </c>
      <c r="L102" s="1">
        <f t="shared" si="6"/>
        <v>0.6994451122</v>
      </c>
      <c r="M102" s="1">
        <v>7800.0</v>
      </c>
      <c r="N102" s="1">
        <f t="shared" si="7"/>
        <v>89.27036604</v>
      </c>
      <c r="O102" s="1">
        <v>500.0</v>
      </c>
      <c r="P102" s="16">
        <f t="shared" si="8"/>
        <v>7306.638305</v>
      </c>
      <c r="Q102" s="3">
        <f t="shared" si="9"/>
        <v>0.003377043386</v>
      </c>
      <c r="R102" s="16">
        <f t="shared" si="10"/>
        <v>2437.13452</v>
      </c>
      <c r="S102" s="16">
        <f t="shared" si="11"/>
        <v>54675.83069</v>
      </c>
      <c r="T102" s="16">
        <f t="shared" si="12"/>
        <v>66666.66667</v>
      </c>
      <c r="U102" s="16" t="str">
        <f t="shared" si="13"/>
        <v>no spatter</v>
      </c>
      <c r="V102" s="3">
        <f t="shared" si="14"/>
        <v>43.28577195</v>
      </c>
      <c r="W102" s="3">
        <f t="shared" si="15"/>
        <v>484.8484848</v>
      </c>
      <c r="X102" s="3">
        <f t="shared" si="16"/>
        <v>7.648139071</v>
      </c>
      <c r="Y102" s="3">
        <f t="shared" si="17"/>
        <v>1.223702251</v>
      </c>
      <c r="Z102" s="3">
        <f t="shared" si="27"/>
        <v>1.242538525</v>
      </c>
      <c r="AA102" s="3">
        <f t="shared" si="18"/>
        <v>-1188.261238</v>
      </c>
      <c r="AB102" s="3" t="str">
        <f t="shared" si="19"/>
        <v>Spatter</v>
      </c>
      <c r="AC102" s="18">
        <f t="shared" si="20"/>
        <v>201.3053393</v>
      </c>
      <c r="AD102" s="18">
        <f t="shared" si="21"/>
        <v>0.2441481481</v>
      </c>
      <c r="AE102" s="18">
        <f t="shared" si="22"/>
        <v>720.3223565</v>
      </c>
      <c r="AF102" s="18" t="str">
        <f t="shared" si="23"/>
        <v>blank</v>
      </c>
      <c r="AG102" s="19" t="str">
        <f t="shared" si="24"/>
        <v>Keyhole Mode</v>
      </c>
      <c r="AH102" s="19">
        <f t="shared" si="25"/>
        <v>139.8890224</v>
      </c>
      <c r="AI102" s="19">
        <f t="shared" si="26"/>
        <v>14.6336037</v>
      </c>
    </row>
    <row r="103">
      <c r="A103" s="1">
        <v>200.0</v>
      </c>
      <c r="B103" s="1">
        <v>1000.0</v>
      </c>
      <c r="C103" s="17">
        <v>30.0</v>
      </c>
      <c r="D103" s="17">
        <v>37.5</v>
      </c>
      <c r="E103" s="17">
        <v>97.86</v>
      </c>
      <c r="F103" s="17">
        <v>129.33</v>
      </c>
      <c r="G103" s="17">
        <f t="shared" si="1"/>
        <v>1090.675663</v>
      </c>
      <c r="H103" s="3">
        <f t="shared" si="2"/>
        <v>3.262</v>
      </c>
      <c r="I103" s="3">
        <f t="shared" si="3"/>
        <v>8.433276599</v>
      </c>
      <c r="J103" s="3">
        <f t="shared" si="4"/>
        <v>1.321581852</v>
      </c>
      <c r="K103" s="1" t="str">
        <f t="shared" si="5"/>
        <v>LOF</v>
      </c>
      <c r="L103" s="1">
        <f t="shared" si="6"/>
        <v>0.6988668316</v>
      </c>
      <c r="M103" s="1">
        <v>7800.0</v>
      </c>
      <c r="N103" s="1">
        <f t="shared" si="7"/>
        <v>85.235121</v>
      </c>
      <c r="O103" s="1">
        <v>500.0</v>
      </c>
      <c r="P103" s="16">
        <f t="shared" si="8"/>
        <v>6925.954812</v>
      </c>
      <c r="Q103" s="3">
        <f t="shared" si="9"/>
        <v>0.00333959714</v>
      </c>
      <c r="R103" s="16">
        <f t="shared" si="10"/>
        <v>2436.007755</v>
      </c>
      <c r="S103" s="16">
        <f t="shared" si="11"/>
        <v>54677.59932</v>
      </c>
      <c r="T103" s="16">
        <f t="shared" si="12"/>
        <v>66666.66667</v>
      </c>
      <c r="U103" s="16" t="str">
        <f t="shared" si="13"/>
        <v>no spatter</v>
      </c>
      <c r="V103" s="3">
        <f t="shared" si="14"/>
        <v>41.03053798</v>
      </c>
      <c r="W103" s="3">
        <f t="shared" si="15"/>
        <v>484.8484848</v>
      </c>
      <c r="X103" s="3">
        <f t="shared" si="16"/>
        <v>11.1452653</v>
      </c>
      <c r="Y103" s="3">
        <f t="shared" si="17"/>
        <v>1.090675663</v>
      </c>
      <c r="Z103" s="3">
        <f t="shared" si="27"/>
        <v>1.519155387</v>
      </c>
      <c r="AA103" s="3">
        <f t="shared" si="18"/>
        <v>-1126.18059</v>
      </c>
      <c r="AB103" s="3" t="str">
        <f t="shared" si="19"/>
        <v>Spatter</v>
      </c>
      <c r="AC103" s="18">
        <f t="shared" si="20"/>
        <v>181.1748054</v>
      </c>
      <c r="AD103" s="18">
        <f t="shared" si="21"/>
        <v>0.2197333333</v>
      </c>
      <c r="AE103" s="18">
        <f t="shared" si="22"/>
        <v>656.9993819</v>
      </c>
      <c r="AF103" s="18" t="str">
        <f t="shared" si="23"/>
        <v>blank</v>
      </c>
      <c r="AG103" s="19" t="str">
        <f t="shared" si="24"/>
        <v>Keyhole Mode</v>
      </c>
      <c r="AH103" s="19">
        <f t="shared" si="25"/>
        <v>139.7733663</v>
      </c>
      <c r="AI103" s="19">
        <f t="shared" si="26"/>
        <v>14.35688034</v>
      </c>
    </row>
    <row r="104">
      <c r="A104" s="1">
        <v>200.0</v>
      </c>
      <c r="B104" s="1">
        <v>1100.0</v>
      </c>
      <c r="C104" s="17">
        <v>30.0</v>
      </c>
      <c r="D104" s="17">
        <v>37.5</v>
      </c>
      <c r="E104" s="17">
        <v>84.14</v>
      </c>
      <c r="F104" s="17">
        <v>120.86</v>
      </c>
      <c r="G104" s="17">
        <f t="shared" si="1"/>
        <v>1082.337459</v>
      </c>
      <c r="H104" s="3">
        <f t="shared" si="2"/>
        <v>2.804666667</v>
      </c>
      <c r="I104" s="3">
        <f t="shared" si="3"/>
        <v>8.955299184</v>
      </c>
      <c r="J104" s="3">
        <f t="shared" si="4"/>
        <v>1.436415498</v>
      </c>
      <c r="K104" s="1" t="str">
        <f t="shared" si="5"/>
        <v>LOF</v>
      </c>
      <c r="L104" s="1">
        <f t="shared" si="6"/>
        <v>0.6979676248</v>
      </c>
      <c r="M104" s="1">
        <v>7800.0</v>
      </c>
      <c r="N104" s="1">
        <f t="shared" si="7"/>
        <v>81.72850672</v>
      </c>
      <c r="O104" s="1">
        <v>500.0</v>
      </c>
      <c r="P104" s="16">
        <f t="shared" si="8"/>
        <v>6595.142144</v>
      </c>
      <c r="Q104" s="3">
        <f t="shared" si="9"/>
        <v>0.00330721054</v>
      </c>
      <c r="R104" s="16">
        <f t="shared" si="10"/>
        <v>2432.870654</v>
      </c>
      <c r="S104" s="16">
        <f t="shared" si="11"/>
        <v>54679.30212</v>
      </c>
      <c r="T104" s="16">
        <f t="shared" si="12"/>
        <v>66666.66667</v>
      </c>
      <c r="U104" s="16" t="str">
        <f t="shared" si="13"/>
        <v>no spatter</v>
      </c>
      <c r="V104" s="3">
        <f t="shared" si="14"/>
        <v>39.0707473</v>
      </c>
      <c r="W104" s="3">
        <f t="shared" si="15"/>
        <v>484.8484848</v>
      </c>
      <c r="X104" s="3">
        <f t="shared" si="16"/>
        <v>12.86353054</v>
      </c>
      <c r="Y104" s="3">
        <f t="shared" si="17"/>
        <v>0.9839431448</v>
      </c>
      <c r="Z104" s="3">
        <f t="shared" si="27"/>
        <v>1.824125168</v>
      </c>
      <c r="AA104" s="3">
        <f t="shared" si="18"/>
        <v>-1072.232716</v>
      </c>
      <c r="AB104" s="3" t="str">
        <f t="shared" si="19"/>
        <v>Spatter</v>
      </c>
      <c r="AC104" s="18">
        <f t="shared" si="20"/>
        <v>164.7043685</v>
      </c>
      <c r="AD104" s="18">
        <f t="shared" si="21"/>
        <v>0.1997575758</v>
      </c>
      <c r="AE104" s="18">
        <f t="shared" si="22"/>
        <v>607.0357546</v>
      </c>
      <c r="AF104" s="18" t="str">
        <f t="shared" si="23"/>
        <v>blank</v>
      </c>
      <c r="AG104" s="19" t="str">
        <f t="shared" si="24"/>
        <v>Transition Mode</v>
      </c>
      <c r="AH104" s="19">
        <f t="shared" si="25"/>
        <v>139.593525</v>
      </c>
      <c r="AI104" s="19">
        <f t="shared" si="26"/>
        <v>14.10309971</v>
      </c>
    </row>
    <row r="105">
      <c r="A105" s="1">
        <v>300.0</v>
      </c>
      <c r="B105" s="1">
        <v>400.0</v>
      </c>
      <c r="C105" s="17">
        <v>30.0</v>
      </c>
      <c r="D105" s="17">
        <v>37.5</v>
      </c>
      <c r="E105" s="17">
        <v>571.14</v>
      </c>
      <c r="F105" s="17">
        <v>170.86</v>
      </c>
      <c r="G105" s="17">
        <f t="shared" si="1"/>
        <v>1928.494066</v>
      </c>
      <c r="H105" s="3">
        <f t="shared" si="2"/>
        <v>19.038</v>
      </c>
      <c r="I105" s="3">
        <f t="shared" si="3"/>
        <v>11.28698388</v>
      </c>
      <c r="J105" s="3">
        <f t="shared" si="4"/>
        <v>0.2991560738</v>
      </c>
      <c r="K105" s="1" t="str">
        <f t="shared" si="5"/>
        <v>LOF</v>
      </c>
      <c r="L105" s="1">
        <f t="shared" si="6"/>
        <v>0.7</v>
      </c>
      <c r="M105" s="1">
        <v>7800.0</v>
      </c>
      <c r="N105" s="1">
        <f t="shared" si="7"/>
        <v>186.2215712</v>
      </c>
      <c r="O105" s="1">
        <v>500.0</v>
      </c>
      <c r="P105" s="16">
        <f t="shared" si="8"/>
        <v>16452.97841</v>
      </c>
      <c r="Q105" s="3">
        <f t="shared" si="9"/>
        <v>0.00585501072</v>
      </c>
      <c r="R105" s="16">
        <f t="shared" si="10"/>
        <v>2437.534885</v>
      </c>
      <c r="S105" s="16">
        <f t="shared" si="11"/>
        <v>54657.94614</v>
      </c>
      <c r="T105" s="16">
        <f t="shared" si="12"/>
        <v>66666.66667</v>
      </c>
      <c r="U105" s="16" t="str">
        <f t="shared" si="13"/>
        <v>no spatter</v>
      </c>
      <c r="V105" s="3">
        <f t="shared" si="14"/>
        <v>97.47025125</v>
      </c>
      <c r="W105" s="3">
        <f t="shared" si="15"/>
        <v>484.8484848</v>
      </c>
      <c r="X105" s="3">
        <f t="shared" si="16"/>
        <v>3.376569783</v>
      </c>
      <c r="Y105" s="3">
        <f t="shared" si="17"/>
        <v>4.821235165</v>
      </c>
      <c r="Z105" s="3">
        <f t="shared" si="27"/>
        <v>0.4297786776</v>
      </c>
      <c r="AA105" s="3">
        <f t="shared" si="18"/>
        <v>-2679.81717</v>
      </c>
      <c r="AB105" s="3" t="str">
        <f t="shared" si="19"/>
        <v>Spatter</v>
      </c>
      <c r="AC105" s="18">
        <f t="shared" si="20"/>
        <v>679.4055202</v>
      </c>
      <c r="AD105" s="18">
        <f t="shared" si="21"/>
        <v>0.5493333333</v>
      </c>
      <c r="AE105" s="18">
        <f t="shared" si="22"/>
        <v>2093.019122</v>
      </c>
      <c r="AF105" s="18" t="str">
        <f t="shared" si="23"/>
        <v>blank</v>
      </c>
      <c r="AG105" s="19" t="str">
        <f t="shared" si="24"/>
        <v>Keyhole Mode</v>
      </c>
      <c r="AH105" s="19">
        <f t="shared" si="25"/>
        <v>210</v>
      </c>
      <c r="AI105" s="19">
        <f t="shared" si="26"/>
        <v>22.0065911</v>
      </c>
    </row>
    <row r="106">
      <c r="A106" s="1">
        <v>300.0</v>
      </c>
      <c r="B106" s="1">
        <v>500.0</v>
      </c>
      <c r="C106" s="17">
        <v>30.0</v>
      </c>
      <c r="D106" s="17">
        <v>37.5</v>
      </c>
      <c r="E106" s="17">
        <v>469.43</v>
      </c>
      <c r="F106" s="17">
        <v>159.14</v>
      </c>
      <c r="G106" s="17">
        <f t="shared" si="1"/>
        <v>1814.751811</v>
      </c>
      <c r="H106" s="3">
        <f t="shared" si="2"/>
        <v>15.64766667</v>
      </c>
      <c r="I106" s="3">
        <f t="shared" si="3"/>
        <v>11.40349259</v>
      </c>
      <c r="J106" s="3">
        <f t="shared" si="4"/>
        <v>0.3390068807</v>
      </c>
      <c r="K106" s="1" t="str">
        <f t="shared" si="5"/>
        <v>LOF</v>
      </c>
      <c r="L106" s="1">
        <f t="shared" si="6"/>
        <v>0.699999997</v>
      </c>
      <c r="M106" s="1">
        <v>7800.0</v>
      </c>
      <c r="N106" s="1">
        <f t="shared" si="7"/>
        <v>167.8095067</v>
      </c>
      <c r="O106" s="1">
        <v>500.0</v>
      </c>
      <c r="P106" s="16">
        <f t="shared" si="8"/>
        <v>14715.9912</v>
      </c>
      <c r="Q106" s="3">
        <f t="shared" si="9"/>
        <v>0.005508383161</v>
      </c>
      <c r="R106" s="16">
        <f t="shared" si="10"/>
        <v>2482.671932</v>
      </c>
      <c r="S106" s="16">
        <f t="shared" si="11"/>
        <v>54659.63227</v>
      </c>
      <c r="T106" s="16">
        <f t="shared" si="12"/>
        <v>66666.66667</v>
      </c>
      <c r="U106" s="16" t="str">
        <f t="shared" si="13"/>
        <v>no spatter</v>
      </c>
      <c r="V106" s="3">
        <f t="shared" si="14"/>
        <v>87.18004267</v>
      </c>
      <c r="W106" s="3">
        <f t="shared" si="15"/>
        <v>484.8484848</v>
      </c>
      <c r="X106" s="3">
        <f t="shared" si="16"/>
        <v>3.865862452</v>
      </c>
      <c r="Y106" s="3">
        <f t="shared" si="17"/>
        <v>3.629503622</v>
      </c>
      <c r="Z106" s="3">
        <f t="shared" si="27"/>
        <v>0.6319225056</v>
      </c>
      <c r="AA106" s="3">
        <f t="shared" si="18"/>
        <v>-2396.554844</v>
      </c>
      <c r="AB106" s="3" t="str">
        <f t="shared" si="19"/>
        <v>Spatter</v>
      </c>
      <c r="AC106" s="18">
        <f t="shared" si="20"/>
        <v>543.5244161</v>
      </c>
      <c r="AD106" s="18">
        <f t="shared" si="21"/>
        <v>0.4394666667</v>
      </c>
      <c r="AE106" s="18">
        <f t="shared" si="22"/>
        <v>1706.891519</v>
      </c>
      <c r="AF106" s="18" t="str">
        <f t="shared" si="23"/>
        <v>blank</v>
      </c>
      <c r="AG106" s="19" t="str">
        <f t="shared" si="24"/>
        <v>Keyhole Mode</v>
      </c>
      <c r="AH106" s="19">
        <f t="shared" si="25"/>
        <v>209.9999991</v>
      </c>
      <c r="AI106" s="19">
        <f t="shared" si="26"/>
        <v>20.9010818</v>
      </c>
    </row>
    <row r="107">
      <c r="A107" s="1">
        <v>300.0</v>
      </c>
      <c r="B107" s="1">
        <v>600.0</v>
      </c>
      <c r="C107" s="17">
        <v>30.0</v>
      </c>
      <c r="D107" s="17">
        <v>37.5</v>
      </c>
      <c r="E107" s="17">
        <v>445.14</v>
      </c>
      <c r="F107" s="17">
        <v>141.71</v>
      </c>
      <c r="G107" s="17">
        <f t="shared" si="1"/>
        <v>1744.797047</v>
      </c>
      <c r="H107" s="3">
        <f t="shared" si="2"/>
        <v>14.838</v>
      </c>
      <c r="I107" s="3">
        <f t="shared" si="3"/>
        <v>12.31244829</v>
      </c>
      <c r="J107" s="3">
        <f t="shared" si="4"/>
        <v>0.3183492834</v>
      </c>
      <c r="K107" s="1" t="str">
        <f t="shared" si="5"/>
        <v>LOF</v>
      </c>
      <c r="L107" s="1">
        <f t="shared" si="6"/>
        <v>0.6999999262</v>
      </c>
      <c r="M107" s="1">
        <v>7800.0</v>
      </c>
      <c r="N107" s="1">
        <f t="shared" si="7"/>
        <v>154.2182715</v>
      </c>
      <c r="O107" s="1">
        <v>500.0</v>
      </c>
      <c r="P107" s="16">
        <f t="shared" si="8"/>
        <v>13433.7992</v>
      </c>
      <c r="Q107" s="3">
        <f t="shared" si="9"/>
        <v>0.005287313333</v>
      </c>
      <c r="R107" s="16">
        <f t="shared" si="10"/>
        <v>2511.348183</v>
      </c>
      <c r="S107" s="16">
        <f t="shared" si="11"/>
        <v>54661.15669</v>
      </c>
      <c r="T107" s="16">
        <f t="shared" si="12"/>
        <v>66666.66667</v>
      </c>
      <c r="U107" s="16" t="str">
        <f t="shared" si="13"/>
        <v>no spatter</v>
      </c>
      <c r="V107" s="3">
        <f t="shared" si="14"/>
        <v>79.5841185</v>
      </c>
      <c r="W107" s="3">
        <f t="shared" si="15"/>
        <v>484.8484848</v>
      </c>
      <c r="X107" s="3">
        <f t="shared" si="16"/>
        <v>3.919659089</v>
      </c>
      <c r="Y107" s="3">
        <f t="shared" si="17"/>
        <v>2.907995078</v>
      </c>
      <c r="Z107" s="3">
        <f t="shared" si="27"/>
        <v>0.8748910907</v>
      </c>
      <c r="AA107" s="3">
        <f t="shared" si="18"/>
        <v>-2187.459068</v>
      </c>
      <c r="AB107" s="3" t="str">
        <f t="shared" si="19"/>
        <v>Spatter</v>
      </c>
      <c r="AC107" s="18">
        <f t="shared" si="20"/>
        <v>452.9370134</v>
      </c>
      <c r="AD107" s="18">
        <f t="shared" si="21"/>
        <v>0.3662222222</v>
      </c>
      <c r="AE107" s="18">
        <f t="shared" si="22"/>
        <v>1449.526024</v>
      </c>
      <c r="AF107" s="18" t="str">
        <f t="shared" si="23"/>
        <v>blank</v>
      </c>
      <c r="AG107" s="19" t="str">
        <f t="shared" si="24"/>
        <v>Keyhole Mode</v>
      </c>
      <c r="AH107" s="19">
        <f t="shared" si="25"/>
        <v>209.9999779</v>
      </c>
      <c r="AI107" s="19">
        <f t="shared" si="26"/>
        <v>20.11874482</v>
      </c>
    </row>
    <row r="108">
      <c r="A108" s="1">
        <v>300.0</v>
      </c>
      <c r="B108" s="1">
        <v>700.0</v>
      </c>
      <c r="C108" s="17">
        <v>30.0</v>
      </c>
      <c r="D108" s="17">
        <v>37.5</v>
      </c>
      <c r="E108" s="17">
        <v>360.86</v>
      </c>
      <c r="F108" s="17">
        <v>145.14</v>
      </c>
      <c r="G108" s="17">
        <f t="shared" si="1"/>
        <v>1699.776714</v>
      </c>
      <c r="H108" s="3">
        <f t="shared" si="2"/>
        <v>12.02866667</v>
      </c>
      <c r="I108" s="3">
        <f t="shared" si="3"/>
        <v>11.71129057</v>
      </c>
      <c r="J108" s="3">
        <f t="shared" si="4"/>
        <v>0.4022058416</v>
      </c>
      <c r="K108" s="1" t="str">
        <f t="shared" si="5"/>
        <v>LOF</v>
      </c>
      <c r="L108" s="1">
        <f t="shared" si="6"/>
        <v>0.6999992675</v>
      </c>
      <c r="M108" s="1">
        <v>7800.0</v>
      </c>
      <c r="N108" s="1">
        <f t="shared" si="7"/>
        <v>143.6550579</v>
      </c>
      <c r="O108" s="1">
        <v>500.0</v>
      </c>
      <c r="P108" s="16">
        <f t="shared" si="8"/>
        <v>12437.26961</v>
      </c>
      <c r="Q108" s="3">
        <f t="shared" si="9"/>
        <v>0.005156325544</v>
      </c>
      <c r="R108" s="16">
        <f t="shared" si="10"/>
        <v>2529.991854</v>
      </c>
      <c r="S108" s="16">
        <f t="shared" si="11"/>
        <v>54662.5586</v>
      </c>
      <c r="T108" s="16">
        <f t="shared" si="12"/>
        <v>66666.66667</v>
      </c>
      <c r="U108" s="16" t="str">
        <f t="shared" si="13"/>
        <v>no spatter</v>
      </c>
      <c r="V108" s="3">
        <f t="shared" si="14"/>
        <v>73.6805072</v>
      </c>
      <c r="W108" s="3">
        <f t="shared" si="15"/>
        <v>484.8484848</v>
      </c>
      <c r="X108" s="3">
        <f t="shared" si="16"/>
        <v>4.710349481</v>
      </c>
      <c r="Y108" s="3">
        <f t="shared" si="17"/>
        <v>2.428252448</v>
      </c>
      <c r="Z108" s="3">
        <f t="shared" si="27"/>
        <v>1.160097607</v>
      </c>
      <c r="AA108" s="3">
        <f t="shared" si="18"/>
        <v>-2024.948205</v>
      </c>
      <c r="AB108" s="3" t="str">
        <f t="shared" si="19"/>
        <v>Spatter</v>
      </c>
      <c r="AC108" s="18">
        <f t="shared" si="20"/>
        <v>388.2317258</v>
      </c>
      <c r="AD108" s="18">
        <f t="shared" si="21"/>
        <v>0.3139047619</v>
      </c>
      <c r="AE108" s="18">
        <f t="shared" si="22"/>
        <v>1264.175903</v>
      </c>
      <c r="AF108" s="18" t="str">
        <f t="shared" si="23"/>
        <v>blank</v>
      </c>
      <c r="AG108" s="19" t="str">
        <f t="shared" si="24"/>
        <v>Keyhole Mode</v>
      </c>
      <c r="AH108" s="19">
        <f t="shared" si="25"/>
        <v>209.9997803</v>
      </c>
      <c r="AI108" s="19">
        <f t="shared" si="26"/>
        <v>19.58014107</v>
      </c>
    </row>
    <row r="109">
      <c r="A109" s="1">
        <v>300.0</v>
      </c>
      <c r="B109" s="1">
        <v>800.0</v>
      </c>
      <c r="C109" s="17">
        <v>30.0</v>
      </c>
      <c r="D109" s="17">
        <v>37.5</v>
      </c>
      <c r="E109" s="17">
        <v>350.43</v>
      </c>
      <c r="F109" s="17">
        <v>138.0</v>
      </c>
      <c r="G109" s="17">
        <f t="shared" si="1"/>
        <v>1669.943548</v>
      </c>
      <c r="H109" s="3">
        <f t="shared" si="2"/>
        <v>11.681</v>
      </c>
      <c r="I109" s="3">
        <f t="shared" si="3"/>
        <v>12.1010402</v>
      </c>
      <c r="J109" s="3">
        <f t="shared" si="4"/>
        <v>0.3938019005</v>
      </c>
      <c r="K109" s="1" t="str">
        <f t="shared" si="5"/>
        <v>LOF</v>
      </c>
      <c r="L109" s="1">
        <f t="shared" si="6"/>
        <v>0.6999959042</v>
      </c>
      <c r="M109" s="1">
        <v>7800.0</v>
      </c>
      <c r="N109" s="1">
        <f t="shared" si="7"/>
        <v>135.139812</v>
      </c>
      <c r="O109" s="1">
        <v>500.0</v>
      </c>
      <c r="P109" s="16">
        <f t="shared" si="8"/>
        <v>11633.94453</v>
      </c>
      <c r="Q109" s="3">
        <f t="shared" si="9"/>
        <v>0.005062284715</v>
      </c>
      <c r="R109" s="16">
        <f t="shared" si="10"/>
        <v>2542.128801</v>
      </c>
      <c r="S109" s="16">
        <f t="shared" si="11"/>
        <v>54663.86357</v>
      </c>
      <c r="T109" s="16">
        <f t="shared" si="12"/>
        <v>66666.66667</v>
      </c>
      <c r="U109" s="16" t="str">
        <f t="shared" si="13"/>
        <v>no spatter</v>
      </c>
      <c r="V109" s="3">
        <f t="shared" si="14"/>
        <v>68.92147235</v>
      </c>
      <c r="W109" s="3">
        <f t="shared" si="15"/>
        <v>484.8484848</v>
      </c>
      <c r="X109" s="3">
        <f t="shared" si="16"/>
        <v>4.76541263</v>
      </c>
      <c r="Y109" s="3">
        <f t="shared" si="17"/>
        <v>2.087429435</v>
      </c>
      <c r="Z109" s="3">
        <f t="shared" si="27"/>
        <v>1.488635391</v>
      </c>
      <c r="AA109" s="3">
        <f t="shared" si="18"/>
        <v>-1893.944517</v>
      </c>
      <c r="AB109" s="3" t="str">
        <f t="shared" si="19"/>
        <v>Spatter</v>
      </c>
      <c r="AC109" s="18">
        <f t="shared" si="20"/>
        <v>339.7027601</v>
      </c>
      <c r="AD109" s="18">
        <f t="shared" si="21"/>
        <v>0.2746666667</v>
      </c>
      <c r="AE109" s="18">
        <f t="shared" si="22"/>
        <v>1125.880444</v>
      </c>
      <c r="AF109" s="18" t="str">
        <f t="shared" si="23"/>
        <v>blank</v>
      </c>
      <c r="AG109" s="19" t="str">
        <f t="shared" si="24"/>
        <v>Keyhole Mode</v>
      </c>
      <c r="AH109" s="19">
        <f t="shared" si="25"/>
        <v>209.9987713</v>
      </c>
      <c r="AI109" s="19">
        <f t="shared" si="26"/>
        <v>19.14745944</v>
      </c>
    </row>
    <row r="110">
      <c r="A110" s="1">
        <v>300.0</v>
      </c>
      <c r="B110" s="1">
        <v>900.0</v>
      </c>
      <c r="C110" s="17">
        <v>30.0</v>
      </c>
      <c r="D110" s="17">
        <v>37.5</v>
      </c>
      <c r="E110" s="17">
        <v>305.0</v>
      </c>
      <c r="F110" s="17">
        <v>124.29</v>
      </c>
      <c r="G110" s="17">
        <f t="shared" si="1"/>
        <v>1649.760337</v>
      </c>
      <c r="H110" s="3">
        <f t="shared" si="2"/>
        <v>10.16666667</v>
      </c>
      <c r="I110" s="3">
        <f t="shared" si="3"/>
        <v>13.27347604</v>
      </c>
      <c r="J110" s="3">
        <f t="shared" si="4"/>
        <v>0.4075081967</v>
      </c>
      <c r="K110" s="1" t="str">
        <f t="shared" si="5"/>
        <v>LOF</v>
      </c>
      <c r="L110" s="1">
        <f t="shared" si="6"/>
        <v>0.6999843772</v>
      </c>
      <c r="M110" s="1">
        <v>7800.0</v>
      </c>
      <c r="N110" s="1">
        <f t="shared" si="7"/>
        <v>128.0851192</v>
      </c>
      <c r="O110" s="1">
        <v>500.0</v>
      </c>
      <c r="P110" s="16">
        <f t="shared" si="8"/>
        <v>10968.40747</v>
      </c>
      <c r="Q110" s="3">
        <f t="shared" si="9"/>
        <v>0.004992120655</v>
      </c>
      <c r="R110" s="16">
        <f t="shared" si="10"/>
        <v>2549.846909</v>
      </c>
      <c r="S110" s="16">
        <f t="shared" si="11"/>
        <v>54665.08953</v>
      </c>
      <c r="T110" s="16">
        <f t="shared" si="12"/>
        <v>66666.66667</v>
      </c>
      <c r="U110" s="16" t="str">
        <f t="shared" si="13"/>
        <v>no spatter</v>
      </c>
      <c r="V110" s="3">
        <f t="shared" si="14"/>
        <v>64.97871726</v>
      </c>
      <c r="W110" s="3">
        <f t="shared" si="15"/>
        <v>484.8484848</v>
      </c>
      <c r="X110" s="3">
        <f t="shared" si="16"/>
        <v>5.409050285</v>
      </c>
      <c r="Y110" s="3">
        <f t="shared" si="17"/>
        <v>1.833067041</v>
      </c>
      <c r="Z110" s="3">
        <f t="shared" si="27"/>
        <v>1.86128318</v>
      </c>
      <c r="AA110" s="3">
        <f t="shared" si="18"/>
        <v>-1785.410859</v>
      </c>
      <c r="AB110" s="3" t="str">
        <f t="shared" si="19"/>
        <v>Spatter</v>
      </c>
      <c r="AC110" s="18">
        <f t="shared" si="20"/>
        <v>301.958009</v>
      </c>
      <c r="AD110" s="18">
        <f t="shared" si="21"/>
        <v>0.2441481481</v>
      </c>
      <c r="AE110" s="18">
        <f t="shared" si="22"/>
        <v>1017.181909</v>
      </c>
      <c r="AF110" s="18" t="str">
        <f t="shared" si="23"/>
        <v>blank</v>
      </c>
      <c r="AG110" s="19" t="str">
        <f t="shared" si="24"/>
        <v>Keyhole Mode</v>
      </c>
      <c r="AH110" s="19">
        <f t="shared" si="25"/>
        <v>209.9953132</v>
      </c>
      <c r="AI110" s="19">
        <f t="shared" si="26"/>
        <v>18.78748076</v>
      </c>
    </row>
    <row r="111">
      <c r="A111" s="1">
        <v>300.0</v>
      </c>
      <c r="B111" s="1">
        <v>1000.0</v>
      </c>
      <c r="C111" s="17">
        <v>30.0</v>
      </c>
      <c r="D111" s="17">
        <v>37.5</v>
      </c>
      <c r="E111" s="17">
        <v>227.71</v>
      </c>
      <c r="F111" s="17">
        <v>120.29</v>
      </c>
      <c r="G111" s="17">
        <f t="shared" si="1"/>
        <v>1635.852703</v>
      </c>
      <c r="H111" s="3">
        <f t="shared" si="2"/>
        <v>7.590333333</v>
      </c>
      <c r="I111" s="3">
        <f t="shared" si="3"/>
        <v>13.59924103</v>
      </c>
      <c r="J111" s="3">
        <f t="shared" si="4"/>
        <v>0.5282596285</v>
      </c>
      <c r="K111" s="1" t="str">
        <f t="shared" si="5"/>
        <v>LOF</v>
      </c>
      <c r="L111" s="1">
        <f t="shared" si="6"/>
        <v>0.6999544076</v>
      </c>
      <c r="M111" s="1">
        <v>7800.0</v>
      </c>
      <c r="N111" s="1">
        <f t="shared" si="7"/>
        <v>122.1140543</v>
      </c>
      <c r="O111" s="1">
        <v>500.0</v>
      </c>
      <c r="P111" s="16">
        <f t="shared" si="8"/>
        <v>10405.09947</v>
      </c>
      <c r="Q111" s="3">
        <f t="shared" si="9"/>
        <v>0.004947903656</v>
      </c>
      <c r="R111" s="16">
        <f t="shared" si="10"/>
        <v>2554.454553</v>
      </c>
      <c r="S111" s="16">
        <f t="shared" si="11"/>
        <v>54666.24975</v>
      </c>
      <c r="T111" s="16">
        <f t="shared" si="12"/>
        <v>66666.66667</v>
      </c>
      <c r="U111" s="16" t="str">
        <f t="shared" si="13"/>
        <v>no spatter</v>
      </c>
      <c r="V111" s="3">
        <f t="shared" si="14"/>
        <v>61.64158451</v>
      </c>
      <c r="W111" s="3">
        <f t="shared" si="15"/>
        <v>484.8484848</v>
      </c>
      <c r="X111" s="3">
        <f t="shared" si="16"/>
        <v>7.183930012</v>
      </c>
      <c r="Y111" s="3">
        <f t="shared" si="17"/>
        <v>1.635852703</v>
      </c>
      <c r="Z111" s="3">
        <f t="shared" si="27"/>
        <v>2.278509122</v>
      </c>
      <c r="AA111" s="3">
        <f t="shared" si="18"/>
        <v>-1693.548388</v>
      </c>
      <c r="AB111" s="3" t="str">
        <f t="shared" si="19"/>
        <v>Spatter</v>
      </c>
      <c r="AC111" s="18">
        <f t="shared" si="20"/>
        <v>271.7622081</v>
      </c>
      <c r="AD111" s="18">
        <f t="shared" si="21"/>
        <v>0.2197333333</v>
      </c>
      <c r="AE111" s="18">
        <f t="shared" si="22"/>
        <v>928.0187827</v>
      </c>
      <c r="AF111" s="18" t="str">
        <f t="shared" si="23"/>
        <v>blank</v>
      </c>
      <c r="AG111" s="19" t="str">
        <f t="shared" si="24"/>
        <v>Keyhole Mode</v>
      </c>
      <c r="AH111" s="19">
        <f t="shared" si="25"/>
        <v>209.9863223</v>
      </c>
      <c r="AI111" s="19">
        <f t="shared" si="26"/>
        <v>18.50594033</v>
      </c>
    </row>
    <row r="112">
      <c r="A112" s="1">
        <v>300.0</v>
      </c>
      <c r="B112" s="1">
        <v>1100.0</v>
      </c>
      <c r="C112" s="17">
        <v>30.0</v>
      </c>
      <c r="D112" s="17">
        <v>37.5</v>
      </c>
      <c r="E112" s="17">
        <v>201.14</v>
      </c>
      <c r="F112" s="17">
        <v>112.0</v>
      </c>
      <c r="G112" s="17">
        <f t="shared" si="1"/>
        <v>1626.047004</v>
      </c>
      <c r="H112" s="3">
        <f t="shared" si="2"/>
        <v>6.704666667</v>
      </c>
      <c r="I112" s="3">
        <f t="shared" si="3"/>
        <v>14.51827682</v>
      </c>
      <c r="J112" s="3">
        <f t="shared" si="4"/>
        <v>0.5568260913</v>
      </c>
      <c r="K112" s="1" t="str">
        <f t="shared" si="5"/>
        <v>LOF</v>
      </c>
      <c r="L112" s="1">
        <f t="shared" si="6"/>
        <v>0.6998904892</v>
      </c>
      <c r="M112" s="1">
        <v>7800.0</v>
      </c>
      <c r="N112" s="1">
        <f t="shared" si="7"/>
        <v>116.9716515</v>
      </c>
      <c r="O112" s="1">
        <v>500.0</v>
      </c>
      <c r="P112" s="16">
        <f t="shared" si="8"/>
        <v>9919.967125</v>
      </c>
      <c r="Q112" s="3">
        <f t="shared" si="9"/>
        <v>0.004912903553</v>
      </c>
      <c r="R112" s="16">
        <f t="shared" si="10"/>
        <v>2556.807518</v>
      </c>
      <c r="S112" s="16">
        <f t="shared" si="11"/>
        <v>54667.35458</v>
      </c>
      <c r="T112" s="16">
        <f t="shared" si="12"/>
        <v>66666.66667</v>
      </c>
      <c r="U112" s="16" t="str">
        <f t="shared" si="13"/>
        <v>no spatter</v>
      </c>
      <c r="V112" s="3">
        <f t="shared" si="14"/>
        <v>58.76757775</v>
      </c>
      <c r="W112" s="3">
        <f t="shared" si="15"/>
        <v>484.8484848</v>
      </c>
      <c r="X112" s="3">
        <f t="shared" si="16"/>
        <v>8.084155334</v>
      </c>
      <c r="Y112" s="3">
        <f t="shared" si="17"/>
        <v>1.478224549</v>
      </c>
      <c r="Z112" s="3">
        <f t="shared" si="27"/>
        <v>2.740469933</v>
      </c>
      <c r="AA112" s="3">
        <f t="shared" si="18"/>
        <v>-1614.434555</v>
      </c>
      <c r="AB112" s="3" t="str">
        <f t="shared" si="19"/>
        <v>Spatter</v>
      </c>
      <c r="AC112" s="18">
        <f t="shared" si="20"/>
        <v>247.0565528</v>
      </c>
      <c r="AD112" s="18">
        <f t="shared" si="21"/>
        <v>0.1997575758</v>
      </c>
      <c r="AE112" s="18">
        <f t="shared" si="22"/>
        <v>855.9102434</v>
      </c>
      <c r="AF112" s="18" t="str">
        <f t="shared" si="23"/>
        <v>blank</v>
      </c>
      <c r="AG112" s="19" t="str">
        <f t="shared" si="24"/>
        <v>Keyhole Mode</v>
      </c>
      <c r="AH112" s="19">
        <f t="shared" si="25"/>
        <v>209.9671468</v>
      </c>
      <c r="AI112" s="19">
        <f t="shared" si="26"/>
        <v>18.25777179</v>
      </c>
    </row>
    <row r="113">
      <c r="A113" s="1">
        <v>400.0</v>
      </c>
      <c r="B113" s="1">
        <v>400.0</v>
      </c>
      <c r="C113" s="17">
        <v>30.0</v>
      </c>
      <c r="D113" s="17">
        <v>37.5</v>
      </c>
      <c r="E113" s="17">
        <v>749.71</v>
      </c>
      <c r="F113" s="17">
        <v>190.57</v>
      </c>
      <c r="G113" s="17">
        <f t="shared" si="1"/>
        <v>2565.891758</v>
      </c>
      <c r="H113" s="3">
        <f t="shared" si="2"/>
        <v>24.99033333</v>
      </c>
      <c r="I113" s="3">
        <f t="shared" si="3"/>
        <v>13.46430056</v>
      </c>
      <c r="J113" s="3">
        <f t="shared" si="4"/>
        <v>0.2541916208</v>
      </c>
      <c r="K113" s="1" t="str">
        <f t="shared" si="5"/>
        <v>LOF</v>
      </c>
      <c r="L113" s="1">
        <f t="shared" si="6"/>
        <v>0.7</v>
      </c>
      <c r="M113" s="1">
        <v>7800.0</v>
      </c>
      <c r="N113" s="1">
        <f t="shared" si="7"/>
        <v>244.3554282</v>
      </c>
      <c r="O113" s="1">
        <v>500.0</v>
      </c>
      <c r="P113" s="16">
        <f t="shared" si="8"/>
        <v>21937.30455</v>
      </c>
      <c r="Q113" s="3">
        <f t="shared" si="9"/>
        <v>0.007762319646</v>
      </c>
      <c r="R113" s="16">
        <f t="shared" si="10"/>
        <v>2476.837828</v>
      </c>
      <c r="S113" s="16">
        <f t="shared" si="11"/>
        <v>54654.37503</v>
      </c>
      <c r="T113" s="16">
        <f t="shared" si="12"/>
        <v>66666.66667</v>
      </c>
      <c r="U113" s="16" t="str">
        <f t="shared" si="13"/>
        <v>no spatter</v>
      </c>
      <c r="V113" s="3">
        <f t="shared" si="14"/>
        <v>129.960335</v>
      </c>
      <c r="W113" s="3">
        <f t="shared" si="15"/>
        <v>484.8484848</v>
      </c>
      <c r="X113" s="3">
        <f t="shared" si="16"/>
        <v>3.422512382</v>
      </c>
      <c r="Y113" s="3">
        <f t="shared" si="17"/>
        <v>6.414729394</v>
      </c>
      <c r="Z113" s="3">
        <f t="shared" si="27"/>
        <v>0.571827306</v>
      </c>
      <c r="AA113" s="3">
        <f t="shared" si="18"/>
        <v>-3574.18356</v>
      </c>
      <c r="AB113" s="3" t="str">
        <f t="shared" si="19"/>
        <v>Spatter</v>
      </c>
      <c r="AC113" s="18">
        <f t="shared" si="20"/>
        <v>905.8740269</v>
      </c>
      <c r="AD113" s="18">
        <f t="shared" si="21"/>
        <v>0.5493333333</v>
      </c>
      <c r="AE113" s="18">
        <f t="shared" si="22"/>
        <v>2743.525172</v>
      </c>
      <c r="AF113" s="18" t="str">
        <f t="shared" si="23"/>
        <v>blank</v>
      </c>
      <c r="AG113" s="19" t="str">
        <f t="shared" si="24"/>
        <v>Keyhole Mode</v>
      </c>
      <c r="AH113" s="19">
        <f t="shared" si="25"/>
        <v>280</v>
      </c>
      <c r="AI113" s="19">
        <f t="shared" si="26"/>
        <v>25.94457525</v>
      </c>
    </row>
    <row r="114">
      <c r="A114" s="1">
        <v>400.0</v>
      </c>
      <c r="B114" s="1">
        <v>500.0</v>
      </c>
      <c r="C114" s="17">
        <v>30.0</v>
      </c>
      <c r="D114" s="17">
        <v>37.5</v>
      </c>
      <c r="E114" s="17">
        <v>623.71</v>
      </c>
      <c r="F114" s="17">
        <v>200.57</v>
      </c>
      <c r="G114" s="17">
        <f t="shared" si="1"/>
        <v>2414.924408</v>
      </c>
      <c r="H114" s="3">
        <f t="shared" si="2"/>
        <v>20.79033333</v>
      </c>
      <c r="I114" s="3">
        <f t="shared" si="3"/>
        <v>12.04030717</v>
      </c>
      <c r="J114" s="3">
        <f t="shared" si="4"/>
        <v>0.3215757323</v>
      </c>
      <c r="K114" s="1" t="str">
        <f t="shared" si="5"/>
        <v>LOF</v>
      </c>
      <c r="L114" s="1">
        <f t="shared" si="6"/>
        <v>0.7</v>
      </c>
      <c r="M114" s="1">
        <v>7800.0</v>
      </c>
      <c r="N114" s="1">
        <f t="shared" si="7"/>
        <v>219.8060099</v>
      </c>
      <c r="O114" s="1">
        <v>500.0</v>
      </c>
      <c r="P114" s="16">
        <f t="shared" si="8"/>
        <v>19621.32169</v>
      </c>
      <c r="Q114" s="3">
        <f t="shared" si="9"/>
        <v>0.00732139794</v>
      </c>
      <c r="R114" s="16">
        <f t="shared" si="10"/>
        <v>2527.17357</v>
      </c>
      <c r="S114" s="16">
        <f t="shared" si="11"/>
        <v>54655.63954</v>
      </c>
      <c r="T114" s="16">
        <f t="shared" si="12"/>
        <v>66666.66667</v>
      </c>
      <c r="U114" s="16" t="str">
        <f t="shared" si="13"/>
        <v>no spatter</v>
      </c>
      <c r="V114" s="3">
        <f t="shared" si="14"/>
        <v>116.2400574</v>
      </c>
      <c r="W114" s="3">
        <f t="shared" si="15"/>
        <v>484.8484848</v>
      </c>
      <c r="X114" s="3">
        <f t="shared" si="16"/>
        <v>3.871870594</v>
      </c>
      <c r="Y114" s="3">
        <f t="shared" si="17"/>
        <v>4.829848817</v>
      </c>
      <c r="Z114" s="3">
        <f t="shared" si="27"/>
        <v>0.8409111779</v>
      </c>
      <c r="AA114" s="3">
        <f t="shared" si="18"/>
        <v>-3196.500472</v>
      </c>
      <c r="AB114" s="3" t="str">
        <f t="shared" si="19"/>
        <v>Spatter</v>
      </c>
      <c r="AC114" s="18">
        <f t="shared" si="20"/>
        <v>724.6992215</v>
      </c>
      <c r="AD114" s="18">
        <f t="shared" si="21"/>
        <v>0.4394666667</v>
      </c>
      <c r="AE114" s="18">
        <f t="shared" si="22"/>
        <v>2229.027484</v>
      </c>
      <c r="AF114" s="18" t="str">
        <f t="shared" si="23"/>
        <v>blank</v>
      </c>
      <c r="AG114" s="19" t="str">
        <f t="shared" si="24"/>
        <v>Keyhole Mode</v>
      </c>
      <c r="AH114" s="19">
        <f t="shared" si="25"/>
        <v>280</v>
      </c>
      <c r="AI114" s="19">
        <f t="shared" si="26"/>
        <v>24.7285069</v>
      </c>
    </row>
    <row r="115">
      <c r="A115" s="1">
        <v>400.0</v>
      </c>
      <c r="B115" s="1">
        <v>600.0</v>
      </c>
      <c r="C115" s="17">
        <v>30.0</v>
      </c>
      <c r="D115" s="17">
        <v>37.5</v>
      </c>
      <c r="E115" s="17">
        <v>532.57</v>
      </c>
      <c r="F115" s="17">
        <v>182.57</v>
      </c>
      <c r="G115" s="17">
        <f t="shared" si="1"/>
        <v>2322.298816</v>
      </c>
      <c r="H115" s="3">
        <f t="shared" si="2"/>
        <v>17.75233333</v>
      </c>
      <c r="I115" s="3">
        <f t="shared" si="3"/>
        <v>12.7200461</v>
      </c>
      <c r="J115" s="3">
        <f t="shared" si="4"/>
        <v>0.3428093959</v>
      </c>
      <c r="K115" s="1" t="str">
        <f t="shared" si="5"/>
        <v>LOF</v>
      </c>
      <c r="L115" s="1">
        <f t="shared" si="6"/>
        <v>0.6999999997</v>
      </c>
      <c r="M115" s="1">
        <v>7800.0</v>
      </c>
      <c r="N115" s="1">
        <f t="shared" si="7"/>
        <v>201.684382</v>
      </c>
      <c r="O115" s="1">
        <v>500.0</v>
      </c>
      <c r="P115" s="16">
        <f t="shared" si="8"/>
        <v>17911.73415</v>
      </c>
      <c r="Q115" s="3">
        <f t="shared" si="9"/>
        <v>0.00703279915</v>
      </c>
      <c r="R115" s="16">
        <f t="shared" si="10"/>
        <v>2560.408581</v>
      </c>
      <c r="S115" s="16">
        <f t="shared" si="11"/>
        <v>54656.78277</v>
      </c>
      <c r="T115" s="16">
        <f t="shared" si="12"/>
        <v>66666.66667</v>
      </c>
      <c r="U115" s="16" t="str">
        <f t="shared" si="13"/>
        <v>no spatter</v>
      </c>
      <c r="V115" s="3">
        <f t="shared" si="14"/>
        <v>106.1121691</v>
      </c>
      <c r="W115" s="3">
        <f t="shared" si="15"/>
        <v>484.8484848</v>
      </c>
      <c r="X115" s="3">
        <f t="shared" si="16"/>
        <v>4.360551319</v>
      </c>
      <c r="Y115" s="3">
        <f t="shared" si="17"/>
        <v>3.870498027</v>
      </c>
      <c r="Z115" s="3">
        <f t="shared" si="27"/>
        <v>1.164466978</v>
      </c>
      <c r="AA115" s="3">
        <f t="shared" si="18"/>
        <v>-2917.706397</v>
      </c>
      <c r="AB115" s="3" t="str">
        <f t="shared" si="19"/>
        <v>Spatter</v>
      </c>
      <c r="AC115" s="18">
        <f t="shared" si="20"/>
        <v>603.9160179</v>
      </c>
      <c r="AD115" s="18">
        <f t="shared" si="21"/>
        <v>0.3662222222</v>
      </c>
      <c r="AE115" s="18">
        <f t="shared" si="22"/>
        <v>1885.177226</v>
      </c>
      <c r="AF115" s="18" t="str">
        <f t="shared" si="23"/>
        <v>blank</v>
      </c>
      <c r="AG115" s="19" t="str">
        <f t="shared" si="24"/>
        <v>Keyhole Mode</v>
      </c>
      <c r="AH115" s="19">
        <f t="shared" si="25"/>
        <v>279.9999999</v>
      </c>
      <c r="AI115" s="19">
        <f t="shared" si="26"/>
        <v>23.85198592</v>
      </c>
    </row>
    <row r="116">
      <c r="A116" s="1">
        <v>400.0</v>
      </c>
      <c r="B116" s="1">
        <v>700.0</v>
      </c>
      <c r="C116" s="17">
        <v>30.0</v>
      </c>
      <c r="D116" s="17">
        <v>37.5</v>
      </c>
      <c r="E116" s="17">
        <v>496.86</v>
      </c>
      <c r="F116" s="17">
        <v>147.71</v>
      </c>
      <c r="G116" s="17">
        <f t="shared" si="1"/>
        <v>2262.887901</v>
      </c>
      <c r="H116" s="3">
        <f t="shared" si="2"/>
        <v>16.562</v>
      </c>
      <c r="I116" s="3">
        <f t="shared" si="3"/>
        <v>15.31980164</v>
      </c>
      <c r="J116" s="3">
        <f t="shared" si="4"/>
        <v>0.2972869621</v>
      </c>
      <c r="K116" s="1" t="str">
        <f t="shared" si="5"/>
        <v>LOF</v>
      </c>
      <c r="L116" s="1">
        <f t="shared" si="6"/>
        <v>0.6999999926</v>
      </c>
      <c r="M116" s="1">
        <v>7800.0</v>
      </c>
      <c r="N116" s="1">
        <f t="shared" si="7"/>
        <v>187.6002593</v>
      </c>
      <c r="O116" s="1">
        <v>500.0</v>
      </c>
      <c r="P116" s="16">
        <f t="shared" si="8"/>
        <v>16583.04333</v>
      </c>
      <c r="Q116" s="3">
        <f t="shared" si="9"/>
        <v>0.006831464318</v>
      </c>
      <c r="R116" s="16">
        <f t="shared" si="10"/>
        <v>2583.127224</v>
      </c>
      <c r="S116" s="16">
        <f t="shared" si="11"/>
        <v>54657.8341</v>
      </c>
      <c r="T116" s="16">
        <f t="shared" si="12"/>
        <v>66666.66667</v>
      </c>
      <c r="U116" s="16" t="str">
        <f t="shared" si="13"/>
        <v>no spatter</v>
      </c>
      <c r="V116" s="3">
        <f t="shared" si="14"/>
        <v>98.24077802</v>
      </c>
      <c r="W116" s="3">
        <f t="shared" si="15"/>
        <v>484.8484848</v>
      </c>
      <c r="X116" s="3">
        <f t="shared" si="16"/>
        <v>4.554377291</v>
      </c>
      <c r="Y116" s="3">
        <f t="shared" si="17"/>
        <v>3.232697001</v>
      </c>
      <c r="Z116" s="3">
        <f t="shared" si="27"/>
        <v>1.544420992</v>
      </c>
      <c r="AA116" s="3">
        <f t="shared" si="18"/>
        <v>-2701.027741</v>
      </c>
      <c r="AB116" s="3" t="str">
        <f t="shared" si="19"/>
        <v>Spatter</v>
      </c>
      <c r="AC116" s="18">
        <f t="shared" si="20"/>
        <v>517.6423011</v>
      </c>
      <c r="AD116" s="18">
        <f t="shared" si="21"/>
        <v>0.3139047619</v>
      </c>
      <c r="AE116" s="18">
        <f t="shared" si="22"/>
        <v>1639.480747</v>
      </c>
      <c r="AF116" s="18" t="str">
        <f t="shared" si="23"/>
        <v>blank</v>
      </c>
      <c r="AG116" s="19" t="str">
        <f t="shared" si="24"/>
        <v>Keyhole Mode</v>
      </c>
      <c r="AH116" s="19">
        <f t="shared" si="25"/>
        <v>279.999997</v>
      </c>
      <c r="AI116" s="19">
        <f t="shared" si="26"/>
        <v>23.18035659</v>
      </c>
    </row>
    <row r="117">
      <c r="A117" s="1">
        <v>400.0</v>
      </c>
      <c r="B117" s="1">
        <v>800.0</v>
      </c>
      <c r="C117" s="17">
        <v>30.0</v>
      </c>
      <c r="D117" s="17">
        <v>37.5</v>
      </c>
      <c r="E117" s="17">
        <v>454.57</v>
      </c>
      <c r="F117" s="17">
        <v>147.14</v>
      </c>
      <c r="G117" s="17">
        <f t="shared" si="1"/>
        <v>2223.706949</v>
      </c>
      <c r="H117" s="3">
        <f t="shared" si="2"/>
        <v>15.15233333</v>
      </c>
      <c r="I117" s="3">
        <f t="shared" si="3"/>
        <v>15.11286495</v>
      </c>
      <c r="J117" s="3">
        <f t="shared" si="4"/>
        <v>0.3236905207</v>
      </c>
      <c r="K117" s="1" t="str">
        <f t="shared" si="5"/>
        <v>LOF</v>
      </c>
      <c r="L117" s="1">
        <f t="shared" si="6"/>
        <v>0.6999999262</v>
      </c>
      <c r="M117" s="1">
        <v>7800.0</v>
      </c>
      <c r="N117" s="1">
        <f t="shared" si="7"/>
        <v>176.2473608</v>
      </c>
      <c r="O117" s="1">
        <v>500.0</v>
      </c>
      <c r="P117" s="16">
        <f t="shared" si="8"/>
        <v>15512.01517</v>
      </c>
      <c r="Q117" s="3">
        <f t="shared" si="9"/>
        <v>0.006714525196</v>
      </c>
      <c r="R117" s="16">
        <f t="shared" si="10"/>
        <v>2598.959256</v>
      </c>
      <c r="S117" s="16">
        <f t="shared" si="11"/>
        <v>54658.81267</v>
      </c>
      <c r="T117" s="16">
        <f t="shared" si="12"/>
        <v>66666.66667</v>
      </c>
      <c r="U117" s="16" t="str">
        <f t="shared" si="13"/>
        <v>no spatter</v>
      </c>
      <c r="V117" s="3">
        <f t="shared" si="14"/>
        <v>91.89582448</v>
      </c>
      <c r="W117" s="3">
        <f t="shared" si="15"/>
        <v>484.8484848</v>
      </c>
      <c r="X117" s="3">
        <f t="shared" si="16"/>
        <v>4.891891125</v>
      </c>
      <c r="Y117" s="3">
        <f t="shared" si="17"/>
        <v>2.779633686</v>
      </c>
      <c r="Z117" s="3">
        <f t="shared" si="27"/>
        <v>1.982275909</v>
      </c>
      <c r="AA117" s="3">
        <f t="shared" si="18"/>
        <v>-2526.36789</v>
      </c>
      <c r="AB117" s="3" t="str">
        <f t="shared" si="19"/>
        <v>Spatter</v>
      </c>
      <c r="AC117" s="18">
        <f t="shared" si="20"/>
        <v>452.9370134</v>
      </c>
      <c r="AD117" s="18">
        <f t="shared" si="21"/>
        <v>0.2746666667</v>
      </c>
      <c r="AE117" s="18">
        <f t="shared" si="22"/>
        <v>1454.646011</v>
      </c>
      <c r="AF117" s="18" t="str">
        <f t="shared" si="23"/>
        <v>blank</v>
      </c>
      <c r="AG117" s="19" t="str">
        <f t="shared" si="24"/>
        <v>Keyhole Mode</v>
      </c>
      <c r="AH117" s="19">
        <f t="shared" si="25"/>
        <v>279.9999705</v>
      </c>
      <c r="AI117" s="19">
        <f t="shared" si="26"/>
        <v>22.71536637</v>
      </c>
    </row>
    <row r="118">
      <c r="A118" s="1">
        <v>400.0</v>
      </c>
      <c r="B118" s="1">
        <v>900.0</v>
      </c>
      <c r="C118" s="17">
        <v>30.0</v>
      </c>
      <c r="D118" s="17">
        <v>37.5</v>
      </c>
      <c r="E118" s="17">
        <v>409.86</v>
      </c>
      <c r="F118" s="17">
        <v>136.29</v>
      </c>
      <c r="G118" s="17">
        <f t="shared" si="1"/>
        <v>2197.392443</v>
      </c>
      <c r="H118" s="3">
        <f t="shared" si="2"/>
        <v>13.662</v>
      </c>
      <c r="I118" s="3">
        <f t="shared" si="3"/>
        <v>16.12291762</v>
      </c>
      <c r="J118" s="3">
        <f t="shared" si="4"/>
        <v>0.3325281804</v>
      </c>
      <c r="K118" s="1" t="str">
        <f t="shared" si="5"/>
        <v>LOF</v>
      </c>
      <c r="L118" s="1">
        <f t="shared" si="6"/>
        <v>0.6999995601</v>
      </c>
      <c r="M118" s="1">
        <v>7800.0</v>
      </c>
      <c r="N118" s="1">
        <f t="shared" si="7"/>
        <v>166.8435214</v>
      </c>
      <c r="O118" s="1">
        <v>500.0</v>
      </c>
      <c r="P118" s="16">
        <f t="shared" si="8"/>
        <v>14624.86051</v>
      </c>
      <c r="Q118" s="3">
        <f t="shared" si="9"/>
        <v>0.006628984662</v>
      </c>
      <c r="R118" s="16">
        <f t="shared" si="10"/>
        <v>2610.066619</v>
      </c>
      <c r="S118" s="16">
        <f t="shared" si="11"/>
        <v>54659.73179</v>
      </c>
      <c r="T118" s="16">
        <f t="shared" si="12"/>
        <v>66666.66667</v>
      </c>
      <c r="U118" s="16" t="str">
        <f t="shared" si="13"/>
        <v>no spatter</v>
      </c>
      <c r="V118" s="3">
        <f t="shared" si="14"/>
        <v>86.64016889</v>
      </c>
      <c r="W118" s="3">
        <f t="shared" si="15"/>
        <v>484.8484848</v>
      </c>
      <c r="X118" s="3">
        <f t="shared" si="16"/>
        <v>5.36132446</v>
      </c>
      <c r="Y118" s="3">
        <f t="shared" si="17"/>
        <v>2.441547159</v>
      </c>
      <c r="Z118" s="3">
        <f t="shared" si="27"/>
        <v>2.479129546</v>
      </c>
      <c r="AA118" s="3">
        <f t="shared" si="18"/>
        <v>-2381.693541</v>
      </c>
      <c r="AB118" s="3" t="str">
        <f t="shared" si="19"/>
        <v>Spatter</v>
      </c>
      <c r="AC118" s="18">
        <f t="shared" si="20"/>
        <v>402.6106786</v>
      </c>
      <c r="AD118" s="18">
        <f t="shared" si="21"/>
        <v>0.2441481481</v>
      </c>
      <c r="AE118" s="18">
        <f t="shared" si="22"/>
        <v>1310.364596</v>
      </c>
      <c r="AF118" s="18" t="str">
        <f t="shared" si="23"/>
        <v>blank</v>
      </c>
      <c r="AG118" s="19" t="str">
        <f t="shared" si="24"/>
        <v>Keyhole Mode</v>
      </c>
      <c r="AH118" s="19">
        <f t="shared" si="25"/>
        <v>279.9998241</v>
      </c>
      <c r="AI118" s="19">
        <f t="shared" si="26"/>
        <v>22.33273091</v>
      </c>
    </row>
    <row r="119">
      <c r="A119" s="1">
        <v>400.0</v>
      </c>
      <c r="B119" s="1">
        <v>1000.0</v>
      </c>
      <c r="C119" s="17">
        <v>30.0</v>
      </c>
      <c r="D119" s="17">
        <v>37.5</v>
      </c>
      <c r="E119" s="17">
        <v>356.86</v>
      </c>
      <c r="F119" s="17">
        <v>123.14</v>
      </c>
      <c r="G119" s="17">
        <f t="shared" si="1"/>
        <v>2179.476726</v>
      </c>
      <c r="H119" s="3">
        <f t="shared" si="2"/>
        <v>11.89533333</v>
      </c>
      <c r="I119" s="3">
        <f t="shared" si="3"/>
        <v>17.69917757</v>
      </c>
      <c r="J119" s="3">
        <f t="shared" si="4"/>
        <v>0.3450652917</v>
      </c>
      <c r="K119" s="1" t="str">
        <f t="shared" si="5"/>
        <v>LOF</v>
      </c>
      <c r="L119" s="1">
        <f t="shared" si="6"/>
        <v>0.6999981656</v>
      </c>
      <c r="M119" s="1">
        <v>7800.0</v>
      </c>
      <c r="N119" s="1">
        <f t="shared" si="7"/>
        <v>158.8879326</v>
      </c>
      <c r="O119" s="1">
        <v>500.0</v>
      </c>
      <c r="P119" s="16">
        <f t="shared" si="8"/>
        <v>13874.33326</v>
      </c>
      <c r="Q119" s="3">
        <f t="shared" si="9"/>
        <v>0.006567214867</v>
      </c>
      <c r="R119" s="16">
        <f t="shared" si="10"/>
        <v>2617.814102</v>
      </c>
      <c r="S119" s="16">
        <f t="shared" si="11"/>
        <v>54660.60115</v>
      </c>
      <c r="T119" s="16">
        <f t="shared" si="12"/>
        <v>66666.66667</v>
      </c>
      <c r="U119" s="16" t="str">
        <f t="shared" si="13"/>
        <v>no spatter</v>
      </c>
      <c r="V119" s="3">
        <f t="shared" si="14"/>
        <v>82.19391742</v>
      </c>
      <c r="W119" s="3">
        <f t="shared" si="15"/>
        <v>484.8484848</v>
      </c>
      <c r="X119" s="3">
        <f t="shared" si="16"/>
        <v>6.107371872</v>
      </c>
      <c r="Y119" s="3">
        <f t="shared" si="17"/>
        <v>2.179476726</v>
      </c>
      <c r="Z119" s="3">
        <f t="shared" si="27"/>
        <v>3.035699726</v>
      </c>
      <c r="AA119" s="3">
        <f t="shared" si="18"/>
        <v>-2259.299955</v>
      </c>
      <c r="AB119" s="3" t="str">
        <f t="shared" si="19"/>
        <v>Spatter</v>
      </c>
      <c r="AC119" s="18">
        <f t="shared" si="20"/>
        <v>362.3496108</v>
      </c>
      <c r="AD119" s="18">
        <f t="shared" si="21"/>
        <v>0.2197333333</v>
      </c>
      <c r="AE119" s="18">
        <f t="shared" si="22"/>
        <v>1194.188397</v>
      </c>
      <c r="AF119" s="18" t="str">
        <f t="shared" si="23"/>
        <v>blank</v>
      </c>
      <c r="AG119" s="19" t="str">
        <f t="shared" si="24"/>
        <v>Keyhole Mode</v>
      </c>
      <c r="AH119" s="19">
        <f t="shared" si="25"/>
        <v>279.9992662</v>
      </c>
      <c r="AI119" s="19">
        <f t="shared" si="26"/>
        <v>22.01540615</v>
      </c>
    </row>
    <row r="120">
      <c r="A120" s="1">
        <v>400.0</v>
      </c>
      <c r="B120" s="1">
        <v>1100.0</v>
      </c>
      <c r="C120" s="17">
        <v>30.0</v>
      </c>
      <c r="D120" s="17">
        <v>37.5</v>
      </c>
      <c r="E120" s="17">
        <v>313.57</v>
      </c>
      <c r="F120" s="17">
        <v>114.29</v>
      </c>
      <c r="G120" s="17">
        <f t="shared" si="1"/>
        <v>2167.10552</v>
      </c>
      <c r="H120" s="3">
        <f t="shared" si="2"/>
        <v>10.45233333</v>
      </c>
      <c r="I120" s="3">
        <f t="shared" si="3"/>
        <v>18.96146225</v>
      </c>
      <c r="J120" s="3">
        <f t="shared" si="4"/>
        <v>0.3644800204</v>
      </c>
      <c r="K120" s="1" t="str">
        <f t="shared" si="5"/>
        <v>LOF</v>
      </c>
      <c r="L120" s="1">
        <f t="shared" si="6"/>
        <v>0.6999940992</v>
      </c>
      <c r="M120" s="1">
        <v>7800.0</v>
      </c>
      <c r="N120" s="1">
        <f t="shared" si="7"/>
        <v>152.0429572</v>
      </c>
      <c r="O120" s="1">
        <v>500.0</v>
      </c>
      <c r="P120" s="16">
        <f t="shared" si="8"/>
        <v>13228.58087</v>
      </c>
      <c r="Q120" s="3">
        <f t="shared" si="9"/>
        <v>0.006524919767</v>
      </c>
      <c r="R120" s="16">
        <f t="shared" si="10"/>
        <v>2623.103169</v>
      </c>
      <c r="S120" s="16">
        <f t="shared" si="11"/>
        <v>54661.42812</v>
      </c>
      <c r="T120" s="16">
        <f t="shared" si="12"/>
        <v>66666.66667</v>
      </c>
      <c r="U120" s="16" t="str">
        <f t="shared" si="13"/>
        <v>no spatter</v>
      </c>
      <c r="V120" s="3">
        <f t="shared" si="14"/>
        <v>78.36837007</v>
      </c>
      <c r="W120" s="3">
        <f t="shared" si="15"/>
        <v>484.8484848</v>
      </c>
      <c r="X120" s="3">
        <f t="shared" si="16"/>
        <v>6.911074147</v>
      </c>
      <c r="Y120" s="3">
        <f t="shared" si="17"/>
        <v>1.970095927</v>
      </c>
      <c r="Z120" s="3">
        <f t="shared" si="27"/>
        <v>3.652346768</v>
      </c>
      <c r="AA120" s="3">
        <f t="shared" si="18"/>
        <v>-2153.992717</v>
      </c>
      <c r="AB120" s="3" t="str">
        <f t="shared" si="19"/>
        <v>Spatter</v>
      </c>
      <c r="AC120" s="18">
        <f t="shared" si="20"/>
        <v>329.4087371</v>
      </c>
      <c r="AD120" s="18">
        <f t="shared" si="21"/>
        <v>0.1997575758</v>
      </c>
      <c r="AE120" s="18">
        <f t="shared" si="22"/>
        <v>1098.709547</v>
      </c>
      <c r="AF120" s="18" t="str">
        <f t="shared" si="23"/>
        <v>blank</v>
      </c>
      <c r="AG120" s="19" t="str">
        <f t="shared" si="24"/>
        <v>Keyhole Mode</v>
      </c>
      <c r="AH120" s="19">
        <f t="shared" si="25"/>
        <v>279.9976397</v>
      </c>
      <c r="AI120" s="19">
        <f t="shared" si="26"/>
        <v>21.75331081</v>
      </c>
    </row>
    <row r="121">
      <c r="A121" s="1">
        <v>500.0</v>
      </c>
      <c r="B121" s="1">
        <v>400.0</v>
      </c>
      <c r="C121" s="17">
        <v>30.0</v>
      </c>
      <c r="D121" s="17">
        <v>37.5</v>
      </c>
      <c r="E121" s="17">
        <v>911.43</v>
      </c>
      <c r="F121" s="17">
        <v>188.0</v>
      </c>
      <c r="G121" s="17">
        <f t="shared" si="1"/>
        <v>3203.28945</v>
      </c>
      <c r="H121" s="3">
        <f t="shared" si="2"/>
        <v>30.381</v>
      </c>
      <c r="I121" s="3">
        <f t="shared" si="3"/>
        <v>17.03877367</v>
      </c>
      <c r="J121" s="3">
        <f t="shared" si="4"/>
        <v>0.2062692692</v>
      </c>
      <c r="K121" s="1" t="str">
        <f t="shared" si="5"/>
        <v>LOF</v>
      </c>
      <c r="L121" s="1">
        <f t="shared" si="6"/>
        <v>0.7</v>
      </c>
      <c r="M121" s="1">
        <v>7800.0</v>
      </c>
      <c r="N121" s="1">
        <f t="shared" si="7"/>
        <v>302.4892853</v>
      </c>
      <c r="O121" s="1">
        <v>500.0</v>
      </c>
      <c r="P121" s="16">
        <f t="shared" si="8"/>
        <v>27421.63069</v>
      </c>
      <c r="Q121" s="3">
        <f t="shared" si="9"/>
        <v>0.009656609969</v>
      </c>
      <c r="R121" s="16">
        <f t="shared" si="10"/>
        <v>2501.033911</v>
      </c>
      <c r="S121" s="16">
        <f t="shared" si="11"/>
        <v>54652.23247</v>
      </c>
      <c r="T121" s="16">
        <f t="shared" si="12"/>
        <v>66666.66667</v>
      </c>
      <c r="U121" s="16" t="str">
        <f t="shared" si="13"/>
        <v>no spatter</v>
      </c>
      <c r="V121" s="3">
        <f t="shared" si="14"/>
        <v>162.4504188</v>
      </c>
      <c r="W121" s="3">
        <f t="shared" si="15"/>
        <v>484.8484848</v>
      </c>
      <c r="X121" s="3">
        <f t="shared" si="16"/>
        <v>3.514575392</v>
      </c>
      <c r="Y121" s="3">
        <f t="shared" si="17"/>
        <v>8.008223624</v>
      </c>
      <c r="Z121" s="3">
        <f t="shared" si="27"/>
        <v>0.7138759345</v>
      </c>
      <c r="AA121" s="3">
        <f t="shared" si="18"/>
        <v>-4468.54995</v>
      </c>
      <c r="AB121" s="3" t="str">
        <f t="shared" si="19"/>
        <v>Spatter</v>
      </c>
      <c r="AC121" s="18">
        <f t="shared" si="20"/>
        <v>1132.342534</v>
      </c>
      <c r="AD121" s="18">
        <f t="shared" si="21"/>
        <v>0.5493333333</v>
      </c>
      <c r="AE121" s="18">
        <f t="shared" si="22"/>
        <v>3393.95421</v>
      </c>
      <c r="AF121" s="18" t="str">
        <f t="shared" si="23"/>
        <v>blank</v>
      </c>
      <c r="AG121" s="19" t="str">
        <f t="shared" si="24"/>
        <v>Keyhole Mode</v>
      </c>
      <c r="AH121" s="19">
        <f t="shared" si="25"/>
        <v>350</v>
      </c>
      <c r="AI121" s="19">
        <f t="shared" si="26"/>
        <v>29.39056721</v>
      </c>
    </row>
    <row r="122">
      <c r="A122" s="1">
        <v>500.0</v>
      </c>
      <c r="B122" s="1">
        <v>500.0</v>
      </c>
      <c r="C122" s="17">
        <v>30.0</v>
      </c>
      <c r="D122" s="17">
        <v>37.5</v>
      </c>
      <c r="E122" s="17">
        <v>885.86</v>
      </c>
      <c r="F122" s="17">
        <v>182.0</v>
      </c>
      <c r="G122" s="17">
        <f t="shared" si="1"/>
        <v>3015.096998</v>
      </c>
      <c r="H122" s="3">
        <f t="shared" si="2"/>
        <v>29.52866667</v>
      </c>
      <c r="I122" s="3">
        <f t="shared" si="3"/>
        <v>16.56646702</v>
      </c>
      <c r="J122" s="3">
        <f t="shared" si="4"/>
        <v>0.2054500711</v>
      </c>
      <c r="K122" s="1" t="str">
        <f t="shared" si="5"/>
        <v>LOF</v>
      </c>
      <c r="L122" s="1">
        <f t="shared" si="6"/>
        <v>0.7</v>
      </c>
      <c r="M122" s="1">
        <v>7800.0</v>
      </c>
      <c r="N122" s="1">
        <f t="shared" si="7"/>
        <v>271.8025123</v>
      </c>
      <c r="O122" s="1">
        <v>500.0</v>
      </c>
      <c r="P122" s="16">
        <f t="shared" si="8"/>
        <v>24526.65211</v>
      </c>
      <c r="Q122" s="3">
        <f t="shared" si="9"/>
        <v>0.009092530241</v>
      </c>
      <c r="R122" s="16">
        <f t="shared" si="10"/>
        <v>2554.648658</v>
      </c>
      <c r="S122" s="16">
        <f t="shared" si="11"/>
        <v>54653.24404</v>
      </c>
      <c r="T122" s="16">
        <f t="shared" si="12"/>
        <v>66666.66667</v>
      </c>
      <c r="U122" s="16" t="str">
        <f t="shared" si="13"/>
        <v>no spatter</v>
      </c>
      <c r="V122" s="3">
        <f t="shared" si="14"/>
        <v>145.3000717</v>
      </c>
      <c r="W122" s="3">
        <f t="shared" si="15"/>
        <v>484.8484848</v>
      </c>
      <c r="X122" s="3">
        <f t="shared" si="16"/>
        <v>3.403581828</v>
      </c>
      <c r="Y122" s="3">
        <f t="shared" si="17"/>
        <v>6.030193996</v>
      </c>
      <c r="Z122" s="3">
        <f t="shared" si="27"/>
        <v>1.049899848</v>
      </c>
      <c r="AA122" s="3">
        <f t="shared" si="18"/>
        <v>-3996.44609</v>
      </c>
      <c r="AB122" s="3" t="str">
        <f t="shared" si="19"/>
        <v>Spatter</v>
      </c>
      <c r="AC122" s="18">
        <f t="shared" si="20"/>
        <v>905.8740269</v>
      </c>
      <c r="AD122" s="18">
        <f t="shared" si="21"/>
        <v>0.4394666667</v>
      </c>
      <c r="AE122" s="18">
        <f t="shared" si="22"/>
        <v>2751.955555</v>
      </c>
      <c r="AF122" s="18" t="str">
        <f t="shared" si="23"/>
        <v>blank</v>
      </c>
      <c r="AG122" s="19" t="str">
        <f t="shared" si="24"/>
        <v>Keyhole Mode</v>
      </c>
      <c r="AH122" s="19">
        <f t="shared" si="25"/>
        <v>350</v>
      </c>
      <c r="AI122" s="19">
        <f t="shared" si="26"/>
        <v>28.00881607</v>
      </c>
    </row>
    <row r="123">
      <c r="A123" s="1">
        <v>500.0</v>
      </c>
      <c r="B123" s="1">
        <v>600.0</v>
      </c>
      <c r="C123" s="17">
        <v>30.0</v>
      </c>
      <c r="D123" s="17">
        <v>37.5</v>
      </c>
      <c r="E123" s="17">
        <v>799.29</v>
      </c>
      <c r="F123" s="17">
        <v>163.71</v>
      </c>
      <c r="G123" s="17">
        <f t="shared" si="1"/>
        <v>2899.800405</v>
      </c>
      <c r="H123" s="3">
        <f t="shared" si="2"/>
        <v>26.643</v>
      </c>
      <c r="I123" s="3">
        <f t="shared" si="3"/>
        <v>17.71303161</v>
      </c>
      <c r="J123" s="3">
        <f t="shared" si="4"/>
        <v>0.2048192771</v>
      </c>
      <c r="K123" s="1" t="str">
        <f t="shared" si="5"/>
        <v>LOF</v>
      </c>
      <c r="L123" s="1">
        <f t="shared" si="6"/>
        <v>0.7</v>
      </c>
      <c r="M123" s="1">
        <v>7800.0</v>
      </c>
      <c r="N123" s="1">
        <f t="shared" si="7"/>
        <v>249.1504776</v>
      </c>
      <c r="O123" s="1">
        <v>500.0</v>
      </c>
      <c r="P123" s="16">
        <f t="shared" si="8"/>
        <v>22389.6677</v>
      </c>
      <c r="Q123" s="3">
        <f t="shared" si="9"/>
        <v>0.008737619102</v>
      </c>
      <c r="R123" s="16">
        <f t="shared" si="10"/>
        <v>2590.775801</v>
      </c>
      <c r="S123" s="16">
        <f t="shared" si="11"/>
        <v>54654.15858</v>
      </c>
      <c r="T123" s="16">
        <f t="shared" si="12"/>
        <v>66666.66667</v>
      </c>
      <c r="U123" s="16" t="str">
        <f t="shared" si="13"/>
        <v>no spatter</v>
      </c>
      <c r="V123" s="3">
        <f t="shared" si="14"/>
        <v>132.6402115</v>
      </c>
      <c r="W123" s="3">
        <f t="shared" si="15"/>
        <v>484.8484848</v>
      </c>
      <c r="X123" s="3">
        <f t="shared" si="16"/>
        <v>3.627970329</v>
      </c>
      <c r="Y123" s="3">
        <f t="shared" si="17"/>
        <v>4.833000674</v>
      </c>
      <c r="Z123" s="3">
        <f t="shared" si="27"/>
        <v>1.454042774</v>
      </c>
      <c r="AA123" s="3">
        <f t="shared" si="18"/>
        <v>-3647.953498</v>
      </c>
      <c r="AB123" s="3" t="str">
        <f t="shared" si="19"/>
        <v>Spatter</v>
      </c>
      <c r="AC123" s="18">
        <f t="shared" si="20"/>
        <v>754.8950224</v>
      </c>
      <c r="AD123" s="18">
        <f t="shared" si="21"/>
        <v>0.3662222222</v>
      </c>
      <c r="AE123" s="18">
        <f t="shared" si="22"/>
        <v>2322.788154</v>
      </c>
      <c r="AF123" s="18" t="str">
        <f t="shared" si="23"/>
        <v>blank</v>
      </c>
      <c r="AG123" s="19" t="str">
        <f t="shared" si="24"/>
        <v>Keyhole Mode</v>
      </c>
      <c r="AH123" s="19">
        <f t="shared" si="25"/>
        <v>350</v>
      </c>
      <c r="AI123" s="19">
        <f t="shared" si="26"/>
        <v>27.04932116</v>
      </c>
    </row>
    <row r="124">
      <c r="A124" s="1">
        <v>500.0</v>
      </c>
      <c r="B124" s="1">
        <v>700.0</v>
      </c>
      <c r="C124" s="17">
        <v>30.0</v>
      </c>
      <c r="D124" s="17">
        <v>37.5</v>
      </c>
      <c r="E124" s="17">
        <v>721.57</v>
      </c>
      <c r="F124" s="17">
        <v>152.57</v>
      </c>
      <c r="G124" s="17">
        <f t="shared" si="1"/>
        <v>2825.997368</v>
      </c>
      <c r="H124" s="3">
        <f t="shared" si="2"/>
        <v>24.05233333</v>
      </c>
      <c r="I124" s="3">
        <f t="shared" si="3"/>
        <v>18.52262809</v>
      </c>
      <c r="J124" s="3">
        <f t="shared" si="4"/>
        <v>0.2114417174</v>
      </c>
      <c r="K124" s="1" t="str">
        <f t="shared" si="5"/>
        <v>LOF</v>
      </c>
      <c r="L124" s="1">
        <f t="shared" si="6"/>
        <v>0.6999999999</v>
      </c>
      <c r="M124" s="1">
        <v>7800.0</v>
      </c>
      <c r="N124" s="1">
        <f t="shared" si="7"/>
        <v>231.5453264</v>
      </c>
      <c r="O124" s="1">
        <v>500.0</v>
      </c>
      <c r="P124" s="16">
        <f t="shared" si="8"/>
        <v>20728.80438</v>
      </c>
      <c r="Q124" s="3">
        <f t="shared" si="9"/>
        <v>0.008510920543</v>
      </c>
      <c r="R124" s="16">
        <f t="shared" si="10"/>
        <v>2616.093302</v>
      </c>
      <c r="S124" s="16">
        <f t="shared" si="11"/>
        <v>54654.9996</v>
      </c>
      <c r="T124" s="16">
        <f t="shared" si="12"/>
        <v>66666.66667</v>
      </c>
      <c r="U124" s="16" t="str">
        <f t="shared" si="13"/>
        <v>no spatter</v>
      </c>
      <c r="V124" s="3">
        <f t="shared" si="14"/>
        <v>122.8009738</v>
      </c>
      <c r="W124" s="3">
        <f t="shared" si="15"/>
        <v>484.8484848</v>
      </c>
      <c r="X124" s="3">
        <f t="shared" si="16"/>
        <v>3.916456294</v>
      </c>
      <c r="Y124" s="3">
        <f t="shared" si="17"/>
        <v>4.037139097</v>
      </c>
      <c r="Z124" s="3">
        <f t="shared" si="27"/>
        <v>1.928743204</v>
      </c>
      <c r="AA124" s="3">
        <f t="shared" si="18"/>
        <v>-3377.105212</v>
      </c>
      <c r="AB124" s="3" t="str">
        <f t="shared" si="19"/>
        <v>Spatter</v>
      </c>
      <c r="AC124" s="18">
        <f t="shared" si="20"/>
        <v>647.0528764</v>
      </c>
      <c r="AD124" s="18">
        <f t="shared" si="21"/>
        <v>0.3139047619</v>
      </c>
      <c r="AE124" s="18">
        <f t="shared" si="22"/>
        <v>2015.590401</v>
      </c>
      <c r="AF124" s="18" t="str">
        <f t="shared" si="23"/>
        <v>blank</v>
      </c>
      <c r="AG124" s="19" t="str">
        <f t="shared" si="24"/>
        <v>Keyhole Mode</v>
      </c>
      <c r="AH124" s="19">
        <f t="shared" si="25"/>
        <v>350</v>
      </c>
      <c r="AI124" s="19">
        <f t="shared" si="26"/>
        <v>26.36182247</v>
      </c>
    </row>
    <row r="125">
      <c r="A125" s="1">
        <v>500.0</v>
      </c>
      <c r="B125" s="1">
        <v>800.0</v>
      </c>
      <c r="C125" s="17">
        <v>30.0</v>
      </c>
      <c r="D125" s="17">
        <v>37.5</v>
      </c>
      <c r="E125" s="17">
        <v>648.0</v>
      </c>
      <c r="F125" s="17">
        <v>141.43</v>
      </c>
      <c r="G125" s="17">
        <f t="shared" si="1"/>
        <v>2777.461091</v>
      </c>
      <c r="H125" s="3">
        <f t="shared" si="2"/>
        <v>21.6</v>
      </c>
      <c r="I125" s="3">
        <f t="shared" si="3"/>
        <v>19.63841541</v>
      </c>
      <c r="J125" s="3">
        <f t="shared" si="4"/>
        <v>0.2182561728</v>
      </c>
      <c r="K125" s="1" t="str">
        <f t="shared" si="5"/>
        <v>LOF</v>
      </c>
      <c r="L125" s="1">
        <f t="shared" si="6"/>
        <v>0.6999999987</v>
      </c>
      <c r="M125" s="1">
        <v>7800.0</v>
      </c>
      <c r="N125" s="1">
        <f t="shared" si="7"/>
        <v>217.3542223</v>
      </c>
      <c r="O125" s="1">
        <v>500.0</v>
      </c>
      <c r="P125" s="16">
        <f t="shared" si="8"/>
        <v>19390.02097</v>
      </c>
      <c r="Q125" s="3">
        <f t="shared" si="9"/>
        <v>0.008359605335</v>
      </c>
      <c r="R125" s="16">
        <f t="shared" si="10"/>
        <v>2634.292955</v>
      </c>
      <c r="S125" s="16">
        <f t="shared" si="11"/>
        <v>54655.78242</v>
      </c>
      <c r="T125" s="16">
        <f t="shared" si="12"/>
        <v>66666.66667</v>
      </c>
      <c r="U125" s="16" t="str">
        <f t="shared" si="13"/>
        <v>no spatter</v>
      </c>
      <c r="V125" s="3">
        <f t="shared" si="14"/>
        <v>114.8697925</v>
      </c>
      <c r="W125" s="3">
        <f t="shared" si="15"/>
        <v>484.8484848</v>
      </c>
      <c r="X125" s="3">
        <f t="shared" si="16"/>
        <v>4.286205387</v>
      </c>
      <c r="Y125" s="3">
        <f t="shared" si="17"/>
        <v>3.471826364</v>
      </c>
      <c r="Z125" s="3">
        <f t="shared" si="27"/>
        <v>2.475908173</v>
      </c>
      <c r="AA125" s="3">
        <f t="shared" si="18"/>
        <v>-3158.78069</v>
      </c>
      <c r="AB125" s="3" t="str">
        <f t="shared" si="19"/>
        <v>Spatter</v>
      </c>
      <c r="AC125" s="18">
        <f t="shared" si="20"/>
        <v>566.1712668</v>
      </c>
      <c r="AD125" s="18">
        <f t="shared" si="21"/>
        <v>0.2746666667</v>
      </c>
      <c r="AE125" s="18">
        <f t="shared" si="22"/>
        <v>1784.634087</v>
      </c>
      <c r="AF125" s="18" t="str">
        <f t="shared" si="23"/>
        <v>blank</v>
      </c>
      <c r="AG125" s="19" t="str">
        <f t="shared" si="24"/>
        <v>Keyhole Mode</v>
      </c>
      <c r="AH125" s="19">
        <f t="shared" si="25"/>
        <v>349.9999993</v>
      </c>
      <c r="AI125" s="19">
        <f t="shared" si="26"/>
        <v>25.84108102</v>
      </c>
    </row>
    <row r="126">
      <c r="A126" s="1">
        <v>500.0</v>
      </c>
      <c r="B126" s="1">
        <v>900.0</v>
      </c>
      <c r="C126" s="17">
        <v>30.0</v>
      </c>
      <c r="D126" s="17">
        <v>37.5</v>
      </c>
      <c r="E126" s="17">
        <v>555.57</v>
      </c>
      <c r="F126" s="17">
        <v>125.43</v>
      </c>
      <c r="G126" s="17">
        <f t="shared" si="1"/>
        <v>2744.990589</v>
      </c>
      <c r="H126" s="3">
        <f t="shared" si="2"/>
        <v>18.519</v>
      </c>
      <c r="I126" s="3">
        <f t="shared" si="3"/>
        <v>21.88464155</v>
      </c>
      <c r="J126" s="3">
        <f t="shared" si="4"/>
        <v>0.22576813</v>
      </c>
      <c r="K126" s="1" t="str">
        <f t="shared" si="5"/>
        <v>LOF</v>
      </c>
      <c r="L126" s="1">
        <f t="shared" si="6"/>
        <v>0.6999999876</v>
      </c>
      <c r="M126" s="1">
        <v>7800.0</v>
      </c>
      <c r="N126" s="1">
        <f t="shared" si="7"/>
        <v>205.5995201</v>
      </c>
      <c r="O126" s="1">
        <v>500.0</v>
      </c>
      <c r="P126" s="16">
        <f t="shared" si="8"/>
        <v>18281.0868</v>
      </c>
      <c r="Q126" s="3">
        <f t="shared" si="9"/>
        <v>0.008253559849</v>
      </c>
      <c r="R126" s="16">
        <f t="shared" si="10"/>
        <v>2647.580181</v>
      </c>
      <c r="S126" s="16">
        <f t="shared" si="11"/>
        <v>54656.51767</v>
      </c>
      <c r="T126" s="16">
        <f t="shared" si="12"/>
        <v>66666.66667</v>
      </c>
      <c r="U126" s="16" t="str">
        <f t="shared" si="13"/>
        <v>no spatter</v>
      </c>
      <c r="V126" s="3">
        <f t="shared" si="14"/>
        <v>108.3002773</v>
      </c>
      <c r="W126" s="3">
        <f t="shared" si="15"/>
        <v>484.8484848</v>
      </c>
      <c r="X126" s="3">
        <f t="shared" si="16"/>
        <v>4.940854598</v>
      </c>
      <c r="Y126" s="3">
        <f t="shared" si="17"/>
        <v>3.049989544</v>
      </c>
      <c r="Z126" s="3">
        <f t="shared" si="27"/>
        <v>3.096937597</v>
      </c>
      <c r="AA126" s="3">
        <f t="shared" si="18"/>
        <v>-2977.939247</v>
      </c>
      <c r="AB126" s="3" t="str">
        <f t="shared" si="19"/>
        <v>Spatter</v>
      </c>
      <c r="AC126" s="18">
        <f t="shared" si="20"/>
        <v>503.2633483</v>
      </c>
      <c r="AD126" s="18">
        <f t="shared" si="21"/>
        <v>0.2441481481</v>
      </c>
      <c r="AE126" s="18">
        <f t="shared" si="22"/>
        <v>1604.169038</v>
      </c>
      <c r="AF126" s="18" t="str">
        <f t="shared" si="23"/>
        <v>blank</v>
      </c>
      <c r="AG126" s="19" t="str">
        <f t="shared" si="24"/>
        <v>Keyhole Mode</v>
      </c>
      <c r="AH126" s="19">
        <f t="shared" si="25"/>
        <v>349.9999938</v>
      </c>
      <c r="AI126" s="19">
        <f t="shared" si="26"/>
        <v>25.42545335</v>
      </c>
    </row>
    <row r="127">
      <c r="A127" s="1">
        <v>500.0</v>
      </c>
      <c r="B127" s="1">
        <v>1000.0</v>
      </c>
      <c r="C127" s="17">
        <v>30.0</v>
      </c>
      <c r="D127" s="17">
        <v>37.5</v>
      </c>
      <c r="E127" s="17">
        <v>444.43</v>
      </c>
      <c r="F127" s="17">
        <v>138.86</v>
      </c>
      <c r="G127" s="17">
        <f t="shared" si="1"/>
        <v>2723.005655</v>
      </c>
      <c r="H127" s="3">
        <f t="shared" si="2"/>
        <v>14.81433333</v>
      </c>
      <c r="I127" s="3">
        <f t="shared" si="3"/>
        <v>19.60971954</v>
      </c>
      <c r="J127" s="3">
        <f t="shared" si="4"/>
        <v>0.3124451545</v>
      </c>
      <c r="K127" s="1" t="str">
        <f t="shared" si="5"/>
        <v>LOF</v>
      </c>
      <c r="L127" s="1">
        <f t="shared" si="6"/>
        <v>0.6999999262</v>
      </c>
      <c r="M127" s="1">
        <v>7800.0</v>
      </c>
      <c r="N127" s="1">
        <f t="shared" si="7"/>
        <v>195.6553781</v>
      </c>
      <c r="O127" s="1">
        <v>500.0</v>
      </c>
      <c r="P127" s="16">
        <f t="shared" si="8"/>
        <v>17342.9602</v>
      </c>
      <c r="Q127" s="3">
        <f t="shared" si="9"/>
        <v>0.008195826014</v>
      </c>
      <c r="R127" s="16">
        <f t="shared" si="10"/>
        <v>2657.35167</v>
      </c>
      <c r="S127" s="16">
        <f t="shared" si="11"/>
        <v>54657.21309</v>
      </c>
      <c r="T127" s="16">
        <f t="shared" si="12"/>
        <v>66666.66667</v>
      </c>
      <c r="U127" s="16" t="str">
        <f t="shared" si="13"/>
        <v>no spatter</v>
      </c>
      <c r="V127" s="3">
        <f t="shared" si="14"/>
        <v>102.7426552</v>
      </c>
      <c r="W127" s="3">
        <f t="shared" si="15"/>
        <v>484.8484848</v>
      </c>
      <c r="X127" s="3">
        <f t="shared" si="16"/>
        <v>6.12696185</v>
      </c>
      <c r="Y127" s="3">
        <f t="shared" si="17"/>
        <v>2.723005655</v>
      </c>
      <c r="Z127" s="3">
        <f t="shared" si="27"/>
        <v>3.792757877</v>
      </c>
      <c r="AA127" s="3">
        <f t="shared" si="18"/>
        <v>-2824.952557</v>
      </c>
      <c r="AB127" s="3" t="str">
        <f t="shared" si="19"/>
        <v>Spatter</v>
      </c>
      <c r="AC127" s="18">
        <f t="shared" si="20"/>
        <v>452.9370134</v>
      </c>
      <c r="AD127" s="18">
        <f t="shared" si="21"/>
        <v>0.2197333333</v>
      </c>
      <c r="AE127" s="18">
        <f t="shared" si="22"/>
        <v>1458.525465</v>
      </c>
      <c r="AF127" s="18" t="str">
        <f t="shared" si="23"/>
        <v>blank</v>
      </c>
      <c r="AG127" s="19" t="str">
        <f t="shared" si="24"/>
        <v>Keyhole Mode</v>
      </c>
      <c r="AH127" s="19">
        <f t="shared" si="25"/>
        <v>349.9999631</v>
      </c>
      <c r="AI127" s="19">
        <f t="shared" si="26"/>
        <v>25.12320414</v>
      </c>
    </row>
    <row r="128">
      <c r="A128" s="1">
        <v>500.0</v>
      </c>
      <c r="B128" s="1">
        <v>1100.0</v>
      </c>
      <c r="C128" s="17">
        <v>30.0</v>
      </c>
      <c r="D128" s="17">
        <v>37.5</v>
      </c>
      <c r="E128" s="17">
        <v>287.57</v>
      </c>
      <c r="F128" s="17">
        <v>142.0</v>
      </c>
      <c r="G128" s="17">
        <f t="shared" si="1"/>
        <v>2707.945455</v>
      </c>
      <c r="H128" s="3">
        <f t="shared" si="2"/>
        <v>9.585666667</v>
      </c>
      <c r="I128" s="3">
        <f t="shared" si="3"/>
        <v>19.07003841</v>
      </c>
      <c r="J128" s="3">
        <f t="shared" si="4"/>
        <v>0.4937928157</v>
      </c>
      <c r="K128" s="1" t="str">
        <f t="shared" si="5"/>
        <v>LOF</v>
      </c>
      <c r="L128" s="1">
        <f t="shared" si="6"/>
        <v>0.699999682</v>
      </c>
      <c r="M128" s="1">
        <v>7800.0</v>
      </c>
      <c r="N128" s="1">
        <f t="shared" si="7"/>
        <v>187.1000944</v>
      </c>
      <c r="O128" s="1">
        <v>500.0</v>
      </c>
      <c r="P128" s="16">
        <f t="shared" si="8"/>
        <v>16535.85797</v>
      </c>
      <c r="Q128" s="3">
        <f t="shared" si="9"/>
        <v>0.008152838904</v>
      </c>
      <c r="R128" s="16">
        <f t="shared" si="10"/>
        <v>2664.533287</v>
      </c>
      <c r="S128" s="16">
        <f t="shared" si="11"/>
        <v>54657.87454</v>
      </c>
      <c r="T128" s="16">
        <f t="shared" si="12"/>
        <v>66666.66667</v>
      </c>
      <c r="U128" s="16" t="str">
        <f t="shared" si="13"/>
        <v>no spatter</v>
      </c>
      <c r="V128" s="3">
        <f t="shared" si="14"/>
        <v>97.96124388</v>
      </c>
      <c r="W128" s="3">
        <f t="shared" si="15"/>
        <v>484.8484848</v>
      </c>
      <c r="X128" s="3">
        <f t="shared" si="16"/>
        <v>9.416647962</v>
      </c>
      <c r="Y128" s="3">
        <f t="shared" si="17"/>
        <v>2.461768595</v>
      </c>
      <c r="Z128" s="3">
        <f t="shared" si="27"/>
        <v>4.563855214</v>
      </c>
      <c r="AA128" s="3">
        <f t="shared" si="18"/>
        <v>-2693.332903</v>
      </c>
      <c r="AB128" s="3" t="str">
        <f t="shared" si="19"/>
        <v>Spatter</v>
      </c>
      <c r="AC128" s="18">
        <f t="shared" si="20"/>
        <v>411.7609213</v>
      </c>
      <c r="AD128" s="18">
        <f t="shared" si="21"/>
        <v>0.1997575758</v>
      </c>
      <c r="AE128" s="18">
        <f t="shared" si="22"/>
        <v>1335.361143</v>
      </c>
      <c r="AF128" s="18" t="str">
        <f t="shared" si="23"/>
        <v>blank</v>
      </c>
      <c r="AG128" s="19" t="str">
        <f t="shared" si="24"/>
        <v>Keyhole Mode</v>
      </c>
      <c r="AH128" s="19">
        <f t="shared" si="25"/>
        <v>349.999841</v>
      </c>
      <c r="AI128" s="19">
        <f t="shared" si="26"/>
        <v>24.86149953</v>
      </c>
    </row>
    <row r="129">
      <c r="A129" s="1">
        <v>600.0</v>
      </c>
      <c r="B129" s="1">
        <v>400.0</v>
      </c>
      <c r="C129" s="17">
        <v>30.0</v>
      </c>
      <c r="D129" s="17">
        <v>37.5</v>
      </c>
      <c r="E129" s="17">
        <v>1135.47</v>
      </c>
      <c r="F129" s="17">
        <v>200.86</v>
      </c>
      <c r="G129" s="17">
        <f t="shared" si="1"/>
        <v>3840.687141</v>
      </c>
      <c r="H129" s="3">
        <f t="shared" si="2"/>
        <v>37.849</v>
      </c>
      <c r="I129" s="3">
        <f t="shared" si="3"/>
        <v>19.12121448</v>
      </c>
      <c r="J129" s="3">
        <f t="shared" si="4"/>
        <v>0.1768959109</v>
      </c>
      <c r="K129" s="1" t="str">
        <f t="shared" si="5"/>
        <v>LOF</v>
      </c>
      <c r="L129" s="1">
        <f t="shared" si="6"/>
        <v>0.7</v>
      </c>
      <c r="M129" s="1">
        <v>7800.0</v>
      </c>
      <c r="N129" s="1">
        <f t="shared" si="7"/>
        <v>360.6231423</v>
      </c>
      <c r="O129" s="1">
        <v>500.0</v>
      </c>
      <c r="P129" s="16">
        <f t="shared" si="8"/>
        <v>32905.95682</v>
      </c>
      <c r="Q129" s="3">
        <f t="shared" si="9"/>
        <v>0.01156287082</v>
      </c>
      <c r="R129" s="16">
        <f t="shared" si="10"/>
        <v>2517.428988</v>
      </c>
      <c r="S129" s="16">
        <f t="shared" si="11"/>
        <v>54650.80415</v>
      </c>
      <c r="T129" s="16">
        <f t="shared" si="12"/>
        <v>66666.66667</v>
      </c>
      <c r="U129" s="16" t="str">
        <f t="shared" si="13"/>
        <v>no spatter</v>
      </c>
      <c r="V129" s="3">
        <f t="shared" si="14"/>
        <v>194.9405025</v>
      </c>
      <c r="W129" s="3">
        <f t="shared" si="15"/>
        <v>484.8484848</v>
      </c>
      <c r="X129" s="3">
        <f t="shared" si="16"/>
        <v>3.382464655</v>
      </c>
      <c r="Y129" s="3">
        <f t="shared" si="17"/>
        <v>9.601717853</v>
      </c>
      <c r="Z129" s="3">
        <f t="shared" si="27"/>
        <v>0.8559245629</v>
      </c>
      <c r="AA129" s="3">
        <f t="shared" si="18"/>
        <v>-5362.91634</v>
      </c>
      <c r="AB129" s="3" t="str">
        <f t="shared" si="19"/>
        <v>Spatter</v>
      </c>
      <c r="AC129" s="18">
        <f t="shared" si="20"/>
        <v>1358.81104</v>
      </c>
      <c r="AD129" s="18">
        <f t="shared" si="21"/>
        <v>0.5493333333</v>
      </c>
      <c r="AE129" s="18">
        <f t="shared" si="22"/>
        <v>4044.757609</v>
      </c>
      <c r="AF129" s="18" t="str">
        <f t="shared" si="23"/>
        <v>blank</v>
      </c>
      <c r="AG129" s="19" t="str">
        <f t="shared" si="24"/>
        <v>Keyhole Mode</v>
      </c>
      <c r="AH129" s="19">
        <f t="shared" si="25"/>
        <v>420</v>
      </c>
      <c r="AI129" s="19">
        <f t="shared" si="26"/>
        <v>32.53706373</v>
      </c>
    </row>
    <row r="130">
      <c r="A130" s="1">
        <v>600.0</v>
      </c>
      <c r="B130" s="1">
        <v>500.0</v>
      </c>
      <c r="C130" s="17">
        <v>30.0</v>
      </c>
      <c r="D130" s="17">
        <v>37.5</v>
      </c>
      <c r="E130" s="17">
        <v>1045.06</v>
      </c>
      <c r="F130" s="17">
        <v>198.0</v>
      </c>
      <c r="G130" s="17">
        <f t="shared" si="1"/>
        <v>3615.269588</v>
      </c>
      <c r="H130" s="3">
        <f t="shared" si="2"/>
        <v>34.83533333</v>
      </c>
      <c r="I130" s="3">
        <f t="shared" si="3"/>
        <v>18.25893731</v>
      </c>
      <c r="J130" s="3">
        <f t="shared" si="4"/>
        <v>0.189462806</v>
      </c>
      <c r="K130" s="1" t="str">
        <f t="shared" si="5"/>
        <v>LOF</v>
      </c>
      <c r="L130" s="1">
        <f t="shared" si="6"/>
        <v>0.7</v>
      </c>
      <c r="M130" s="1">
        <v>7800.0</v>
      </c>
      <c r="N130" s="1">
        <f t="shared" si="7"/>
        <v>323.7990148</v>
      </c>
      <c r="O130" s="1">
        <v>500.0</v>
      </c>
      <c r="P130" s="16">
        <f t="shared" si="8"/>
        <v>29431.98253</v>
      </c>
      <c r="Q130" s="3">
        <f t="shared" si="9"/>
        <v>0.01088966533</v>
      </c>
      <c r="R130" s="16">
        <f t="shared" si="10"/>
        <v>2573.299701</v>
      </c>
      <c r="S130" s="16">
        <f t="shared" si="11"/>
        <v>54651.6471</v>
      </c>
      <c r="T130" s="16">
        <f t="shared" si="12"/>
        <v>66666.66667</v>
      </c>
      <c r="U130" s="16" t="str">
        <f t="shared" si="13"/>
        <v>no spatter</v>
      </c>
      <c r="V130" s="3">
        <f t="shared" si="14"/>
        <v>174.3600861</v>
      </c>
      <c r="W130" s="3">
        <f t="shared" si="15"/>
        <v>484.8484848</v>
      </c>
      <c r="X130" s="3">
        <f t="shared" si="16"/>
        <v>3.459389497</v>
      </c>
      <c r="Y130" s="3">
        <f t="shared" si="17"/>
        <v>7.230539175</v>
      </c>
      <c r="Z130" s="3">
        <f t="shared" si="27"/>
        <v>1.258888517</v>
      </c>
      <c r="AA130" s="3">
        <f t="shared" si="18"/>
        <v>-4796.391708</v>
      </c>
      <c r="AB130" s="3" t="str">
        <f t="shared" si="19"/>
        <v>Spatter</v>
      </c>
      <c r="AC130" s="18">
        <f t="shared" si="20"/>
        <v>1087.048832</v>
      </c>
      <c r="AD130" s="18">
        <f t="shared" si="21"/>
        <v>0.4394666667</v>
      </c>
      <c r="AE130" s="18">
        <f t="shared" si="22"/>
        <v>3274.008367</v>
      </c>
      <c r="AF130" s="18" t="str">
        <f t="shared" si="23"/>
        <v>blank</v>
      </c>
      <c r="AG130" s="19" t="str">
        <f t="shared" si="24"/>
        <v>Keyhole Mode</v>
      </c>
      <c r="AH130" s="19">
        <f t="shared" si="25"/>
        <v>420</v>
      </c>
      <c r="AI130" s="19">
        <f t="shared" si="26"/>
        <v>31.03430199</v>
      </c>
    </row>
    <row r="131">
      <c r="A131" s="1">
        <v>600.0</v>
      </c>
      <c r="B131" s="1">
        <v>600.0</v>
      </c>
      <c r="C131" s="17">
        <v>30.0</v>
      </c>
      <c r="D131" s="17">
        <v>37.5</v>
      </c>
      <c r="E131" s="17">
        <v>895.29</v>
      </c>
      <c r="F131" s="17">
        <v>179.71</v>
      </c>
      <c r="G131" s="17">
        <f t="shared" si="1"/>
        <v>3477.301992</v>
      </c>
      <c r="H131" s="3">
        <f t="shared" si="2"/>
        <v>29.843</v>
      </c>
      <c r="I131" s="3">
        <f t="shared" si="3"/>
        <v>19.34951862</v>
      </c>
      <c r="J131" s="3">
        <f t="shared" si="4"/>
        <v>0.2007282556</v>
      </c>
      <c r="K131" s="1" t="str">
        <f t="shared" si="5"/>
        <v>LOF</v>
      </c>
      <c r="L131" s="1">
        <f t="shared" si="6"/>
        <v>0.7</v>
      </c>
      <c r="M131" s="1">
        <v>7800.0</v>
      </c>
      <c r="N131" s="1">
        <f t="shared" si="7"/>
        <v>296.6165731</v>
      </c>
      <c r="O131" s="1">
        <v>500.0</v>
      </c>
      <c r="P131" s="16">
        <f t="shared" si="8"/>
        <v>26867.60124</v>
      </c>
      <c r="Q131" s="3">
        <f t="shared" si="9"/>
        <v>0.01046756511</v>
      </c>
      <c r="R131" s="16">
        <f t="shared" si="10"/>
        <v>2611.423986</v>
      </c>
      <c r="S131" s="16">
        <f t="shared" si="11"/>
        <v>54652.4092</v>
      </c>
      <c r="T131" s="16">
        <f t="shared" si="12"/>
        <v>66666.66667</v>
      </c>
      <c r="U131" s="16" t="str">
        <f t="shared" si="13"/>
        <v>no spatter</v>
      </c>
      <c r="V131" s="3">
        <f t="shared" si="14"/>
        <v>159.1682538</v>
      </c>
      <c r="W131" s="3">
        <f t="shared" si="15"/>
        <v>484.8484848</v>
      </c>
      <c r="X131" s="3">
        <f t="shared" si="16"/>
        <v>3.883995121</v>
      </c>
      <c r="Y131" s="3">
        <f t="shared" si="17"/>
        <v>5.79550332</v>
      </c>
      <c r="Z131" s="3">
        <f t="shared" si="27"/>
        <v>1.74361857</v>
      </c>
      <c r="AA131" s="3">
        <f t="shared" si="18"/>
        <v>-4378.200597</v>
      </c>
      <c r="AB131" s="3" t="str">
        <f t="shared" si="19"/>
        <v>Spatter</v>
      </c>
      <c r="AC131" s="18">
        <f t="shared" si="20"/>
        <v>905.8740269</v>
      </c>
      <c r="AD131" s="18">
        <f t="shared" si="21"/>
        <v>0.3662222222</v>
      </c>
      <c r="AE131" s="18">
        <f t="shared" si="22"/>
        <v>2758.748092</v>
      </c>
      <c r="AF131" s="18" t="str">
        <f t="shared" si="23"/>
        <v>blank</v>
      </c>
      <c r="AG131" s="19" t="str">
        <f t="shared" si="24"/>
        <v>Keyhole Mode</v>
      </c>
      <c r="AH131" s="19">
        <f t="shared" si="25"/>
        <v>420</v>
      </c>
      <c r="AI131" s="19">
        <f t="shared" si="26"/>
        <v>29.99648225</v>
      </c>
    </row>
    <row r="132">
      <c r="A132" s="1">
        <v>600.0</v>
      </c>
      <c r="B132" s="1">
        <v>700.0</v>
      </c>
      <c r="C132" s="17">
        <v>30.0</v>
      </c>
      <c r="D132" s="17">
        <v>37.5</v>
      </c>
      <c r="E132" s="17">
        <v>782.0</v>
      </c>
      <c r="F132" s="17">
        <v>161.43</v>
      </c>
      <c r="G132" s="17">
        <f t="shared" si="1"/>
        <v>3389.106812</v>
      </c>
      <c r="H132" s="3">
        <f t="shared" si="2"/>
        <v>26.06666667</v>
      </c>
      <c r="I132" s="3">
        <f t="shared" si="3"/>
        <v>20.99428118</v>
      </c>
      <c r="J132" s="3">
        <f t="shared" si="4"/>
        <v>0.2064322251</v>
      </c>
      <c r="K132" s="1" t="str">
        <f t="shared" si="5"/>
        <v>LOF</v>
      </c>
      <c r="L132" s="1">
        <f t="shared" si="6"/>
        <v>0.7</v>
      </c>
      <c r="M132" s="1">
        <v>7800.0</v>
      </c>
      <c r="N132" s="1">
        <f t="shared" si="7"/>
        <v>275.4903917</v>
      </c>
      <c r="O132" s="1">
        <v>500.0</v>
      </c>
      <c r="P132" s="16">
        <f t="shared" si="8"/>
        <v>24874.56526</v>
      </c>
      <c r="Q132" s="3">
        <f t="shared" si="9"/>
        <v>0.01019401456</v>
      </c>
      <c r="R132" s="16">
        <f t="shared" si="10"/>
        <v>2638.54216</v>
      </c>
      <c r="S132" s="16">
        <f t="shared" si="11"/>
        <v>54653.11002</v>
      </c>
      <c r="T132" s="16">
        <f t="shared" si="12"/>
        <v>66666.66667</v>
      </c>
      <c r="U132" s="16" t="str">
        <f t="shared" si="13"/>
        <v>no spatter</v>
      </c>
      <c r="V132" s="3">
        <f t="shared" si="14"/>
        <v>147.3611686</v>
      </c>
      <c r="W132" s="3">
        <f t="shared" si="15"/>
        <v>484.8484848</v>
      </c>
      <c r="X132" s="3">
        <f t="shared" si="16"/>
        <v>4.333896178</v>
      </c>
      <c r="Y132" s="3">
        <f t="shared" si="17"/>
        <v>4.841581159</v>
      </c>
      <c r="Z132" s="3">
        <f t="shared" si="27"/>
        <v>2.313065399</v>
      </c>
      <c r="AA132" s="3">
        <f t="shared" si="18"/>
        <v>-4053.182655</v>
      </c>
      <c r="AB132" s="3" t="str">
        <f t="shared" si="19"/>
        <v>Spatter</v>
      </c>
      <c r="AC132" s="18">
        <f t="shared" si="20"/>
        <v>776.4634516</v>
      </c>
      <c r="AD132" s="18">
        <f t="shared" si="21"/>
        <v>0.3139047619</v>
      </c>
      <c r="AE132" s="18">
        <f t="shared" si="22"/>
        <v>2389.937599</v>
      </c>
      <c r="AF132" s="18" t="str">
        <f t="shared" si="23"/>
        <v>blank</v>
      </c>
      <c r="AG132" s="19" t="str">
        <f t="shared" si="24"/>
        <v>Keyhole Mode</v>
      </c>
      <c r="AH132" s="19">
        <f t="shared" si="25"/>
        <v>420</v>
      </c>
      <c r="AI132" s="19">
        <f t="shared" si="26"/>
        <v>29.24716737</v>
      </c>
    </row>
    <row r="133">
      <c r="A133" s="1">
        <v>600.0</v>
      </c>
      <c r="B133" s="1">
        <v>800.0</v>
      </c>
      <c r="C133" s="17">
        <v>30.0</v>
      </c>
      <c r="D133" s="17">
        <v>37.5</v>
      </c>
      <c r="E133" s="17">
        <v>681.0</v>
      </c>
      <c r="F133" s="17">
        <v>153.71</v>
      </c>
      <c r="G133" s="17">
        <f t="shared" si="1"/>
        <v>3331.21501</v>
      </c>
      <c r="H133" s="3">
        <f t="shared" si="2"/>
        <v>22.7</v>
      </c>
      <c r="I133" s="3">
        <f t="shared" si="3"/>
        <v>21.67207735</v>
      </c>
      <c r="J133" s="3">
        <f t="shared" si="4"/>
        <v>0.225712188</v>
      </c>
      <c r="K133" s="1" t="str">
        <f t="shared" si="5"/>
        <v>LOF</v>
      </c>
      <c r="L133" s="1">
        <f t="shared" si="6"/>
        <v>0.7</v>
      </c>
      <c r="M133" s="1">
        <v>7800.0</v>
      </c>
      <c r="N133" s="1">
        <f t="shared" si="7"/>
        <v>258.4610672</v>
      </c>
      <c r="O133" s="1">
        <v>500.0</v>
      </c>
      <c r="P133" s="16">
        <f t="shared" si="8"/>
        <v>23268.02521</v>
      </c>
      <c r="Q133" s="3">
        <f t="shared" si="9"/>
        <v>0.0100170475</v>
      </c>
      <c r="R133" s="16">
        <f t="shared" si="10"/>
        <v>2658.387371</v>
      </c>
      <c r="S133" s="16">
        <f t="shared" si="11"/>
        <v>54653.76235</v>
      </c>
      <c r="T133" s="16">
        <f t="shared" si="12"/>
        <v>66666.66667</v>
      </c>
      <c r="U133" s="16" t="str">
        <f t="shared" si="13"/>
        <v>no spatter</v>
      </c>
      <c r="V133" s="3">
        <f t="shared" si="14"/>
        <v>137.8437512</v>
      </c>
      <c r="W133" s="3">
        <f t="shared" si="15"/>
        <v>484.8484848</v>
      </c>
      <c r="X133" s="3">
        <f t="shared" si="16"/>
        <v>4.891651997</v>
      </c>
      <c r="Y133" s="3">
        <f t="shared" si="17"/>
        <v>4.164018763</v>
      </c>
      <c r="Z133" s="3">
        <f t="shared" si="27"/>
        <v>2.969540238</v>
      </c>
      <c r="AA133" s="3">
        <f t="shared" si="18"/>
        <v>-3791.193235</v>
      </c>
      <c r="AB133" s="3" t="str">
        <f t="shared" si="19"/>
        <v>Spatter</v>
      </c>
      <c r="AC133" s="18">
        <f t="shared" si="20"/>
        <v>679.4055202</v>
      </c>
      <c r="AD133" s="18">
        <f t="shared" si="21"/>
        <v>0.2746666667</v>
      </c>
      <c r="AE133" s="18">
        <f t="shared" si="22"/>
        <v>2112.599558</v>
      </c>
      <c r="AF133" s="18" t="str">
        <f t="shared" si="23"/>
        <v>blank</v>
      </c>
      <c r="AG133" s="19" t="str">
        <f t="shared" si="24"/>
        <v>Keyhole Mode</v>
      </c>
      <c r="AH133" s="19">
        <f t="shared" si="25"/>
        <v>420</v>
      </c>
      <c r="AI133" s="19">
        <f t="shared" si="26"/>
        <v>28.69356654</v>
      </c>
    </row>
    <row r="134">
      <c r="A134" s="1">
        <v>600.0</v>
      </c>
      <c r="B134" s="1">
        <v>900.0</v>
      </c>
      <c r="C134" s="17">
        <v>30.0</v>
      </c>
      <c r="D134" s="17">
        <v>37.5</v>
      </c>
      <c r="E134" s="17">
        <v>637.14</v>
      </c>
      <c r="F134" s="17">
        <v>136.29</v>
      </c>
      <c r="G134" s="17">
        <f t="shared" si="1"/>
        <v>3292.587454</v>
      </c>
      <c r="H134" s="3">
        <f t="shared" si="2"/>
        <v>21.238</v>
      </c>
      <c r="I134" s="3">
        <f t="shared" si="3"/>
        <v>24.15868702</v>
      </c>
      <c r="J134" s="3">
        <f t="shared" si="4"/>
        <v>0.213909031</v>
      </c>
      <c r="K134" s="1" t="str">
        <f t="shared" si="5"/>
        <v>LOF</v>
      </c>
      <c r="L134" s="1">
        <f t="shared" si="6"/>
        <v>0.6999999997</v>
      </c>
      <c r="M134" s="1">
        <v>7800.0</v>
      </c>
      <c r="N134" s="1">
        <f t="shared" si="7"/>
        <v>244.3554281</v>
      </c>
      <c r="O134" s="1">
        <v>500.0</v>
      </c>
      <c r="P134" s="16">
        <f t="shared" si="8"/>
        <v>21937.30454</v>
      </c>
      <c r="Q134" s="3">
        <f t="shared" si="9"/>
        <v>0.009892243956</v>
      </c>
      <c r="R134" s="16">
        <f t="shared" si="10"/>
        <v>2673.194019</v>
      </c>
      <c r="S134" s="16">
        <f t="shared" si="11"/>
        <v>54654.37503</v>
      </c>
      <c r="T134" s="16">
        <f t="shared" si="12"/>
        <v>66666.66667</v>
      </c>
      <c r="U134" s="16" t="str">
        <f t="shared" si="13"/>
        <v>no spatter</v>
      </c>
      <c r="V134" s="3">
        <f t="shared" si="14"/>
        <v>129.9603349</v>
      </c>
      <c r="W134" s="3">
        <f t="shared" si="15"/>
        <v>484.8484848</v>
      </c>
      <c r="X134" s="3">
        <f t="shared" si="16"/>
        <v>5.167761331</v>
      </c>
      <c r="Y134" s="3">
        <f t="shared" si="17"/>
        <v>3.658430505</v>
      </c>
      <c r="Z134" s="3">
        <f t="shared" si="27"/>
        <v>3.714744203</v>
      </c>
      <c r="AA134" s="3">
        <f t="shared" si="18"/>
        <v>-3574.183558</v>
      </c>
      <c r="AB134" s="3" t="str">
        <f t="shared" si="19"/>
        <v>Spatter</v>
      </c>
      <c r="AC134" s="18">
        <f t="shared" si="20"/>
        <v>603.9160179</v>
      </c>
      <c r="AD134" s="18">
        <f t="shared" si="21"/>
        <v>0.2441481481</v>
      </c>
      <c r="AE134" s="18">
        <f t="shared" si="22"/>
        <v>1896.892323</v>
      </c>
      <c r="AF134" s="18" t="str">
        <f t="shared" si="23"/>
        <v>blank</v>
      </c>
      <c r="AG134" s="19" t="str">
        <f t="shared" si="24"/>
        <v>Keyhole Mode</v>
      </c>
      <c r="AH134" s="19">
        <f t="shared" si="25"/>
        <v>419.9999998</v>
      </c>
      <c r="AI134" s="19">
        <f t="shared" si="26"/>
        <v>28.25081872</v>
      </c>
    </row>
    <row r="135">
      <c r="A135" s="1">
        <v>600.0</v>
      </c>
      <c r="B135" s="1">
        <v>1000.0</v>
      </c>
      <c r="C135" s="17">
        <v>30.0</v>
      </c>
      <c r="D135" s="17">
        <v>37.5</v>
      </c>
      <c r="E135" s="17">
        <v>335.14</v>
      </c>
      <c r="F135" s="17">
        <v>225.71</v>
      </c>
      <c r="G135" s="17">
        <f t="shared" si="1"/>
        <v>3266.529446</v>
      </c>
      <c r="H135" s="3">
        <f t="shared" si="2"/>
        <v>11.17133333</v>
      </c>
      <c r="I135" s="3">
        <f t="shared" si="3"/>
        <v>14.47224069</v>
      </c>
      <c r="J135" s="3">
        <f t="shared" si="4"/>
        <v>0.6734797398</v>
      </c>
      <c r="K135" s="1" t="str">
        <f t="shared" si="5"/>
        <v>LOF</v>
      </c>
      <c r="L135" s="1">
        <f t="shared" si="6"/>
        <v>0.699999997</v>
      </c>
      <c r="M135" s="1">
        <v>7800.0</v>
      </c>
      <c r="N135" s="1">
        <f t="shared" si="7"/>
        <v>232.422476</v>
      </c>
      <c r="O135" s="1">
        <v>500.0</v>
      </c>
      <c r="P135" s="16">
        <f t="shared" si="8"/>
        <v>20811.55434</v>
      </c>
      <c r="Q135" s="3">
        <f t="shared" si="9"/>
        <v>0.009869918739</v>
      </c>
      <c r="R135" s="16">
        <f t="shared" si="10"/>
        <v>2684.379965</v>
      </c>
      <c r="S135" s="16">
        <f t="shared" si="11"/>
        <v>54654.95452</v>
      </c>
      <c r="T135" s="16">
        <f t="shared" si="12"/>
        <v>66666.66667</v>
      </c>
      <c r="U135" s="16" t="str">
        <f t="shared" si="13"/>
        <v>no spatter</v>
      </c>
      <c r="V135" s="3">
        <f t="shared" si="14"/>
        <v>123.2911987</v>
      </c>
      <c r="W135" s="3">
        <f t="shared" si="15"/>
        <v>484.8484848</v>
      </c>
      <c r="X135" s="3">
        <f t="shared" si="16"/>
        <v>9.746760894</v>
      </c>
      <c r="Y135" s="3">
        <f t="shared" si="17"/>
        <v>3.266529446</v>
      </c>
      <c r="Z135" s="3">
        <f t="shared" si="27"/>
        <v>4.549808871</v>
      </c>
      <c r="AA135" s="3">
        <f t="shared" si="18"/>
        <v>-3390.599812</v>
      </c>
      <c r="AB135" s="3" t="str">
        <f t="shared" si="19"/>
        <v>Spatter</v>
      </c>
      <c r="AC135" s="18">
        <f t="shared" si="20"/>
        <v>543.5244161</v>
      </c>
      <c r="AD135" s="18">
        <f t="shared" si="21"/>
        <v>0.2197333333</v>
      </c>
      <c r="AE135" s="18">
        <f t="shared" si="22"/>
        <v>1716.850043</v>
      </c>
      <c r="AF135" s="18" t="str">
        <f t="shared" si="23"/>
        <v>blank</v>
      </c>
      <c r="AG135" s="19" t="str">
        <f t="shared" si="24"/>
        <v>Keyhole Mode</v>
      </c>
      <c r="AH135" s="19">
        <f t="shared" si="25"/>
        <v>419.9999982</v>
      </c>
      <c r="AI135" s="19">
        <f t="shared" si="26"/>
        <v>28.02267418</v>
      </c>
    </row>
    <row r="136">
      <c r="A136" s="1">
        <v>600.0</v>
      </c>
      <c r="B136" s="1">
        <v>1100.0</v>
      </c>
      <c r="C136" s="17">
        <v>30.0</v>
      </c>
      <c r="D136" s="17">
        <v>37.5</v>
      </c>
      <c r="E136" s="17">
        <v>274.57</v>
      </c>
      <c r="F136" s="17">
        <v>198.86</v>
      </c>
      <c r="G136" s="17">
        <f t="shared" si="1"/>
        <v>3248.76953</v>
      </c>
      <c r="H136" s="3">
        <f t="shared" si="2"/>
        <v>9.152333333</v>
      </c>
      <c r="I136" s="3">
        <f t="shared" si="3"/>
        <v>16.33696837</v>
      </c>
      <c r="J136" s="3">
        <f t="shared" si="4"/>
        <v>0.7242597516</v>
      </c>
      <c r="K136" s="1" t="str">
        <f t="shared" si="5"/>
        <v>LOF</v>
      </c>
      <c r="L136" s="1">
        <f t="shared" si="6"/>
        <v>0.6999999829</v>
      </c>
      <c r="M136" s="1">
        <v>7800.0</v>
      </c>
      <c r="N136" s="1">
        <f t="shared" si="7"/>
        <v>222.1562037</v>
      </c>
      <c r="O136" s="1">
        <v>500.0</v>
      </c>
      <c r="P136" s="16">
        <f t="shared" si="8"/>
        <v>19843.03809</v>
      </c>
      <c r="Q136" s="3">
        <f t="shared" si="9"/>
        <v>0.009798999241</v>
      </c>
      <c r="R136" s="16">
        <f t="shared" si="10"/>
        <v>2692.887089</v>
      </c>
      <c r="S136" s="16">
        <f t="shared" si="11"/>
        <v>54655.5057</v>
      </c>
      <c r="T136" s="16">
        <f t="shared" si="12"/>
        <v>66666.66667</v>
      </c>
      <c r="U136" s="16" t="str">
        <f t="shared" si="13"/>
        <v>no spatter</v>
      </c>
      <c r="V136" s="3">
        <f t="shared" si="14"/>
        <v>117.5535432</v>
      </c>
      <c r="W136" s="3">
        <f t="shared" si="15"/>
        <v>484.8484848</v>
      </c>
      <c r="X136" s="3">
        <f t="shared" si="16"/>
        <v>11.83220865</v>
      </c>
      <c r="Y136" s="3">
        <f t="shared" si="17"/>
        <v>2.953426846</v>
      </c>
      <c r="Z136" s="3">
        <f t="shared" si="27"/>
        <v>5.475336933</v>
      </c>
      <c r="AA136" s="3">
        <f t="shared" si="18"/>
        <v>-3232.657274</v>
      </c>
      <c r="AB136" s="3" t="str">
        <f t="shared" si="19"/>
        <v>Spatter</v>
      </c>
      <c r="AC136" s="18">
        <f t="shared" si="20"/>
        <v>494.1131056</v>
      </c>
      <c r="AD136" s="18">
        <f t="shared" si="21"/>
        <v>0.1997575758</v>
      </c>
      <c r="AE136" s="18">
        <f t="shared" si="22"/>
        <v>1572.162732</v>
      </c>
      <c r="AF136" s="18" t="str">
        <f t="shared" si="23"/>
        <v>blank</v>
      </c>
      <c r="AG136" s="19" t="str">
        <f t="shared" si="24"/>
        <v>Keyhole Mode</v>
      </c>
      <c r="AH136" s="19">
        <f t="shared" si="25"/>
        <v>419.9999897</v>
      </c>
      <c r="AI136" s="19">
        <f t="shared" si="26"/>
        <v>27.70466617</v>
      </c>
    </row>
    <row r="137">
      <c r="A137" s="1">
        <v>150.0</v>
      </c>
      <c r="B137" s="1">
        <v>968.9922481</v>
      </c>
      <c r="C137" s="17">
        <v>40.0</v>
      </c>
      <c r="D137" s="17">
        <v>116.0</v>
      </c>
      <c r="E137" s="17">
        <v>81.0</v>
      </c>
      <c r="F137" s="17">
        <v>124.0</v>
      </c>
      <c r="G137" s="17">
        <f t="shared" si="1"/>
        <v>259.5839007</v>
      </c>
      <c r="H137" s="3">
        <f t="shared" si="2"/>
        <v>2.025</v>
      </c>
      <c r="I137" s="3">
        <f t="shared" si="3"/>
        <v>2.093418554</v>
      </c>
      <c r="J137" s="3">
        <f t="shared" si="4"/>
        <v>1.530864198</v>
      </c>
      <c r="K137" s="1" t="str">
        <f t="shared" si="5"/>
        <v>balling</v>
      </c>
      <c r="L137" s="1">
        <f t="shared" si="6"/>
        <v>0.2837504828</v>
      </c>
      <c r="M137" s="1">
        <v>7800.0</v>
      </c>
      <c r="N137" s="1">
        <f t="shared" si="7"/>
        <v>15.99434874</v>
      </c>
      <c r="O137" s="1">
        <v>500.0</v>
      </c>
      <c r="P137" s="16">
        <f t="shared" si="8"/>
        <v>393.8064848</v>
      </c>
      <c r="Q137" s="3">
        <f t="shared" si="9"/>
        <v>0.0009322519699</v>
      </c>
      <c r="R137" s="16">
        <f t="shared" si="10"/>
        <v>770.8655946</v>
      </c>
      <c r="S137" s="16">
        <f t="shared" si="11"/>
        <v>55243.59037</v>
      </c>
      <c r="T137" s="16">
        <f t="shared" si="12"/>
        <v>21551.72414</v>
      </c>
      <c r="U137" s="16" t="str">
        <f t="shared" si="13"/>
        <v>spatter</v>
      </c>
      <c r="V137" s="3">
        <f t="shared" si="14"/>
        <v>2.332976806</v>
      </c>
      <c r="W137" s="3">
        <f t="shared" si="15"/>
        <v>646.4646465</v>
      </c>
      <c r="X137" s="3">
        <f t="shared" si="16"/>
        <v>3.204739514</v>
      </c>
      <c r="Y137" s="3">
        <f t="shared" si="17"/>
        <v>0.2678905855</v>
      </c>
      <c r="Z137" s="3">
        <f t="shared" si="27"/>
        <v>0.3394883967</v>
      </c>
      <c r="AA137" s="3">
        <f t="shared" si="18"/>
        <v>-60.93870376</v>
      </c>
      <c r="AB137" s="3" t="str">
        <f t="shared" si="19"/>
        <v>Spatter</v>
      </c>
      <c r="AC137" s="18">
        <f t="shared" si="20"/>
        <v>14.65498307</v>
      </c>
      <c r="AD137" s="18">
        <f t="shared" si="21"/>
        <v>0.0733075862</v>
      </c>
      <c r="AE137" s="18">
        <f t="shared" si="22"/>
        <v>232.7551508</v>
      </c>
      <c r="AF137" s="18" t="str">
        <f t="shared" si="23"/>
        <v>blank</v>
      </c>
      <c r="AG137" s="19" t="str">
        <f t="shared" si="24"/>
        <v>Conduction Mode</v>
      </c>
      <c r="AH137" s="19">
        <f t="shared" si="25"/>
        <v>42.56257242</v>
      </c>
      <c r="AI137" s="19">
        <f t="shared" si="26"/>
        <v>4.100666099</v>
      </c>
      <c r="AJ137" s="18"/>
    </row>
    <row r="138">
      <c r="A138" s="1">
        <v>150.0</v>
      </c>
      <c r="B138" s="1">
        <v>672.0430108</v>
      </c>
      <c r="C138" s="17">
        <v>40.0</v>
      </c>
      <c r="D138" s="17">
        <v>116.0</v>
      </c>
      <c r="E138" s="17">
        <v>113.8</v>
      </c>
      <c r="F138" s="17">
        <v>171.8</v>
      </c>
      <c r="G138" s="17">
        <f t="shared" si="1"/>
        <v>393.8090911</v>
      </c>
      <c r="H138" s="3">
        <f t="shared" si="2"/>
        <v>2.845</v>
      </c>
      <c r="I138" s="3">
        <f t="shared" si="3"/>
        <v>2.29225315</v>
      </c>
      <c r="J138" s="3">
        <f t="shared" si="4"/>
        <v>1.509666081</v>
      </c>
      <c r="K138" s="1" t="str">
        <f t="shared" si="5"/>
        <v>balling</v>
      </c>
      <c r="L138" s="1">
        <f t="shared" si="6"/>
        <v>0.3691689505</v>
      </c>
      <c r="M138" s="1">
        <v>7800.0</v>
      </c>
      <c r="N138" s="1">
        <f t="shared" si="7"/>
        <v>18.34137093</v>
      </c>
      <c r="O138" s="1">
        <v>500.0</v>
      </c>
      <c r="P138" s="16">
        <f t="shared" si="8"/>
        <v>615.2236729</v>
      </c>
      <c r="Q138" s="3">
        <f t="shared" si="9"/>
        <v>0.001384519642</v>
      </c>
      <c r="R138" s="16">
        <f t="shared" si="10"/>
        <v>1039.705399</v>
      </c>
      <c r="S138" s="16">
        <f t="shared" si="11"/>
        <v>55026.92339</v>
      </c>
      <c r="T138" s="16">
        <f t="shared" si="12"/>
        <v>21551.72414</v>
      </c>
      <c r="U138" s="16" t="str">
        <f t="shared" si="13"/>
        <v>spatter</v>
      </c>
      <c r="V138" s="3">
        <f t="shared" si="14"/>
        <v>3.644690006</v>
      </c>
      <c r="W138" s="3">
        <f t="shared" si="15"/>
        <v>646.4646465</v>
      </c>
      <c r="X138" s="3">
        <f t="shared" si="16"/>
        <v>3.460536829</v>
      </c>
      <c r="Y138" s="3">
        <f t="shared" si="17"/>
        <v>0.5859879275</v>
      </c>
      <c r="Z138" s="3">
        <f t="shared" si="27"/>
        <v>0.2477344769</v>
      </c>
      <c r="AA138" s="3">
        <f t="shared" si="18"/>
        <v>-97.04671161</v>
      </c>
      <c r="AB138" s="3" t="str">
        <f t="shared" si="19"/>
        <v>no spatter</v>
      </c>
      <c r="AC138" s="18">
        <f t="shared" si="20"/>
        <v>21.13044071</v>
      </c>
      <c r="AD138" s="18">
        <f t="shared" si="21"/>
        <v>0.1056993103</v>
      </c>
      <c r="AE138" s="18">
        <f t="shared" si="22"/>
        <v>251.1441943</v>
      </c>
      <c r="AF138" s="18" t="str">
        <f t="shared" si="23"/>
        <v>blank</v>
      </c>
      <c r="AG138" s="19" t="str">
        <f t="shared" si="24"/>
        <v>Conduction Mode</v>
      </c>
      <c r="AH138" s="19">
        <f t="shared" si="25"/>
        <v>55.37534258</v>
      </c>
      <c r="AI138" s="19">
        <f t="shared" si="26"/>
        <v>7.897647898</v>
      </c>
      <c r="AJ138" s="18"/>
    </row>
    <row r="139">
      <c r="A139" s="1">
        <v>150.0</v>
      </c>
      <c r="B139" s="1">
        <v>527.4261603</v>
      </c>
      <c r="C139" s="17">
        <v>40.0</v>
      </c>
      <c r="D139" s="17">
        <v>116.0</v>
      </c>
      <c r="E139" s="17">
        <v>117.4</v>
      </c>
      <c r="F139" s="17">
        <v>192.6</v>
      </c>
      <c r="G139" s="17">
        <f t="shared" si="1"/>
        <v>483.2081517</v>
      </c>
      <c r="H139" s="3">
        <f t="shared" si="2"/>
        <v>2.935</v>
      </c>
      <c r="I139" s="3">
        <f t="shared" si="3"/>
        <v>2.508868908</v>
      </c>
      <c r="J139" s="3">
        <f t="shared" si="4"/>
        <v>1.640545145</v>
      </c>
      <c r="K139" s="1" t="str">
        <f t="shared" si="5"/>
        <v>Desired</v>
      </c>
      <c r="L139" s="1">
        <f t="shared" si="6"/>
        <v>0.4306242373</v>
      </c>
      <c r="M139" s="1">
        <v>7800.0</v>
      </c>
      <c r="N139" s="1">
        <f t="shared" si="7"/>
        <v>20.40677153</v>
      </c>
      <c r="O139" s="1">
        <v>500.0</v>
      </c>
      <c r="P139" s="16">
        <f t="shared" si="8"/>
        <v>810.0727854</v>
      </c>
      <c r="Q139" s="3">
        <f t="shared" si="9"/>
        <v>0.001666817524</v>
      </c>
      <c r="R139" s="16">
        <f t="shared" si="10"/>
        <v>1219.710298</v>
      </c>
      <c r="S139" s="16">
        <f t="shared" si="11"/>
        <v>54934.49188</v>
      </c>
      <c r="T139" s="16">
        <f t="shared" si="12"/>
        <v>21551.72414</v>
      </c>
      <c r="U139" s="16" t="str">
        <f t="shared" si="13"/>
        <v>spatter</v>
      </c>
      <c r="V139" s="3">
        <f t="shared" si="14"/>
        <v>4.799009392</v>
      </c>
      <c r="W139" s="3">
        <f t="shared" si="15"/>
        <v>646.4646465</v>
      </c>
      <c r="X139" s="3">
        <f t="shared" si="16"/>
        <v>4.115912706</v>
      </c>
      <c r="Y139" s="3">
        <f t="shared" si="17"/>
        <v>0.9161626557</v>
      </c>
      <c r="Z139" s="3">
        <f t="shared" si="27"/>
        <v>0.1872251391</v>
      </c>
      <c r="AA139" s="3">
        <f t="shared" si="18"/>
        <v>-128.8220825</v>
      </c>
      <c r="AB139" s="3" t="str">
        <f t="shared" si="19"/>
        <v>no spatter</v>
      </c>
      <c r="AC139" s="18">
        <f t="shared" si="20"/>
        <v>26.92427123</v>
      </c>
      <c r="AD139" s="18">
        <f t="shared" si="21"/>
        <v>0.1346813793</v>
      </c>
      <c r="AE139" s="18">
        <f t="shared" si="22"/>
        <v>266.8755511</v>
      </c>
      <c r="AF139" s="18" t="str">
        <f t="shared" si="23"/>
        <v>blank</v>
      </c>
      <c r="AG139" s="19" t="str">
        <f t="shared" si="24"/>
        <v>Conduction Mode</v>
      </c>
      <c r="AH139" s="19">
        <f t="shared" si="25"/>
        <v>64.5936356</v>
      </c>
      <c r="AI139" s="19">
        <f t="shared" si="26"/>
        <v>11.16997408</v>
      </c>
      <c r="AJ139" s="18"/>
    </row>
    <row r="140">
      <c r="A140" s="1">
        <v>200.0</v>
      </c>
      <c r="B140" s="1">
        <v>1291.989664</v>
      </c>
      <c r="C140" s="17">
        <v>40.0</v>
      </c>
      <c r="D140" s="17">
        <v>116.0</v>
      </c>
      <c r="E140" s="17">
        <v>107.72</v>
      </c>
      <c r="F140" s="17">
        <v>123.88</v>
      </c>
      <c r="G140" s="17">
        <f t="shared" si="1"/>
        <v>310.342811</v>
      </c>
      <c r="H140" s="3">
        <f t="shared" si="2"/>
        <v>2.693</v>
      </c>
      <c r="I140" s="3">
        <f t="shared" si="3"/>
        <v>2.505188981</v>
      </c>
      <c r="J140" s="3">
        <f t="shared" si="4"/>
        <v>1.150018567</v>
      </c>
      <c r="K140" s="1" t="str">
        <f t="shared" si="5"/>
        <v>LOF</v>
      </c>
      <c r="L140" s="1">
        <f t="shared" si="6"/>
        <v>0.2837504828</v>
      </c>
      <c r="M140" s="1">
        <v>7800.0</v>
      </c>
      <c r="N140" s="1">
        <f t="shared" si="7"/>
        <v>16.64012274</v>
      </c>
      <c r="O140" s="1">
        <v>500.0</v>
      </c>
      <c r="P140" s="16">
        <f t="shared" si="8"/>
        <v>454.7285601</v>
      </c>
      <c r="Q140" s="3">
        <f t="shared" si="9"/>
        <v>0.001070835215</v>
      </c>
      <c r="R140" s="16">
        <f t="shared" si="10"/>
        <v>860.5416983</v>
      </c>
      <c r="S140" s="16">
        <f t="shared" si="11"/>
        <v>55162.83483</v>
      </c>
      <c r="T140" s="16">
        <f t="shared" si="12"/>
        <v>21551.72414</v>
      </c>
      <c r="U140" s="16" t="str">
        <f t="shared" si="13"/>
        <v>spatter</v>
      </c>
      <c r="V140" s="3">
        <f t="shared" si="14"/>
        <v>2.693889574</v>
      </c>
      <c r="W140" s="3">
        <f t="shared" si="15"/>
        <v>646.4646465</v>
      </c>
      <c r="X140" s="3">
        <f t="shared" si="16"/>
        <v>2.881013841</v>
      </c>
      <c r="Y140" s="3">
        <f t="shared" si="17"/>
        <v>0.2402053357</v>
      </c>
      <c r="Z140" s="3">
        <f t="shared" si="27"/>
        <v>0.7215498551</v>
      </c>
      <c r="AA140" s="3">
        <f t="shared" si="18"/>
        <v>-70.87368122</v>
      </c>
      <c r="AB140" s="3" t="str">
        <f t="shared" si="19"/>
        <v>Spatter</v>
      </c>
      <c r="AC140" s="18">
        <f t="shared" si="20"/>
        <v>14.65498307</v>
      </c>
      <c r="AD140" s="18">
        <f t="shared" si="21"/>
        <v>0.05498068966</v>
      </c>
      <c r="AE140" s="18">
        <f t="shared" si="22"/>
        <v>233.492988</v>
      </c>
      <c r="AF140" s="18" t="str">
        <f t="shared" si="23"/>
        <v>blank</v>
      </c>
      <c r="AG140" s="19" t="str">
        <f t="shared" si="24"/>
        <v>Conduction Mode</v>
      </c>
      <c r="AH140" s="19">
        <f t="shared" si="25"/>
        <v>56.75009657</v>
      </c>
      <c r="AI140" s="19">
        <f t="shared" si="26"/>
        <v>4.783362039</v>
      </c>
      <c r="AJ140" s="18"/>
    </row>
    <row r="141">
      <c r="A141" s="1">
        <v>200.0</v>
      </c>
      <c r="B141" s="1">
        <v>896.0573477</v>
      </c>
      <c r="C141" s="17">
        <v>40.0</v>
      </c>
      <c r="D141" s="17">
        <v>116.0</v>
      </c>
      <c r="E141" s="17">
        <v>148.6</v>
      </c>
      <c r="F141" s="17">
        <v>167.9</v>
      </c>
      <c r="G141" s="17">
        <f t="shared" si="1"/>
        <v>499.7634179</v>
      </c>
      <c r="H141" s="3">
        <f t="shared" si="2"/>
        <v>3.715</v>
      </c>
      <c r="I141" s="3">
        <f t="shared" si="3"/>
        <v>2.976554008</v>
      </c>
      <c r="J141" s="3">
        <f t="shared" si="4"/>
        <v>1.129878869</v>
      </c>
      <c r="K141" s="1" t="str">
        <f t="shared" si="5"/>
        <v>LOF</v>
      </c>
      <c r="L141" s="1">
        <f t="shared" si="6"/>
        <v>0.3691689506</v>
      </c>
      <c r="M141" s="1">
        <v>7800.0</v>
      </c>
      <c r="N141" s="1">
        <f t="shared" si="7"/>
        <v>19.35023053</v>
      </c>
      <c r="O141" s="1">
        <v>500.0</v>
      </c>
      <c r="P141" s="16">
        <f t="shared" si="8"/>
        <v>710.3991064</v>
      </c>
      <c r="Q141" s="3">
        <f t="shared" si="9"/>
        <v>0.001671858986</v>
      </c>
      <c r="R141" s="16">
        <f t="shared" si="10"/>
        <v>1147.276772</v>
      </c>
      <c r="S141" s="16">
        <f t="shared" si="11"/>
        <v>54975.42071</v>
      </c>
      <c r="T141" s="16">
        <f t="shared" si="12"/>
        <v>21551.72414</v>
      </c>
      <c r="U141" s="16" t="str">
        <f t="shared" si="13"/>
        <v>spatter</v>
      </c>
      <c r="V141" s="3">
        <f t="shared" si="14"/>
        <v>4.208525512</v>
      </c>
      <c r="W141" s="3">
        <f t="shared" si="15"/>
        <v>646.4646465</v>
      </c>
      <c r="X141" s="3">
        <f t="shared" si="16"/>
        <v>3.363145477</v>
      </c>
      <c r="Y141" s="3">
        <f t="shared" si="17"/>
        <v>0.5577359744</v>
      </c>
      <c r="Z141" s="3">
        <f t="shared" si="27"/>
        <v>0.5589109904</v>
      </c>
      <c r="AA141" s="3">
        <f t="shared" si="18"/>
        <v>-112.5676173</v>
      </c>
      <c r="AB141" s="3" t="str">
        <f t="shared" si="19"/>
        <v>Spatter</v>
      </c>
      <c r="AC141" s="18">
        <f t="shared" si="20"/>
        <v>21.13044071</v>
      </c>
      <c r="AD141" s="18">
        <f t="shared" si="21"/>
        <v>0.07927448276</v>
      </c>
      <c r="AE141" s="18">
        <f t="shared" si="22"/>
        <v>251.6151353</v>
      </c>
      <c r="AF141" s="18" t="str">
        <f t="shared" si="23"/>
        <v>blank</v>
      </c>
      <c r="AG141" s="19" t="str">
        <f t="shared" si="24"/>
        <v>Conduction Mode</v>
      </c>
      <c r="AH141" s="19">
        <f t="shared" si="25"/>
        <v>73.83379011</v>
      </c>
      <c r="AI141" s="19">
        <f t="shared" si="26"/>
        <v>9.3192787</v>
      </c>
      <c r="AJ141" s="18"/>
    </row>
    <row r="142">
      <c r="A142" s="1">
        <v>200.0</v>
      </c>
      <c r="B142" s="1">
        <v>703.2348805</v>
      </c>
      <c r="C142" s="17">
        <v>40.0</v>
      </c>
      <c r="D142" s="17">
        <v>116.0</v>
      </c>
      <c r="E142" s="17">
        <v>136.9</v>
      </c>
      <c r="F142" s="17">
        <v>178.0</v>
      </c>
      <c r="G142" s="17">
        <f t="shared" si="1"/>
        <v>622.6382295</v>
      </c>
      <c r="H142" s="3">
        <f t="shared" si="2"/>
        <v>3.4225</v>
      </c>
      <c r="I142" s="3">
        <f t="shared" si="3"/>
        <v>3.497967582</v>
      </c>
      <c r="J142" s="3">
        <f t="shared" si="4"/>
        <v>1.300219138</v>
      </c>
      <c r="K142" s="1" t="str">
        <f t="shared" si="5"/>
        <v>LOF</v>
      </c>
      <c r="L142" s="1">
        <f t="shared" si="6"/>
        <v>0.4306242373</v>
      </c>
      <c r="M142" s="1">
        <v>7800.0</v>
      </c>
      <c r="N142" s="1">
        <f t="shared" si="7"/>
        <v>21.7351497</v>
      </c>
      <c r="O142" s="1">
        <v>500.0</v>
      </c>
      <c r="P142" s="16">
        <f t="shared" si="8"/>
        <v>935.3914813</v>
      </c>
      <c r="Q142" s="3">
        <f t="shared" si="9"/>
        <v>0.002034831724</v>
      </c>
      <c r="R142" s="16">
        <f t="shared" si="10"/>
        <v>1335.866314</v>
      </c>
      <c r="S142" s="16">
        <f t="shared" si="11"/>
        <v>54895.4386</v>
      </c>
      <c r="T142" s="16">
        <f t="shared" si="12"/>
        <v>21551.72414</v>
      </c>
      <c r="U142" s="16" t="str">
        <f t="shared" si="13"/>
        <v>spatter</v>
      </c>
      <c r="V142" s="3">
        <f t="shared" si="14"/>
        <v>5.541418728</v>
      </c>
      <c r="W142" s="3">
        <f t="shared" si="15"/>
        <v>646.4646465</v>
      </c>
      <c r="X142" s="3">
        <f t="shared" si="16"/>
        <v>4.548124394</v>
      </c>
      <c r="Y142" s="3">
        <f t="shared" si="17"/>
        <v>0.8853915624</v>
      </c>
      <c r="Z142" s="3">
        <f t="shared" si="27"/>
        <v>0.4288872794</v>
      </c>
      <c r="AA142" s="3">
        <f t="shared" si="18"/>
        <v>-149.2586552</v>
      </c>
      <c r="AB142" s="3" t="str">
        <f t="shared" si="19"/>
        <v>Spatter</v>
      </c>
      <c r="AC142" s="18">
        <f t="shared" si="20"/>
        <v>26.92427123</v>
      </c>
      <c r="AD142" s="18">
        <f t="shared" si="21"/>
        <v>0.1010110345</v>
      </c>
      <c r="AE142" s="18">
        <f t="shared" si="22"/>
        <v>266.5598117</v>
      </c>
      <c r="AF142" s="18" t="str">
        <f t="shared" si="23"/>
        <v>blank</v>
      </c>
      <c r="AG142" s="19" t="str">
        <f t="shared" si="24"/>
        <v>Conduction Mode</v>
      </c>
      <c r="AH142" s="19">
        <f t="shared" si="25"/>
        <v>86.12484746</v>
      </c>
      <c r="AI142" s="19">
        <f t="shared" si="26"/>
        <v>13.12452272</v>
      </c>
      <c r="AJ142" s="18"/>
    </row>
    <row r="143">
      <c r="A143" s="1">
        <v>250.0</v>
      </c>
      <c r="B143" s="1">
        <v>1614.98708</v>
      </c>
      <c r="C143" s="17">
        <v>40.0</v>
      </c>
      <c r="D143" s="17">
        <v>116.0</v>
      </c>
      <c r="E143" s="17">
        <v>113.5</v>
      </c>
      <c r="F143" s="17">
        <v>145.3</v>
      </c>
      <c r="G143" s="17">
        <f t="shared" si="1"/>
        <v>329.3262453</v>
      </c>
      <c r="H143" s="3">
        <f t="shared" si="2"/>
        <v>2.8375</v>
      </c>
      <c r="I143" s="3">
        <f t="shared" si="3"/>
        <v>2.26652612</v>
      </c>
      <c r="J143" s="3">
        <f t="shared" si="4"/>
        <v>1.280176211</v>
      </c>
      <c r="K143" s="1" t="str">
        <f t="shared" si="5"/>
        <v>balling</v>
      </c>
      <c r="L143" s="1">
        <f t="shared" si="6"/>
        <v>0.2837504828</v>
      </c>
      <c r="M143" s="1">
        <v>7800.0</v>
      </c>
      <c r="N143" s="1">
        <f t="shared" si="7"/>
        <v>17.20906105</v>
      </c>
      <c r="O143" s="1">
        <v>500.0</v>
      </c>
      <c r="P143" s="16">
        <f t="shared" si="8"/>
        <v>508.4019859</v>
      </c>
      <c r="Q143" s="3">
        <f t="shared" si="9"/>
        <v>0.001160744206</v>
      </c>
      <c r="R143" s="16">
        <f t="shared" si="10"/>
        <v>933.5828</v>
      </c>
      <c r="S143" s="16">
        <f t="shared" si="11"/>
        <v>55107.79233</v>
      </c>
      <c r="T143" s="16">
        <f t="shared" si="12"/>
        <v>21551.72414</v>
      </c>
      <c r="U143" s="16" t="str">
        <f t="shared" si="13"/>
        <v>spatter</v>
      </c>
      <c r="V143" s="3">
        <f t="shared" si="14"/>
        <v>3.011860106</v>
      </c>
      <c r="W143" s="3">
        <f t="shared" si="15"/>
        <v>646.4646465</v>
      </c>
      <c r="X143" s="3">
        <f t="shared" si="16"/>
        <v>2.901552822</v>
      </c>
      <c r="Y143" s="3">
        <f t="shared" si="17"/>
        <v>0.2039188111</v>
      </c>
      <c r="Z143" s="3">
        <f t="shared" si="27"/>
        <v>1.196385175</v>
      </c>
      <c r="AA143" s="3">
        <f t="shared" si="18"/>
        <v>-79.62657206</v>
      </c>
      <c r="AB143" s="3" t="str">
        <f t="shared" si="19"/>
        <v>Spatter</v>
      </c>
      <c r="AC143" s="18">
        <f t="shared" si="20"/>
        <v>14.65498307</v>
      </c>
      <c r="AD143" s="18">
        <f t="shared" si="21"/>
        <v>0.04398455173</v>
      </c>
      <c r="AE143" s="18">
        <f t="shared" si="22"/>
        <v>233.6322632</v>
      </c>
      <c r="AF143" s="18" t="str">
        <f t="shared" si="23"/>
        <v>blank</v>
      </c>
      <c r="AG143" s="19" t="str">
        <f t="shared" si="24"/>
        <v>Conduction Mode</v>
      </c>
      <c r="AH143" s="19">
        <f t="shared" si="25"/>
        <v>70.93762071</v>
      </c>
      <c r="AI143" s="19">
        <f t="shared" si="26"/>
        <v>5.344547342</v>
      </c>
      <c r="AJ143" s="18"/>
    </row>
    <row r="144">
      <c r="A144" s="1">
        <v>250.0</v>
      </c>
      <c r="B144" s="1">
        <v>1120.071685</v>
      </c>
      <c r="C144" s="17">
        <v>40.0</v>
      </c>
      <c r="D144" s="17">
        <v>116.0</v>
      </c>
      <c r="E144" s="17">
        <v>153.64</v>
      </c>
      <c r="F144" s="17">
        <v>145.96</v>
      </c>
      <c r="G144" s="17">
        <f t="shared" si="1"/>
        <v>587.9499375</v>
      </c>
      <c r="H144" s="3">
        <f t="shared" si="2"/>
        <v>3.841</v>
      </c>
      <c r="I144" s="3">
        <f t="shared" si="3"/>
        <v>4.028157971</v>
      </c>
      <c r="J144" s="3">
        <f t="shared" si="4"/>
        <v>0.9500130174</v>
      </c>
      <c r="K144" s="1" t="str">
        <f t="shared" si="5"/>
        <v>LOF</v>
      </c>
      <c r="L144" s="1">
        <f t="shared" si="6"/>
        <v>0.3691689505</v>
      </c>
      <c r="M144" s="1">
        <v>7800.0</v>
      </c>
      <c r="N144" s="1">
        <f t="shared" si="7"/>
        <v>20.23905367</v>
      </c>
      <c r="O144" s="1">
        <v>500.0</v>
      </c>
      <c r="P144" s="16">
        <f t="shared" si="8"/>
        <v>794.2503462</v>
      </c>
      <c r="Q144" s="3">
        <f t="shared" si="9"/>
        <v>0.001889755067</v>
      </c>
      <c r="R144" s="16">
        <f t="shared" si="10"/>
        <v>1232.483776</v>
      </c>
      <c r="S144" s="16">
        <f t="shared" si="11"/>
        <v>54940.30125</v>
      </c>
      <c r="T144" s="16">
        <f t="shared" si="12"/>
        <v>21551.72414</v>
      </c>
      <c r="U144" s="16" t="str">
        <f t="shared" si="13"/>
        <v>spatter</v>
      </c>
      <c r="V144" s="3">
        <f t="shared" si="14"/>
        <v>4.705274563</v>
      </c>
      <c r="W144" s="3">
        <f t="shared" si="15"/>
        <v>646.4646465</v>
      </c>
      <c r="X144" s="3">
        <f t="shared" si="16"/>
        <v>3.826802509</v>
      </c>
      <c r="Y144" s="3">
        <f t="shared" si="17"/>
        <v>0.524921704</v>
      </c>
      <c r="Z144" s="3">
        <f t="shared" si="27"/>
        <v>1.027397634</v>
      </c>
      <c r="AA144" s="3">
        <f t="shared" si="18"/>
        <v>-126.2418097</v>
      </c>
      <c r="AB144" s="3" t="str">
        <f t="shared" si="19"/>
        <v>Spatter</v>
      </c>
      <c r="AC144" s="18">
        <f t="shared" si="20"/>
        <v>21.1304407</v>
      </c>
      <c r="AD144" s="18">
        <f t="shared" si="21"/>
        <v>0.06341958618</v>
      </c>
      <c r="AE144" s="18">
        <f t="shared" si="22"/>
        <v>251.1123372</v>
      </c>
      <c r="AF144" s="18" t="str">
        <f t="shared" si="23"/>
        <v>blank</v>
      </c>
      <c r="AG144" s="19" t="str">
        <f t="shared" si="24"/>
        <v>Conduction Mode</v>
      </c>
      <c r="AH144" s="19">
        <f t="shared" si="25"/>
        <v>92.29223762</v>
      </c>
      <c r="AI144" s="19">
        <f t="shared" si="26"/>
        <v>10.42335208</v>
      </c>
      <c r="AJ144" s="18"/>
    </row>
    <row r="145">
      <c r="A145" s="1">
        <v>250.0</v>
      </c>
      <c r="B145" s="1">
        <v>879.0436006</v>
      </c>
      <c r="C145" s="17">
        <v>40.0</v>
      </c>
      <c r="D145" s="17">
        <v>116.0</v>
      </c>
      <c r="E145" s="17">
        <v>198.45</v>
      </c>
      <c r="F145" s="17">
        <v>236.15</v>
      </c>
      <c r="G145" s="17">
        <f t="shared" si="1"/>
        <v>753.1089701</v>
      </c>
      <c r="H145" s="3">
        <f t="shared" si="2"/>
        <v>4.96125</v>
      </c>
      <c r="I145" s="3">
        <f t="shared" si="3"/>
        <v>3.189112725</v>
      </c>
      <c r="J145" s="3">
        <f t="shared" si="4"/>
        <v>1.189972285</v>
      </c>
      <c r="K145" s="1" t="str">
        <f t="shared" si="5"/>
        <v>LOF</v>
      </c>
      <c r="L145" s="1">
        <f t="shared" si="6"/>
        <v>0.4306242373</v>
      </c>
      <c r="M145" s="1">
        <v>7800.0</v>
      </c>
      <c r="N145" s="1">
        <f t="shared" si="7"/>
        <v>22.90547437</v>
      </c>
      <c r="O145" s="1">
        <v>500.0</v>
      </c>
      <c r="P145" s="16">
        <f t="shared" si="8"/>
        <v>1045.799469</v>
      </c>
      <c r="Q145" s="3">
        <f t="shared" si="9"/>
        <v>0.002492829826</v>
      </c>
      <c r="R145" s="16">
        <f t="shared" si="10"/>
        <v>1426.110899</v>
      </c>
      <c r="S145" s="16">
        <f t="shared" si="11"/>
        <v>54868.80327</v>
      </c>
      <c r="T145" s="16">
        <f t="shared" si="12"/>
        <v>21551.72414</v>
      </c>
      <c r="U145" s="16" t="str">
        <f t="shared" si="13"/>
        <v>spatter</v>
      </c>
      <c r="V145" s="3">
        <f t="shared" si="14"/>
        <v>6.195494484</v>
      </c>
      <c r="W145" s="3">
        <f t="shared" si="15"/>
        <v>646.4646465</v>
      </c>
      <c r="X145" s="3">
        <f t="shared" si="16"/>
        <v>3.794955757</v>
      </c>
      <c r="Y145" s="3">
        <f t="shared" si="17"/>
        <v>0.8567367643</v>
      </c>
      <c r="Z145" s="3">
        <f t="shared" si="27"/>
        <v>0.8105601143</v>
      </c>
      <c r="AA145" s="3">
        <f t="shared" si="18"/>
        <v>-167.2636372</v>
      </c>
      <c r="AB145" s="3" t="str">
        <f t="shared" si="19"/>
        <v>Spatter</v>
      </c>
      <c r="AC145" s="18">
        <f t="shared" si="20"/>
        <v>26.92427123</v>
      </c>
      <c r="AD145" s="18">
        <f t="shared" si="21"/>
        <v>0.08080882758</v>
      </c>
      <c r="AE145" s="18">
        <f t="shared" si="22"/>
        <v>268.1752194</v>
      </c>
      <c r="AF145" s="18" t="str">
        <f t="shared" si="23"/>
        <v>blank</v>
      </c>
      <c r="AG145" s="19" t="str">
        <f t="shared" si="24"/>
        <v>Conduction Mode</v>
      </c>
      <c r="AH145" s="19">
        <f t="shared" si="25"/>
        <v>107.6560593</v>
      </c>
      <c r="AI145" s="19">
        <f t="shared" si="26"/>
        <v>15.35469783</v>
      </c>
      <c r="AJ145" s="18"/>
    </row>
    <row r="146">
      <c r="A146" s="1">
        <v>300.0</v>
      </c>
      <c r="B146" s="1">
        <v>1937.984496</v>
      </c>
      <c r="C146" s="17">
        <v>40.0</v>
      </c>
      <c r="D146" s="17">
        <v>116.0</v>
      </c>
      <c r="E146" s="17">
        <v>134.52</v>
      </c>
      <c r="F146" s="17">
        <v>172.19</v>
      </c>
      <c r="G146" s="17">
        <f t="shared" si="1"/>
        <v>304.4595122</v>
      </c>
      <c r="H146" s="3">
        <f t="shared" si="2"/>
        <v>3.363</v>
      </c>
      <c r="I146" s="3">
        <f t="shared" si="3"/>
        <v>1.768160243</v>
      </c>
      <c r="J146" s="3">
        <f t="shared" si="4"/>
        <v>1.280032709</v>
      </c>
      <c r="K146" s="1" t="str">
        <f t="shared" si="5"/>
        <v>balling</v>
      </c>
      <c r="L146" s="1">
        <f t="shared" si="6"/>
        <v>0.2837504828</v>
      </c>
      <c r="M146" s="1">
        <v>7800.0</v>
      </c>
      <c r="N146" s="1">
        <f t="shared" si="7"/>
        <v>17.7234206</v>
      </c>
      <c r="O146" s="1">
        <v>500.0</v>
      </c>
      <c r="P146" s="16">
        <f t="shared" si="8"/>
        <v>556.9264719</v>
      </c>
      <c r="Q146" s="3">
        <f t="shared" si="9"/>
        <v>0.001144804812</v>
      </c>
      <c r="R146" s="16">
        <f t="shared" si="10"/>
        <v>995.3563164</v>
      </c>
      <c r="S146" s="16">
        <f t="shared" si="11"/>
        <v>55067.19689</v>
      </c>
      <c r="T146" s="16">
        <f t="shared" si="12"/>
        <v>21551.72414</v>
      </c>
      <c r="U146" s="16" t="str">
        <f t="shared" si="13"/>
        <v>spatter</v>
      </c>
      <c r="V146" s="3">
        <f t="shared" si="14"/>
        <v>3.29932744</v>
      </c>
      <c r="W146" s="3">
        <f t="shared" si="15"/>
        <v>646.4646465</v>
      </c>
      <c r="X146" s="3">
        <f t="shared" si="16"/>
        <v>2.263302945</v>
      </c>
      <c r="Y146" s="3">
        <f t="shared" si="17"/>
        <v>0.1571011083</v>
      </c>
      <c r="Z146" s="3">
        <f t="shared" si="27"/>
        <v>1.592710047</v>
      </c>
      <c r="AA146" s="3">
        <f t="shared" si="18"/>
        <v>-87.53979026</v>
      </c>
      <c r="AB146" s="3" t="str">
        <f t="shared" si="19"/>
        <v>Spatter</v>
      </c>
      <c r="AC146" s="18">
        <f t="shared" si="20"/>
        <v>14.65498307</v>
      </c>
      <c r="AD146" s="18">
        <f t="shared" si="21"/>
        <v>0.03665379311</v>
      </c>
      <c r="AE146" s="18">
        <f t="shared" si="22"/>
        <v>234.8549025</v>
      </c>
      <c r="AF146" s="18" t="str">
        <f t="shared" si="23"/>
        <v>blank</v>
      </c>
      <c r="AG146" s="19" t="str">
        <f t="shared" si="24"/>
        <v>Conduction Mode</v>
      </c>
      <c r="AH146" s="19">
        <f t="shared" si="25"/>
        <v>85.12514485</v>
      </c>
      <c r="AI146" s="19">
        <f t="shared" si="26"/>
        <v>5.639299432</v>
      </c>
      <c r="AJ146" s="18"/>
    </row>
    <row r="147">
      <c r="A147" s="1">
        <v>300.0</v>
      </c>
      <c r="B147" s="1">
        <v>1344.086022</v>
      </c>
      <c r="C147" s="17">
        <v>40.0</v>
      </c>
      <c r="D147" s="17">
        <v>116.0</v>
      </c>
      <c r="E147" s="17">
        <v>160.22</v>
      </c>
      <c r="F147" s="17">
        <v>129.78</v>
      </c>
      <c r="G147" s="17">
        <f t="shared" si="1"/>
        <v>648.4448083</v>
      </c>
      <c r="H147" s="3">
        <f t="shared" si="2"/>
        <v>4.0055</v>
      </c>
      <c r="I147" s="3">
        <f t="shared" si="3"/>
        <v>4.99649259</v>
      </c>
      <c r="J147" s="3">
        <f t="shared" si="4"/>
        <v>0.8100112346</v>
      </c>
      <c r="K147" s="1" t="str">
        <f t="shared" si="5"/>
        <v>LOF</v>
      </c>
      <c r="L147" s="1">
        <f t="shared" si="6"/>
        <v>0.3691689505</v>
      </c>
      <c r="M147" s="1">
        <v>7800.0</v>
      </c>
      <c r="N147" s="1">
        <f t="shared" si="7"/>
        <v>21.04261122</v>
      </c>
      <c r="O147" s="1">
        <v>500.0</v>
      </c>
      <c r="P147" s="16">
        <f t="shared" si="8"/>
        <v>870.0576619</v>
      </c>
      <c r="Q147" s="3">
        <f t="shared" si="9"/>
        <v>0.002043258917</v>
      </c>
      <c r="R147" s="16">
        <f t="shared" si="10"/>
        <v>1302.924892</v>
      </c>
      <c r="S147" s="16">
        <f t="shared" si="11"/>
        <v>54914.39152</v>
      </c>
      <c r="T147" s="16">
        <f t="shared" si="12"/>
        <v>21551.72414</v>
      </c>
      <c r="U147" s="16" t="str">
        <f t="shared" si="13"/>
        <v>spatter</v>
      </c>
      <c r="V147" s="3">
        <f t="shared" si="14"/>
        <v>5.154370035</v>
      </c>
      <c r="W147" s="3">
        <f t="shared" si="15"/>
        <v>646.4646465</v>
      </c>
      <c r="X147" s="3">
        <f t="shared" si="16"/>
        <v>4.047215131</v>
      </c>
      <c r="Y147" s="3">
        <f t="shared" si="17"/>
        <v>0.4824429372</v>
      </c>
      <c r="Z147" s="3">
        <f t="shared" si="27"/>
        <v>1.631675236</v>
      </c>
      <c r="AA147" s="3">
        <f t="shared" si="18"/>
        <v>-138.6042246</v>
      </c>
      <c r="AB147" s="3" t="str">
        <f t="shared" si="19"/>
        <v>Spatter</v>
      </c>
      <c r="AC147" s="18">
        <f t="shared" si="20"/>
        <v>21.1304407</v>
      </c>
      <c r="AD147" s="18">
        <f t="shared" si="21"/>
        <v>0.05284965515</v>
      </c>
      <c r="AE147" s="18">
        <f t="shared" si="22"/>
        <v>250.9895295</v>
      </c>
      <c r="AF147" s="18" t="str">
        <f t="shared" si="23"/>
        <v>blank</v>
      </c>
      <c r="AG147" s="19" t="str">
        <f t="shared" si="24"/>
        <v>Conduction Mode</v>
      </c>
      <c r="AH147" s="19">
        <f t="shared" si="25"/>
        <v>110.7506851</v>
      </c>
      <c r="AI147" s="19">
        <f t="shared" si="26"/>
        <v>11.28657207</v>
      </c>
      <c r="AJ147" s="18"/>
    </row>
    <row r="148">
      <c r="A148" s="1">
        <v>300.0</v>
      </c>
      <c r="B148" s="1">
        <v>1054.852321</v>
      </c>
      <c r="C148" s="17">
        <v>40.0</v>
      </c>
      <c r="D148" s="17">
        <v>116.0</v>
      </c>
      <c r="E148" s="17">
        <v>205.1</v>
      </c>
      <c r="F148" s="17">
        <v>145.6</v>
      </c>
      <c r="G148" s="17">
        <f t="shared" si="1"/>
        <v>866.0515233</v>
      </c>
      <c r="H148" s="3">
        <f t="shared" si="2"/>
        <v>5.1275</v>
      </c>
      <c r="I148" s="3">
        <f t="shared" si="3"/>
        <v>5.948156066</v>
      </c>
      <c r="J148" s="3">
        <f t="shared" si="4"/>
        <v>0.7098976109</v>
      </c>
      <c r="K148" s="1" t="str">
        <f t="shared" si="5"/>
        <v>LOF</v>
      </c>
      <c r="L148" s="1">
        <f t="shared" si="6"/>
        <v>0.4306242372</v>
      </c>
      <c r="M148" s="1">
        <v>7800.0</v>
      </c>
      <c r="N148" s="1">
        <f t="shared" si="7"/>
        <v>23.96352874</v>
      </c>
      <c r="O148" s="1">
        <v>500.0</v>
      </c>
      <c r="P148" s="16">
        <f t="shared" si="8"/>
        <v>1145.615919</v>
      </c>
      <c r="Q148" s="3">
        <f t="shared" si="9"/>
        <v>0.002696112277</v>
      </c>
      <c r="R148" s="16">
        <f t="shared" si="10"/>
        <v>1499.563891</v>
      </c>
      <c r="S148" s="16">
        <f t="shared" si="11"/>
        <v>54849.15018</v>
      </c>
      <c r="T148" s="16">
        <f t="shared" si="12"/>
        <v>21551.72414</v>
      </c>
      <c r="U148" s="16" t="str">
        <f t="shared" si="13"/>
        <v>spatter</v>
      </c>
      <c r="V148" s="3">
        <f t="shared" si="14"/>
        <v>6.786824166</v>
      </c>
      <c r="W148" s="3">
        <f t="shared" si="15"/>
        <v>646.4646465</v>
      </c>
      <c r="X148" s="3">
        <f t="shared" si="16"/>
        <v>4.222581781</v>
      </c>
      <c r="Y148" s="3">
        <f t="shared" si="17"/>
        <v>0.8210168438</v>
      </c>
      <c r="Z148" s="3">
        <f t="shared" si="27"/>
        <v>1.342250675</v>
      </c>
      <c r="AA148" s="3">
        <f t="shared" si="18"/>
        <v>-183.5413851</v>
      </c>
      <c r="AB148" s="3" t="str">
        <f t="shared" si="19"/>
        <v>Spatter</v>
      </c>
      <c r="AC148" s="18">
        <f t="shared" si="20"/>
        <v>26.92427122</v>
      </c>
      <c r="AD148" s="18">
        <f t="shared" si="21"/>
        <v>0.06734068963</v>
      </c>
      <c r="AE148" s="18">
        <f t="shared" si="22"/>
        <v>267.7843856</v>
      </c>
      <c r="AF148" s="18" t="str">
        <f t="shared" si="23"/>
        <v>blank</v>
      </c>
      <c r="AG148" s="19" t="str">
        <f t="shared" si="24"/>
        <v>Conduction Mode</v>
      </c>
      <c r="AH148" s="19">
        <f t="shared" si="25"/>
        <v>129.1872712</v>
      </c>
      <c r="AI148" s="19">
        <f t="shared" si="26"/>
        <v>16.41063322</v>
      </c>
      <c r="AJ148" s="18"/>
    </row>
    <row r="149">
      <c r="A149" s="1">
        <v>350.0</v>
      </c>
      <c r="B149" s="1">
        <v>2260.981912</v>
      </c>
      <c r="C149" s="17">
        <v>40.0</v>
      </c>
      <c r="D149" s="17">
        <v>116.0</v>
      </c>
      <c r="E149" s="17">
        <v>147.94</v>
      </c>
      <c r="F149" s="17">
        <v>162.73</v>
      </c>
      <c r="G149" s="17">
        <f t="shared" si="1"/>
        <v>225.3541902</v>
      </c>
      <c r="H149" s="3">
        <f t="shared" si="2"/>
        <v>3.6985</v>
      </c>
      <c r="I149" s="3">
        <f t="shared" si="3"/>
        <v>1.384834943</v>
      </c>
      <c r="J149" s="3">
        <f t="shared" si="4"/>
        <v>1.099972962</v>
      </c>
      <c r="K149" s="1" t="str">
        <f t="shared" si="5"/>
        <v>balling</v>
      </c>
      <c r="L149" s="1">
        <f t="shared" si="6"/>
        <v>0.2837504828</v>
      </c>
      <c r="M149" s="1">
        <v>7800.0</v>
      </c>
      <c r="N149" s="1">
        <f t="shared" si="7"/>
        <v>18.19642303</v>
      </c>
      <c r="O149" s="1">
        <v>500.0</v>
      </c>
      <c r="P149" s="16">
        <f t="shared" si="8"/>
        <v>601.5493421</v>
      </c>
      <c r="Q149" s="3">
        <f t="shared" si="9"/>
        <v>0.0009203641876</v>
      </c>
      <c r="R149" s="16">
        <f t="shared" si="10"/>
        <v>1048.938041</v>
      </c>
      <c r="S149" s="16">
        <f t="shared" si="11"/>
        <v>55035.66678</v>
      </c>
      <c r="T149" s="16">
        <f t="shared" si="12"/>
        <v>21551.72414</v>
      </c>
      <c r="U149" s="16" t="str">
        <f t="shared" si="13"/>
        <v>spatter</v>
      </c>
      <c r="V149" s="3">
        <f t="shared" si="14"/>
        <v>3.563680936</v>
      </c>
      <c r="W149" s="3">
        <f t="shared" si="15"/>
        <v>646.4646465</v>
      </c>
      <c r="X149" s="3">
        <f t="shared" si="16"/>
        <v>1.523280994</v>
      </c>
      <c r="Y149" s="3">
        <f t="shared" si="17"/>
        <v>0.09967093898</v>
      </c>
      <c r="Z149" s="3">
        <f t="shared" si="27"/>
        <v>1.604598527</v>
      </c>
      <c r="AA149" s="3">
        <f t="shared" si="18"/>
        <v>-94.81674541</v>
      </c>
      <c r="AB149" s="3" t="str">
        <f t="shared" si="19"/>
        <v>Spatter</v>
      </c>
      <c r="AC149" s="18">
        <f t="shared" si="20"/>
        <v>14.65498307</v>
      </c>
      <c r="AD149" s="18">
        <f t="shared" si="21"/>
        <v>0.03141753695</v>
      </c>
      <c r="AE149" s="18">
        <f t="shared" si="22"/>
        <v>236.2348119</v>
      </c>
      <c r="AF149" s="18" t="str">
        <f t="shared" si="23"/>
        <v>blank</v>
      </c>
      <c r="AG149" s="19" t="str">
        <f t="shared" si="24"/>
        <v>Conduction Mode</v>
      </c>
      <c r="AH149" s="19">
        <f t="shared" si="25"/>
        <v>99.312669</v>
      </c>
      <c r="AI149" s="19">
        <f t="shared" si="26"/>
        <v>5.295998405</v>
      </c>
      <c r="AJ149" s="18"/>
    </row>
    <row r="150">
      <c r="A150" s="1">
        <v>350.0</v>
      </c>
      <c r="B150" s="1">
        <v>1568.100358</v>
      </c>
      <c r="C150" s="17">
        <v>40.0</v>
      </c>
      <c r="D150" s="17">
        <v>116.0</v>
      </c>
      <c r="E150" s="17">
        <v>206.65</v>
      </c>
      <c r="F150" s="17">
        <v>138.46</v>
      </c>
      <c r="G150" s="17">
        <f t="shared" si="1"/>
        <v>672.7732457</v>
      </c>
      <c r="H150" s="3">
        <f t="shared" si="2"/>
        <v>5.16625</v>
      </c>
      <c r="I150" s="3">
        <f t="shared" si="3"/>
        <v>4.858971874</v>
      </c>
      <c r="J150" s="3">
        <f t="shared" si="4"/>
        <v>0.6700217759</v>
      </c>
      <c r="K150" s="1" t="str">
        <f t="shared" si="5"/>
        <v>LOF</v>
      </c>
      <c r="L150" s="1">
        <f t="shared" si="6"/>
        <v>0.3691689506</v>
      </c>
      <c r="M150" s="1">
        <v>7800.0</v>
      </c>
      <c r="N150" s="1">
        <f t="shared" si="7"/>
        <v>21.78155865</v>
      </c>
      <c r="O150" s="1">
        <v>500.0</v>
      </c>
      <c r="P150" s="16">
        <f t="shared" si="8"/>
        <v>939.7696839</v>
      </c>
      <c r="Q150" s="3">
        <f t="shared" si="9"/>
        <v>0.002124670025</v>
      </c>
      <c r="R150" s="16">
        <f t="shared" si="10"/>
        <v>1362.862193</v>
      </c>
      <c r="S150" s="16">
        <f t="shared" si="11"/>
        <v>54894.26294</v>
      </c>
      <c r="T150" s="16">
        <f t="shared" si="12"/>
        <v>21551.72414</v>
      </c>
      <c r="U150" s="16" t="str">
        <f t="shared" si="13"/>
        <v>spatter</v>
      </c>
      <c r="V150" s="3">
        <f t="shared" si="14"/>
        <v>5.567355947</v>
      </c>
      <c r="W150" s="3">
        <f t="shared" si="15"/>
        <v>646.4646465</v>
      </c>
      <c r="X150" s="3">
        <f t="shared" si="16"/>
        <v>3.255616965</v>
      </c>
      <c r="Y150" s="3">
        <f t="shared" si="17"/>
        <v>0.42903711</v>
      </c>
      <c r="Z150" s="3">
        <f t="shared" si="27"/>
        <v>2.304214982</v>
      </c>
      <c r="AA150" s="3">
        <f t="shared" si="18"/>
        <v>-149.9726385</v>
      </c>
      <c r="AB150" s="3" t="str">
        <f t="shared" si="19"/>
        <v>Spatter</v>
      </c>
      <c r="AC150" s="18">
        <f t="shared" si="20"/>
        <v>21.13044072</v>
      </c>
      <c r="AD150" s="18">
        <f t="shared" si="21"/>
        <v>0.04529970445</v>
      </c>
      <c r="AE150" s="18">
        <f t="shared" si="22"/>
        <v>252.5368626</v>
      </c>
      <c r="AF150" s="18" t="str">
        <f t="shared" si="23"/>
        <v>blank</v>
      </c>
      <c r="AG150" s="19" t="str">
        <f t="shared" si="24"/>
        <v>Conduction Mode</v>
      </c>
      <c r="AH150" s="19">
        <f t="shared" si="25"/>
        <v>129.2091327</v>
      </c>
      <c r="AI150" s="19">
        <f t="shared" si="26"/>
        <v>11.91715417</v>
      </c>
      <c r="AJ150" s="18"/>
    </row>
    <row r="151">
      <c r="A151" s="1">
        <v>350.0</v>
      </c>
      <c r="B151" s="1">
        <v>1230.661041</v>
      </c>
      <c r="C151" s="17">
        <v>40.0</v>
      </c>
      <c r="D151" s="17">
        <v>116.0</v>
      </c>
      <c r="E151" s="17">
        <v>232.2</v>
      </c>
      <c r="F151" s="17">
        <v>148.6</v>
      </c>
      <c r="G151" s="17">
        <f t="shared" si="1"/>
        <v>954.1620409</v>
      </c>
      <c r="H151" s="3">
        <f t="shared" si="2"/>
        <v>5.805</v>
      </c>
      <c r="I151" s="3">
        <f t="shared" si="3"/>
        <v>6.421009697</v>
      </c>
      <c r="J151" s="3">
        <f t="shared" si="4"/>
        <v>0.6399655469</v>
      </c>
      <c r="K151" s="1" t="str">
        <f t="shared" si="5"/>
        <v>LOF</v>
      </c>
      <c r="L151" s="1">
        <f t="shared" si="6"/>
        <v>0.4306242373</v>
      </c>
      <c r="M151" s="1">
        <v>7800.0</v>
      </c>
      <c r="N151" s="1">
        <f t="shared" si="7"/>
        <v>24.93651016</v>
      </c>
      <c r="O151" s="1">
        <v>500.0</v>
      </c>
      <c r="P151" s="16">
        <f t="shared" si="8"/>
        <v>1237.406619</v>
      </c>
      <c r="Q151" s="3">
        <f t="shared" si="9"/>
        <v>0.002957355518</v>
      </c>
      <c r="R151" s="16">
        <f t="shared" si="10"/>
        <v>1561.258262</v>
      </c>
      <c r="S151" s="16">
        <f t="shared" si="11"/>
        <v>54833.88067</v>
      </c>
      <c r="T151" s="16">
        <f t="shared" si="12"/>
        <v>21551.72414</v>
      </c>
      <c r="U151" s="16" t="str">
        <f t="shared" si="13"/>
        <v>spatter</v>
      </c>
      <c r="V151" s="3">
        <f t="shared" si="14"/>
        <v>7.330607932</v>
      </c>
      <c r="W151" s="3">
        <f t="shared" si="15"/>
        <v>646.4646465</v>
      </c>
      <c r="X151" s="3">
        <f t="shared" si="16"/>
        <v>4.109224983</v>
      </c>
      <c r="Y151" s="3">
        <f t="shared" si="17"/>
        <v>0.7753248126</v>
      </c>
      <c r="Z151" s="3">
        <f t="shared" si="27"/>
        <v>2.012823136</v>
      </c>
      <c r="AA151" s="3">
        <f t="shared" si="18"/>
        <v>-198.5103192</v>
      </c>
      <c r="AB151" s="3" t="str">
        <f t="shared" si="19"/>
        <v>Spatter</v>
      </c>
      <c r="AC151" s="18">
        <f t="shared" si="20"/>
        <v>26.92427122</v>
      </c>
      <c r="AD151" s="18">
        <f t="shared" si="21"/>
        <v>0.05772059112</v>
      </c>
      <c r="AE151" s="18">
        <f t="shared" si="22"/>
        <v>268.2707286</v>
      </c>
      <c r="AF151" s="18" t="str">
        <f t="shared" si="23"/>
        <v>blank</v>
      </c>
      <c r="AG151" s="19" t="str">
        <f t="shared" si="24"/>
        <v>Conduction Mode</v>
      </c>
      <c r="AH151" s="19">
        <f t="shared" si="25"/>
        <v>150.718483</v>
      </c>
      <c r="AI151" s="19">
        <f t="shared" si="26"/>
        <v>17.72145426</v>
      </c>
      <c r="AJ151" s="18"/>
    </row>
    <row r="152">
      <c r="A152" s="1">
        <v>175.0</v>
      </c>
      <c r="B152" s="1">
        <v>500.0</v>
      </c>
      <c r="C152" s="17">
        <v>30.0</v>
      </c>
      <c r="D152" s="17">
        <v>70.0</v>
      </c>
      <c r="E152" s="17">
        <v>78.0</v>
      </c>
      <c r="F152" s="17">
        <v>170.0</v>
      </c>
      <c r="G152" s="17">
        <f t="shared" si="1"/>
        <v>929.744362</v>
      </c>
      <c r="H152" s="3">
        <f t="shared" si="2"/>
        <v>2.6</v>
      </c>
      <c r="I152" s="3">
        <f t="shared" si="3"/>
        <v>5.469084483</v>
      </c>
      <c r="J152" s="3">
        <f t="shared" si="4"/>
        <v>2.179487179</v>
      </c>
      <c r="K152" s="1" t="str">
        <f t="shared" si="5"/>
        <v>Desired</v>
      </c>
      <c r="L152" s="1">
        <f t="shared" si="6"/>
        <v>0.6722369752</v>
      </c>
      <c r="M152" s="1">
        <v>7800.0</v>
      </c>
      <c r="N152" s="1">
        <f t="shared" si="7"/>
        <v>46.08386723</v>
      </c>
      <c r="O152" s="1">
        <v>500.0</v>
      </c>
      <c r="P152" s="16">
        <f t="shared" si="8"/>
        <v>3232.440305</v>
      </c>
      <c r="Q152" s="3">
        <f t="shared" si="9"/>
        <v>0.002910196454</v>
      </c>
      <c r="R152" s="16">
        <f t="shared" si="10"/>
        <v>2093.620497</v>
      </c>
      <c r="S152" s="16">
        <f t="shared" si="11"/>
        <v>54716.40199</v>
      </c>
      <c r="T152" s="16">
        <f t="shared" si="12"/>
        <v>35714.28571</v>
      </c>
      <c r="U152" s="16" t="str">
        <f t="shared" si="13"/>
        <v>spatter</v>
      </c>
      <c r="V152" s="3">
        <f t="shared" si="14"/>
        <v>19.14952787</v>
      </c>
      <c r="W152" s="3">
        <f t="shared" si="15"/>
        <v>484.8484848</v>
      </c>
      <c r="X152" s="3">
        <f t="shared" si="16"/>
        <v>11.91979951</v>
      </c>
      <c r="Y152" s="3">
        <f t="shared" si="17"/>
        <v>1.859488724</v>
      </c>
      <c r="Z152" s="3">
        <f t="shared" si="27"/>
        <v>0.3237502689</v>
      </c>
      <c r="AA152" s="3">
        <f t="shared" si="18"/>
        <v>-523.8540407</v>
      </c>
      <c r="AB152" s="3" t="str">
        <f t="shared" si="19"/>
        <v>Spatter</v>
      </c>
      <c r="AC152" s="18">
        <f t="shared" si="20"/>
        <v>90.99181074</v>
      </c>
      <c r="AD152" s="18">
        <f t="shared" si="21"/>
        <v>0.2354285714</v>
      </c>
      <c r="AE152" s="18">
        <f t="shared" si="22"/>
        <v>391.7569861</v>
      </c>
      <c r="AF152" s="18" t="str">
        <f t="shared" si="23"/>
        <v>blank</v>
      </c>
      <c r="AG152" s="19" t="str">
        <f t="shared" si="24"/>
        <v>Transition Mode</v>
      </c>
      <c r="AH152" s="19">
        <f t="shared" si="25"/>
        <v>117.6414707</v>
      </c>
      <c r="AI152" s="19">
        <f t="shared" si="26"/>
        <v>21.17585444</v>
      </c>
      <c r="AJ152" s="18"/>
    </row>
    <row r="153">
      <c r="A153" s="1">
        <v>400.0</v>
      </c>
      <c r="B153" s="1">
        <v>1100.0</v>
      </c>
      <c r="C153" s="17">
        <v>30.0</v>
      </c>
      <c r="D153" s="17">
        <v>70.0</v>
      </c>
      <c r="E153" s="17">
        <v>112.0</v>
      </c>
      <c r="F153" s="17">
        <v>245.0</v>
      </c>
      <c r="G153" s="17">
        <f t="shared" si="1"/>
        <v>2037.307954</v>
      </c>
      <c r="H153" s="3">
        <f t="shared" si="2"/>
        <v>3.733333333</v>
      </c>
      <c r="I153" s="3">
        <f t="shared" si="3"/>
        <v>8.315542668</v>
      </c>
      <c r="J153" s="3">
        <f t="shared" si="4"/>
        <v>2.1875</v>
      </c>
      <c r="K153" s="1" t="str">
        <f t="shared" si="5"/>
        <v>Desired</v>
      </c>
      <c r="L153" s="1">
        <f t="shared" si="6"/>
        <v>0.6755173868</v>
      </c>
      <c r="M153" s="1">
        <v>7800.0</v>
      </c>
      <c r="N153" s="1">
        <f t="shared" si="7"/>
        <v>64.87925111</v>
      </c>
      <c r="O153" s="1">
        <v>500.0</v>
      </c>
      <c r="P153" s="16">
        <f t="shared" si="8"/>
        <v>5005.589727</v>
      </c>
      <c r="Q153" s="3">
        <f t="shared" si="9"/>
        <v>0.006241338671</v>
      </c>
      <c r="R153" s="16">
        <f t="shared" si="10"/>
        <v>2390.475378</v>
      </c>
      <c r="S153" s="16">
        <f t="shared" si="11"/>
        <v>54690.62434</v>
      </c>
      <c r="T153" s="16">
        <f t="shared" si="12"/>
        <v>35714.28571</v>
      </c>
      <c r="U153" s="16" t="str">
        <f t="shared" si="13"/>
        <v>spatter</v>
      </c>
      <c r="V153" s="3">
        <f t="shared" si="14"/>
        <v>29.65396758</v>
      </c>
      <c r="W153" s="3">
        <f t="shared" si="15"/>
        <v>484.8484848</v>
      </c>
      <c r="X153" s="3">
        <f t="shared" si="16"/>
        <v>18.19024959</v>
      </c>
      <c r="Y153" s="3">
        <f t="shared" si="17"/>
        <v>1.85209814</v>
      </c>
      <c r="Z153" s="3">
        <f t="shared" si="27"/>
        <v>3.433591512</v>
      </c>
      <c r="AA153" s="3">
        <f t="shared" si="18"/>
        <v>-813.0135853</v>
      </c>
      <c r="AB153" s="3" t="str">
        <f t="shared" si="19"/>
        <v>Spatter</v>
      </c>
      <c r="AC153" s="18">
        <f t="shared" si="20"/>
        <v>94.53694622</v>
      </c>
      <c r="AD153" s="18">
        <f t="shared" si="21"/>
        <v>0.107012987</v>
      </c>
      <c r="AE153" s="18">
        <f t="shared" si="22"/>
        <v>396.9442875</v>
      </c>
      <c r="AF153" s="18" t="str">
        <f t="shared" si="23"/>
        <v>blank</v>
      </c>
      <c r="AG153" s="19" t="str">
        <f t="shared" si="24"/>
        <v>Transition Mode</v>
      </c>
      <c r="AH153" s="19">
        <f t="shared" si="25"/>
        <v>270.2069547</v>
      </c>
      <c r="AI153" s="19">
        <f t="shared" si="26"/>
        <v>33.45035811</v>
      </c>
      <c r="AJ153" s="18"/>
    </row>
    <row r="154">
      <c r="A154" s="1">
        <v>75.0</v>
      </c>
      <c r="B154" s="1">
        <v>300.0</v>
      </c>
      <c r="C154" s="17">
        <v>50.0</v>
      </c>
      <c r="D154" s="17">
        <v>70.0</v>
      </c>
      <c r="E154" s="17">
        <v>30.0</v>
      </c>
      <c r="F154" s="17">
        <v>135.0</v>
      </c>
      <c r="G154" s="17">
        <f t="shared" si="1"/>
        <v>419.5803517</v>
      </c>
      <c r="H154" s="3">
        <f t="shared" si="2"/>
        <v>0.6</v>
      </c>
      <c r="I154" s="3">
        <f t="shared" si="3"/>
        <v>3.108002605</v>
      </c>
      <c r="J154" s="3">
        <f t="shared" si="4"/>
        <v>4.5</v>
      </c>
      <c r="K154" s="1" t="str">
        <f t="shared" si="5"/>
        <v>keyhole</v>
      </c>
      <c r="L154" s="1">
        <f t="shared" si="6"/>
        <v>0.6301875539</v>
      </c>
      <c r="M154" s="1">
        <v>7800.0</v>
      </c>
      <c r="N154" s="1">
        <f t="shared" si="7"/>
        <v>29.59179903</v>
      </c>
      <c r="O154" s="1">
        <v>500.0</v>
      </c>
      <c r="P154" s="16">
        <f t="shared" si="8"/>
        <v>1676.584814</v>
      </c>
      <c r="Q154" s="3">
        <f t="shared" si="9"/>
        <v>0.001394182846</v>
      </c>
      <c r="R154" s="16">
        <f t="shared" si="10"/>
        <v>1622.691262</v>
      </c>
      <c r="S154" s="16">
        <f t="shared" si="11"/>
        <v>54783.98963</v>
      </c>
      <c r="T154" s="16">
        <f t="shared" si="12"/>
        <v>35714.28571</v>
      </c>
      <c r="U154" s="16" t="str">
        <f t="shared" si="13"/>
        <v>spatter</v>
      </c>
      <c r="V154" s="3">
        <f t="shared" si="14"/>
        <v>9.932374489</v>
      </c>
      <c r="W154" s="3">
        <f t="shared" si="15"/>
        <v>808.0808081</v>
      </c>
      <c r="X154" s="3">
        <f t="shared" si="16"/>
        <v>13.98601172</v>
      </c>
      <c r="Y154" s="3">
        <f t="shared" si="17"/>
        <v>1.398601172</v>
      </c>
      <c r="Z154" s="3">
        <f t="shared" si="27"/>
        <v>0.05259739409</v>
      </c>
      <c r="AA154" s="3">
        <f t="shared" si="18"/>
        <v>-270.1300966</v>
      </c>
      <c r="AB154" s="3" t="str">
        <f t="shared" si="19"/>
        <v>no spatter</v>
      </c>
      <c r="AC154" s="18">
        <f t="shared" si="20"/>
        <v>64.99415053</v>
      </c>
      <c r="AD154" s="18">
        <f t="shared" si="21"/>
        <v>0.3923809524</v>
      </c>
      <c r="AE154" s="18">
        <f t="shared" si="22"/>
        <v>408.550768</v>
      </c>
      <c r="AF154" s="18" t="str">
        <f t="shared" si="23"/>
        <v>spatter</v>
      </c>
      <c r="AG154" s="19" t="str">
        <f t="shared" si="24"/>
        <v>Conduction Mode</v>
      </c>
      <c r="AH154" s="19">
        <f t="shared" si="25"/>
        <v>47.26406654</v>
      </c>
      <c r="AI154" s="19">
        <f t="shared" si="26"/>
        <v>10.49895241</v>
      </c>
      <c r="AJ154" s="18"/>
    </row>
    <row r="155">
      <c r="A155" s="1">
        <v>75.0</v>
      </c>
      <c r="B155" s="1">
        <v>200.0</v>
      </c>
      <c r="C155" s="17">
        <v>50.0</v>
      </c>
      <c r="D155" s="17">
        <v>70.0</v>
      </c>
      <c r="E155" s="17">
        <v>25.0</v>
      </c>
      <c r="F155" s="17">
        <v>138.0</v>
      </c>
      <c r="G155" s="17">
        <f t="shared" si="1"/>
        <v>504.5491061</v>
      </c>
      <c r="H155" s="3">
        <f t="shared" si="2"/>
        <v>0.5</v>
      </c>
      <c r="I155" s="3">
        <f t="shared" si="3"/>
        <v>3.656152943</v>
      </c>
      <c r="J155" s="3">
        <f t="shared" si="4"/>
        <v>5.52</v>
      </c>
      <c r="K155" s="1" t="str">
        <f t="shared" si="5"/>
        <v>keyhole</v>
      </c>
      <c r="L155" s="1">
        <f t="shared" si="6"/>
        <v>0.6779529614</v>
      </c>
      <c r="M155" s="1">
        <v>7800.0</v>
      </c>
      <c r="N155" s="1">
        <f t="shared" si="7"/>
        <v>35.2356794</v>
      </c>
      <c r="O155" s="1">
        <v>500.0</v>
      </c>
      <c r="P155" s="16">
        <f t="shared" si="8"/>
        <v>2209.026359</v>
      </c>
      <c r="Q155" s="3">
        <f t="shared" si="9"/>
        <v>0.001639754451</v>
      </c>
      <c r="R155" s="16">
        <f t="shared" si="10"/>
        <v>1714.429426</v>
      </c>
      <c r="S155" s="16">
        <f t="shared" si="11"/>
        <v>54750.1338</v>
      </c>
      <c r="T155" s="16">
        <f t="shared" si="12"/>
        <v>35714.28571</v>
      </c>
      <c r="U155" s="16" t="str">
        <f t="shared" si="13"/>
        <v>spatter</v>
      </c>
      <c r="V155" s="3">
        <f t="shared" si="14"/>
        <v>13.08664905</v>
      </c>
      <c r="W155" s="3">
        <f t="shared" si="15"/>
        <v>808.0808081</v>
      </c>
      <c r="X155" s="3">
        <f t="shared" si="16"/>
        <v>20.18196424</v>
      </c>
      <c r="Y155" s="3">
        <f t="shared" si="17"/>
        <v>2.52274553</v>
      </c>
      <c r="Z155" s="3">
        <f t="shared" si="27"/>
        <v>0.02811059305</v>
      </c>
      <c r="AA155" s="3">
        <f t="shared" si="18"/>
        <v>-356.9589632</v>
      </c>
      <c r="AB155" s="3" t="str">
        <f t="shared" si="19"/>
        <v>no spatter</v>
      </c>
      <c r="AC155" s="18">
        <f t="shared" si="20"/>
        <v>97.49122579</v>
      </c>
      <c r="AD155" s="18">
        <f t="shared" si="21"/>
        <v>0.5885714286</v>
      </c>
      <c r="AE155" s="18">
        <f t="shared" si="22"/>
        <v>490.7474895</v>
      </c>
      <c r="AF155" s="18" t="str">
        <f t="shared" si="23"/>
        <v>spatter</v>
      </c>
      <c r="AG155" s="19" t="str">
        <f t="shared" si="24"/>
        <v>Conduction Mode</v>
      </c>
      <c r="AH155" s="19">
        <f t="shared" si="25"/>
        <v>50.8464721</v>
      </c>
      <c r="AI155" s="19">
        <f t="shared" si="26"/>
        <v>13.31930602</v>
      </c>
      <c r="AJ155" s="18"/>
    </row>
    <row r="156">
      <c r="A156" s="1">
        <v>75.0</v>
      </c>
      <c r="B156" s="1">
        <v>100.0</v>
      </c>
      <c r="C156" s="17">
        <v>50.0</v>
      </c>
      <c r="D156" s="17">
        <v>70.0</v>
      </c>
      <c r="E156" s="17">
        <v>30.0</v>
      </c>
      <c r="F156" s="17">
        <v>162.0</v>
      </c>
      <c r="G156" s="17">
        <f t="shared" si="1"/>
        <v>687.2215985</v>
      </c>
      <c r="H156" s="3">
        <f t="shared" si="2"/>
        <v>0.6</v>
      </c>
      <c r="I156" s="3">
        <f t="shared" si="3"/>
        <v>4.242108633</v>
      </c>
      <c r="J156" s="3">
        <f t="shared" si="4"/>
        <v>5.4</v>
      </c>
      <c r="K156" s="1" t="str">
        <f t="shared" si="5"/>
        <v>keyhole</v>
      </c>
      <c r="L156" s="1">
        <f t="shared" si="6"/>
        <v>0.6993056116</v>
      </c>
      <c r="M156" s="1">
        <v>7800.0</v>
      </c>
      <c r="N156" s="1">
        <f t="shared" si="7"/>
        <v>45.97774659</v>
      </c>
      <c r="O156" s="1">
        <v>500.0</v>
      </c>
      <c r="P156" s="16">
        <f t="shared" si="8"/>
        <v>3222.428924</v>
      </c>
      <c r="Q156" s="3">
        <f t="shared" si="9"/>
        <v>0.002197082618</v>
      </c>
      <c r="R156" s="16">
        <f t="shared" si="10"/>
        <v>1710.878485</v>
      </c>
      <c r="S156" s="16">
        <f t="shared" si="11"/>
        <v>54716.62812</v>
      </c>
      <c r="T156" s="16">
        <f t="shared" si="12"/>
        <v>35714.28571</v>
      </c>
      <c r="U156" s="16" t="str">
        <f t="shared" si="13"/>
        <v>spatter</v>
      </c>
      <c r="V156" s="3">
        <f t="shared" si="14"/>
        <v>19.09021874</v>
      </c>
      <c r="W156" s="3">
        <f t="shared" si="15"/>
        <v>808.0808081</v>
      </c>
      <c r="X156" s="3">
        <f t="shared" si="16"/>
        <v>22.90738662</v>
      </c>
      <c r="Y156" s="3">
        <f t="shared" si="17"/>
        <v>6.872215985</v>
      </c>
      <c r="Z156" s="3">
        <f t="shared" si="27"/>
        <v>0.009572015122</v>
      </c>
      <c r="AA156" s="3">
        <f t="shared" si="18"/>
        <v>-522.2214167</v>
      </c>
      <c r="AB156" s="3" t="str">
        <f t="shared" si="19"/>
        <v>no spatter</v>
      </c>
      <c r="AC156" s="18">
        <f t="shared" si="20"/>
        <v>194.9824516</v>
      </c>
      <c r="AD156" s="18">
        <f t="shared" si="21"/>
        <v>1.177142857</v>
      </c>
      <c r="AE156" s="18">
        <f t="shared" si="22"/>
        <v>761.9486989</v>
      </c>
      <c r="AF156" s="18" t="str">
        <f t="shared" si="23"/>
        <v>spatter</v>
      </c>
      <c r="AG156" s="19" t="str">
        <f t="shared" si="24"/>
        <v>Transition Mode</v>
      </c>
      <c r="AH156" s="19">
        <f t="shared" si="25"/>
        <v>52.44792087</v>
      </c>
      <c r="AI156" s="19">
        <f t="shared" si="26"/>
        <v>18.24174878</v>
      </c>
      <c r="AJ156" s="18"/>
    </row>
    <row r="157">
      <c r="A157" s="1">
        <v>100.0</v>
      </c>
      <c r="B157" s="1">
        <v>400.0</v>
      </c>
      <c r="C157" s="17">
        <v>50.0</v>
      </c>
      <c r="D157" s="17">
        <v>70.0</v>
      </c>
      <c r="E157" s="17">
        <v>23.0</v>
      </c>
      <c r="F157" s="17">
        <v>119.0</v>
      </c>
      <c r="G157" s="17">
        <f t="shared" si="1"/>
        <v>520.5322998</v>
      </c>
      <c r="H157" s="3">
        <f t="shared" si="2"/>
        <v>0.46</v>
      </c>
      <c r="I157" s="3">
        <f t="shared" si="3"/>
        <v>4.374221006</v>
      </c>
      <c r="J157" s="3">
        <f t="shared" si="4"/>
        <v>5.173913043</v>
      </c>
      <c r="K157" s="1" t="str">
        <f t="shared" si="5"/>
        <v>keyhole</v>
      </c>
      <c r="L157" s="1">
        <f t="shared" si="6"/>
        <v>0.6301875539</v>
      </c>
      <c r="M157" s="1">
        <v>7800.0</v>
      </c>
      <c r="N157" s="1">
        <f t="shared" si="7"/>
        <v>32.3411059</v>
      </c>
      <c r="O157" s="1">
        <v>500.0</v>
      </c>
      <c r="P157" s="16">
        <f t="shared" si="8"/>
        <v>1935.953387</v>
      </c>
      <c r="Q157" s="3">
        <f t="shared" si="9"/>
        <v>0.001659214472</v>
      </c>
      <c r="R157" s="16">
        <f t="shared" si="10"/>
        <v>1758.366681</v>
      </c>
      <c r="S157" s="16">
        <f t="shared" si="11"/>
        <v>54765.16855</v>
      </c>
      <c r="T157" s="16">
        <f t="shared" si="12"/>
        <v>35714.28571</v>
      </c>
      <c r="U157" s="16" t="str">
        <f t="shared" si="13"/>
        <v>spatter</v>
      </c>
      <c r="V157" s="3">
        <f t="shared" si="14"/>
        <v>11.46891817</v>
      </c>
      <c r="W157" s="3">
        <f t="shared" si="15"/>
        <v>808.0808081</v>
      </c>
      <c r="X157" s="3">
        <f t="shared" si="16"/>
        <v>22.63183912</v>
      </c>
      <c r="Y157" s="3">
        <f t="shared" si="17"/>
        <v>1.301330749</v>
      </c>
      <c r="Z157" s="3">
        <f t="shared" si="27"/>
        <v>0.1160043411</v>
      </c>
      <c r="AA157" s="3">
        <f t="shared" si="18"/>
        <v>-312.4270951</v>
      </c>
      <c r="AB157" s="3" t="str">
        <f t="shared" si="19"/>
        <v>no spatter</v>
      </c>
      <c r="AC157" s="18">
        <f t="shared" si="20"/>
        <v>64.99415053</v>
      </c>
      <c r="AD157" s="18">
        <f t="shared" si="21"/>
        <v>0.2942857143</v>
      </c>
      <c r="AE157" s="18">
        <f t="shared" si="22"/>
        <v>394.9524417</v>
      </c>
      <c r="AF157" s="18" t="str">
        <f t="shared" si="23"/>
        <v>spatter</v>
      </c>
      <c r="AG157" s="19" t="str">
        <f t="shared" si="24"/>
        <v>Conduction Mode</v>
      </c>
      <c r="AH157" s="19">
        <f t="shared" si="25"/>
        <v>63.01875539</v>
      </c>
      <c r="AI157" s="19">
        <f t="shared" si="26"/>
        <v>11.88619649</v>
      </c>
      <c r="AJ157" s="18"/>
    </row>
    <row r="158">
      <c r="A158" s="1">
        <v>100.0</v>
      </c>
      <c r="B158" s="1">
        <v>300.0</v>
      </c>
      <c r="C158" s="17">
        <v>50.0</v>
      </c>
      <c r="D158" s="17">
        <v>70.0</v>
      </c>
      <c r="E158" s="17">
        <v>17.0</v>
      </c>
      <c r="F158" s="17">
        <v>186.0</v>
      </c>
      <c r="G158" s="17">
        <f t="shared" si="1"/>
        <v>582.6207832</v>
      </c>
      <c r="H158" s="3">
        <f t="shared" si="2"/>
        <v>0.34</v>
      </c>
      <c r="I158" s="3">
        <f t="shared" si="3"/>
        <v>3.132369802</v>
      </c>
      <c r="J158" s="3">
        <f t="shared" si="4"/>
        <v>10.94117647</v>
      </c>
      <c r="K158" s="1" t="str">
        <f t="shared" si="5"/>
        <v>keyhole</v>
      </c>
      <c r="L158" s="1">
        <f t="shared" si="6"/>
        <v>0.6676248994</v>
      </c>
      <c r="M158" s="1">
        <v>7800.0</v>
      </c>
      <c r="N158" s="1">
        <f t="shared" si="7"/>
        <v>36.92341662</v>
      </c>
      <c r="O158" s="1">
        <v>500.0</v>
      </c>
      <c r="P158" s="16">
        <f t="shared" si="8"/>
        <v>2368.246851</v>
      </c>
      <c r="Q158" s="3">
        <f t="shared" si="9"/>
        <v>0.001933652364</v>
      </c>
      <c r="R158" s="16">
        <f t="shared" si="10"/>
        <v>1836.990143</v>
      </c>
      <c r="S158" s="16">
        <f t="shared" si="11"/>
        <v>54742.96913</v>
      </c>
      <c r="T158" s="16">
        <f t="shared" si="12"/>
        <v>35714.28571</v>
      </c>
      <c r="U158" s="16" t="str">
        <f t="shared" si="13"/>
        <v>spatter</v>
      </c>
      <c r="V158" s="3">
        <f t="shared" si="14"/>
        <v>14.02989841</v>
      </c>
      <c r="W158" s="3">
        <f t="shared" si="15"/>
        <v>808.0808081</v>
      </c>
      <c r="X158" s="3">
        <f t="shared" si="16"/>
        <v>34.27181078</v>
      </c>
      <c r="Y158" s="3">
        <f t="shared" si="17"/>
        <v>1.942069277</v>
      </c>
      <c r="Z158" s="3">
        <f t="shared" si="27"/>
        <v>0.07303567675</v>
      </c>
      <c r="AA158" s="3">
        <f t="shared" si="18"/>
        <v>-382.9241325</v>
      </c>
      <c r="AB158" s="3" t="str">
        <f t="shared" si="19"/>
        <v>no spatter</v>
      </c>
      <c r="AC158" s="18">
        <f t="shared" si="20"/>
        <v>86.65886737</v>
      </c>
      <c r="AD158" s="18">
        <f t="shared" si="21"/>
        <v>0.3923809524</v>
      </c>
      <c r="AE158" s="18">
        <f t="shared" si="22"/>
        <v>437.4588223</v>
      </c>
      <c r="AF158" s="18" t="str">
        <f t="shared" si="23"/>
        <v>spatter</v>
      </c>
      <c r="AG158" s="19" t="str">
        <f t="shared" si="24"/>
        <v>Conduction Mode</v>
      </c>
      <c r="AH158" s="19">
        <f t="shared" si="25"/>
        <v>66.76248994</v>
      </c>
      <c r="AI158" s="19">
        <f t="shared" si="26"/>
        <v>14.5004758</v>
      </c>
      <c r="AJ158" s="18"/>
    </row>
    <row r="159">
      <c r="A159" s="1">
        <v>100.0</v>
      </c>
      <c r="B159" s="1">
        <v>200.0</v>
      </c>
      <c r="C159" s="17">
        <v>50.0</v>
      </c>
      <c r="D159" s="17">
        <v>70.0</v>
      </c>
      <c r="E159" s="17">
        <v>35.0</v>
      </c>
      <c r="F159" s="17">
        <v>140.0</v>
      </c>
      <c r="G159" s="17">
        <f t="shared" si="1"/>
        <v>676.2634697</v>
      </c>
      <c r="H159" s="3">
        <f t="shared" si="2"/>
        <v>0.7</v>
      </c>
      <c r="I159" s="3">
        <f t="shared" si="3"/>
        <v>4.830453355</v>
      </c>
      <c r="J159" s="3">
        <f t="shared" si="4"/>
        <v>4</v>
      </c>
      <c r="K159" s="1" t="str">
        <f t="shared" si="5"/>
        <v>keyhole</v>
      </c>
      <c r="L159" s="1">
        <f t="shared" si="6"/>
        <v>0.6930374605</v>
      </c>
      <c r="M159" s="1">
        <v>7800.0</v>
      </c>
      <c r="N159" s="1">
        <f t="shared" si="7"/>
        <v>43.73557313</v>
      </c>
      <c r="O159" s="1">
        <v>500.0</v>
      </c>
      <c r="P159" s="16">
        <f t="shared" si="8"/>
        <v>3010.903126</v>
      </c>
      <c r="Q159" s="3">
        <f t="shared" si="9"/>
        <v>0.002136726072</v>
      </c>
      <c r="R159" s="16">
        <f t="shared" si="10"/>
        <v>1882.622845</v>
      </c>
      <c r="S159" s="16">
        <f t="shared" si="11"/>
        <v>54721.75781</v>
      </c>
      <c r="T159" s="16">
        <f t="shared" si="12"/>
        <v>35714.28571</v>
      </c>
      <c r="U159" s="16" t="str">
        <f t="shared" si="13"/>
        <v>spatter</v>
      </c>
      <c r="V159" s="3">
        <f t="shared" si="14"/>
        <v>17.83710383</v>
      </c>
      <c r="W159" s="3">
        <f t="shared" si="15"/>
        <v>808.0808081</v>
      </c>
      <c r="X159" s="3">
        <f t="shared" si="16"/>
        <v>19.32181342</v>
      </c>
      <c r="Y159" s="3">
        <f t="shared" si="17"/>
        <v>3.381317348</v>
      </c>
      <c r="Z159" s="3">
        <f t="shared" si="27"/>
        <v>0.03767753617</v>
      </c>
      <c r="AA159" s="3">
        <f t="shared" si="18"/>
        <v>-487.7264652</v>
      </c>
      <c r="AB159" s="3" t="str">
        <f t="shared" si="19"/>
        <v>no spatter</v>
      </c>
      <c r="AC159" s="18">
        <f t="shared" si="20"/>
        <v>129.9883011</v>
      </c>
      <c r="AD159" s="18">
        <f t="shared" si="21"/>
        <v>0.5885714286</v>
      </c>
      <c r="AE159" s="18">
        <f t="shared" si="22"/>
        <v>585.5979893</v>
      </c>
      <c r="AF159" s="18" t="str">
        <f t="shared" si="23"/>
        <v>spatter</v>
      </c>
      <c r="AG159" s="19" t="str">
        <f t="shared" si="24"/>
        <v>Transition Mode</v>
      </c>
      <c r="AH159" s="19">
        <f t="shared" si="25"/>
        <v>69.30374605</v>
      </c>
      <c r="AI159" s="19">
        <f t="shared" si="26"/>
        <v>16.89928663</v>
      </c>
      <c r="AJ159" s="18"/>
    </row>
    <row r="160">
      <c r="A160" s="1">
        <v>100.0</v>
      </c>
      <c r="B160" s="1">
        <v>100.0</v>
      </c>
      <c r="C160" s="17">
        <v>50.0</v>
      </c>
      <c r="D160" s="17">
        <v>70.0</v>
      </c>
      <c r="E160" s="17">
        <v>58.0</v>
      </c>
      <c r="F160" s="17">
        <v>172.0</v>
      </c>
      <c r="G160" s="17">
        <f t="shared" si="1"/>
        <v>903.7275992</v>
      </c>
      <c r="H160" s="3">
        <f t="shared" si="2"/>
        <v>1.16</v>
      </c>
      <c r="I160" s="3">
        <f t="shared" si="3"/>
        <v>5.254230228</v>
      </c>
      <c r="J160" s="3">
        <f t="shared" si="4"/>
        <v>2.965517241</v>
      </c>
      <c r="K160" s="1" t="str">
        <f t="shared" si="5"/>
        <v>keyhole</v>
      </c>
      <c r="L160" s="1">
        <f t="shared" si="6"/>
        <v>0.6999307472</v>
      </c>
      <c r="M160" s="1">
        <v>7800.0</v>
      </c>
      <c r="N160" s="1">
        <f t="shared" si="7"/>
        <v>57.40437532</v>
      </c>
      <c r="O160" s="1">
        <v>500.0</v>
      </c>
      <c r="P160" s="16">
        <f t="shared" si="8"/>
        <v>4300.412766</v>
      </c>
      <c r="Q160" s="3">
        <f t="shared" si="9"/>
        <v>0.002836819991</v>
      </c>
      <c r="R160" s="16">
        <f t="shared" si="10"/>
        <v>1828.726032</v>
      </c>
      <c r="S160" s="16">
        <f t="shared" si="11"/>
        <v>54698.32885</v>
      </c>
      <c r="T160" s="16">
        <f t="shared" si="12"/>
        <v>35714.28571</v>
      </c>
      <c r="U160" s="16" t="str">
        <f t="shared" si="13"/>
        <v>spatter</v>
      </c>
      <c r="V160" s="3">
        <f t="shared" si="14"/>
        <v>25.47637894</v>
      </c>
      <c r="W160" s="3">
        <f t="shared" si="15"/>
        <v>808.0808081</v>
      </c>
      <c r="X160" s="3">
        <f t="shared" si="16"/>
        <v>15.58151033</v>
      </c>
      <c r="Y160" s="3">
        <f t="shared" si="17"/>
        <v>9.037275992</v>
      </c>
      <c r="Z160" s="3">
        <f t="shared" si="27"/>
        <v>0.01258763442</v>
      </c>
      <c r="AA160" s="3">
        <f t="shared" si="18"/>
        <v>-698.0155787</v>
      </c>
      <c r="AB160" s="3" t="str">
        <f t="shared" si="19"/>
        <v>no spatter</v>
      </c>
      <c r="AC160" s="18">
        <f t="shared" si="20"/>
        <v>259.9766021</v>
      </c>
      <c r="AD160" s="18">
        <f t="shared" si="21"/>
        <v>1.177142857</v>
      </c>
      <c r="AE160" s="18">
        <f t="shared" si="22"/>
        <v>959.3118678</v>
      </c>
      <c r="AF160" s="18" t="str">
        <f t="shared" si="23"/>
        <v>spatter</v>
      </c>
      <c r="AG160" s="19" t="str">
        <f t="shared" si="24"/>
        <v>Transition Mode</v>
      </c>
      <c r="AH160" s="19">
        <f t="shared" si="25"/>
        <v>69.99307472</v>
      </c>
      <c r="AI160" s="19">
        <f t="shared" si="26"/>
        <v>22.24413276</v>
      </c>
      <c r="AJ160" s="18"/>
    </row>
    <row r="161">
      <c r="A161" s="1">
        <v>125.0</v>
      </c>
      <c r="B161" s="1">
        <v>500.0</v>
      </c>
      <c r="C161" s="17">
        <v>50.0</v>
      </c>
      <c r="D161" s="17">
        <v>70.0</v>
      </c>
      <c r="E161" s="17">
        <v>14.0</v>
      </c>
      <c r="F161" s="17">
        <v>136.0</v>
      </c>
      <c r="G161" s="17">
        <f t="shared" si="1"/>
        <v>626.5465903</v>
      </c>
      <c r="H161" s="3">
        <f t="shared" si="2"/>
        <v>0.28</v>
      </c>
      <c r="I161" s="3">
        <f t="shared" si="3"/>
        <v>4.606960223</v>
      </c>
      <c r="J161" s="3">
        <f t="shared" si="4"/>
        <v>9.714285714</v>
      </c>
      <c r="K161" s="1" t="str">
        <f t="shared" si="5"/>
        <v>keyhole</v>
      </c>
      <c r="L161" s="1">
        <f t="shared" si="6"/>
        <v>0.6301875539</v>
      </c>
      <c r="M161" s="1">
        <v>7800.0</v>
      </c>
      <c r="N161" s="1">
        <f t="shared" si="7"/>
        <v>34.76329389</v>
      </c>
      <c r="O161" s="1">
        <v>500.0</v>
      </c>
      <c r="P161" s="16">
        <f t="shared" si="8"/>
        <v>2164.461687</v>
      </c>
      <c r="Q161" s="3">
        <f t="shared" si="9"/>
        <v>0.001987667404</v>
      </c>
      <c r="R161" s="16">
        <f t="shared" si="10"/>
        <v>1858.426321</v>
      </c>
      <c r="S161" s="16">
        <f t="shared" si="11"/>
        <v>54752.32814</v>
      </c>
      <c r="T161" s="16">
        <f t="shared" si="12"/>
        <v>35714.28571</v>
      </c>
      <c r="U161" s="16" t="str">
        <f t="shared" si="13"/>
        <v>spatter</v>
      </c>
      <c r="V161" s="3">
        <f t="shared" si="14"/>
        <v>12.82264033</v>
      </c>
      <c r="W161" s="3">
        <f t="shared" si="15"/>
        <v>808.0808081</v>
      </c>
      <c r="X161" s="3">
        <f t="shared" si="16"/>
        <v>44.75332788</v>
      </c>
      <c r="Y161" s="3">
        <f t="shared" si="17"/>
        <v>1.253093181</v>
      </c>
      <c r="Z161" s="3">
        <f t="shared" si="27"/>
        <v>0.2181724734</v>
      </c>
      <c r="AA161" s="3">
        <f t="shared" si="18"/>
        <v>-349.6914989</v>
      </c>
      <c r="AB161" s="3" t="str">
        <f t="shared" si="19"/>
        <v>no spatter</v>
      </c>
      <c r="AC161" s="18">
        <f t="shared" si="20"/>
        <v>64.99415053</v>
      </c>
      <c r="AD161" s="18">
        <f t="shared" si="21"/>
        <v>0.2354285714</v>
      </c>
      <c r="AE161" s="18">
        <f t="shared" si="22"/>
        <v>358.7503465</v>
      </c>
      <c r="AF161" s="18" t="str">
        <f t="shared" si="23"/>
        <v>spatter</v>
      </c>
      <c r="AG161" s="19" t="str">
        <f t="shared" si="24"/>
        <v>Conduction Mode</v>
      </c>
      <c r="AH161" s="19">
        <f t="shared" si="25"/>
        <v>78.77344424</v>
      </c>
      <c r="AI161" s="19">
        <f t="shared" si="26"/>
        <v>13.4324009</v>
      </c>
      <c r="AJ161" s="18"/>
    </row>
    <row r="162">
      <c r="A162" s="1">
        <v>125.0</v>
      </c>
      <c r="B162" s="1">
        <v>400.0</v>
      </c>
      <c r="C162" s="17">
        <v>50.0</v>
      </c>
      <c r="D162" s="17">
        <v>70.0</v>
      </c>
      <c r="E162" s="17">
        <v>40.0</v>
      </c>
      <c r="F162" s="17">
        <v>126.0</v>
      </c>
      <c r="G162" s="17">
        <f t="shared" si="1"/>
        <v>676.6609922</v>
      </c>
      <c r="H162" s="3">
        <f t="shared" si="2"/>
        <v>0.8</v>
      </c>
      <c r="I162" s="3">
        <f t="shared" si="3"/>
        <v>5.370325335</v>
      </c>
      <c r="J162" s="3">
        <f t="shared" si="4"/>
        <v>3.15</v>
      </c>
      <c r="K162" s="1" t="str">
        <f t="shared" si="5"/>
        <v>keyhole</v>
      </c>
      <c r="L162" s="1">
        <f t="shared" si="6"/>
        <v>0.6607678997</v>
      </c>
      <c r="M162" s="1">
        <v>7800.0</v>
      </c>
      <c r="N162" s="1">
        <f t="shared" si="7"/>
        <v>38.71613585</v>
      </c>
      <c r="O162" s="1">
        <v>500.0</v>
      </c>
      <c r="P162" s="16">
        <f t="shared" si="8"/>
        <v>2537.371306</v>
      </c>
      <c r="Q162" s="3">
        <f t="shared" si="9"/>
        <v>0.002120716849</v>
      </c>
      <c r="R162" s="16">
        <f t="shared" si="10"/>
        <v>1925.136088</v>
      </c>
      <c r="S162" s="16">
        <f t="shared" si="11"/>
        <v>54736.34444</v>
      </c>
      <c r="T162" s="16">
        <f t="shared" si="12"/>
        <v>35714.28571</v>
      </c>
      <c r="U162" s="16" t="str">
        <f t="shared" si="13"/>
        <v>spatter</v>
      </c>
      <c r="V162" s="3">
        <f t="shared" si="14"/>
        <v>15.03182053</v>
      </c>
      <c r="W162" s="3">
        <f t="shared" si="15"/>
        <v>808.0808081</v>
      </c>
      <c r="X162" s="3">
        <f t="shared" si="16"/>
        <v>16.9165248</v>
      </c>
      <c r="Y162" s="3">
        <f t="shared" si="17"/>
        <v>1.69165248</v>
      </c>
      <c r="Z162" s="3">
        <f t="shared" si="27"/>
        <v>0.1507987354</v>
      </c>
      <c r="AA162" s="3">
        <f t="shared" si="18"/>
        <v>-410.5044085</v>
      </c>
      <c r="AB162" s="3" t="str">
        <f t="shared" si="19"/>
        <v>no spatter</v>
      </c>
      <c r="AC162" s="18">
        <f t="shared" si="20"/>
        <v>81.24268816</v>
      </c>
      <c r="AD162" s="18">
        <f t="shared" si="21"/>
        <v>0.2942857143</v>
      </c>
      <c r="AE162" s="18">
        <f t="shared" si="22"/>
        <v>451.8540781</v>
      </c>
      <c r="AF162" s="18" t="str">
        <f t="shared" si="23"/>
        <v>spatter</v>
      </c>
      <c r="AG162" s="19" t="str">
        <f t="shared" si="24"/>
        <v>Conduction Mode</v>
      </c>
      <c r="AH162" s="19">
        <f t="shared" si="25"/>
        <v>82.59598746</v>
      </c>
      <c r="AI162" s="19">
        <f t="shared" si="26"/>
        <v>15.09397385</v>
      </c>
      <c r="AJ162" s="18"/>
    </row>
    <row r="163">
      <c r="A163" s="1">
        <v>125.0</v>
      </c>
      <c r="B163" s="1">
        <v>300.0</v>
      </c>
      <c r="C163" s="17">
        <v>50.0</v>
      </c>
      <c r="D163" s="17">
        <v>70.0</v>
      </c>
      <c r="E163" s="17">
        <v>49.0</v>
      </c>
      <c r="F163" s="17">
        <v>140.0</v>
      </c>
      <c r="G163" s="17">
        <f t="shared" si="1"/>
        <v>740.3295035</v>
      </c>
      <c r="H163" s="3">
        <f t="shared" si="2"/>
        <v>0.98</v>
      </c>
      <c r="I163" s="3">
        <f t="shared" si="3"/>
        <v>5.288067882</v>
      </c>
      <c r="J163" s="3">
        <f t="shared" si="4"/>
        <v>2.857142857</v>
      </c>
      <c r="K163" s="1" t="str">
        <f t="shared" si="5"/>
        <v>keyhole</v>
      </c>
      <c r="L163" s="1">
        <f t="shared" si="6"/>
        <v>0.6849862424</v>
      </c>
      <c r="M163" s="1">
        <v>7800.0</v>
      </c>
      <c r="N163" s="1">
        <f t="shared" si="7"/>
        <v>44.01527732</v>
      </c>
      <c r="O163" s="1">
        <v>500.0</v>
      </c>
      <c r="P163" s="16">
        <f t="shared" si="8"/>
        <v>3037.290313</v>
      </c>
      <c r="Q163" s="3">
        <f t="shared" si="9"/>
        <v>0.002322825057</v>
      </c>
      <c r="R163" s="16">
        <f t="shared" si="10"/>
        <v>1976.353379</v>
      </c>
      <c r="S163" s="16">
        <f t="shared" si="11"/>
        <v>54721.07887</v>
      </c>
      <c r="T163" s="16">
        <f t="shared" si="12"/>
        <v>35714.28571</v>
      </c>
      <c r="U163" s="16" t="str">
        <f t="shared" si="13"/>
        <v>spatter</v>
      </c>
      <c r="V163" s="3">
        <f t="shared" si="14"/>
        <v>17.99342602</v>
      </c>
      <c r="W163" s="3">
        <f t="shared" si="15"/>
        <v>808.0808081</v>
      </c>
      <c r="X163" s="3">
        <f t="shared" si="16"/>
        <v>15.10876538</v>
      </c>
      <c r="Y163" s="3">
        <f t="shared" si="17"/>
        <v>2.467765012</v>
      </c>
      <c r="Z163" s="3">
        <f t="shared" si="27"/>
        <v>0.09280559133</v>
      </c>
      <c r="AA163" s="3">
        <f t="shared" si="18"/>
        <v>-492.0296034</v>
      </c>
      <c r="AB163" s="3" t="str">
        <f t="shared" si="19"/>
        <v>no spatter</v>
      </c>
      <c r="AC163" s="18">
        <f t="shared" si="20"/>
        <v>108.3235842</v>
      </c>
      <c r="AD163" s="18">
        <f t="shared" si="21"/>
        <v>0.3923809524</v>
      </c>
      <c r="AE163" s="18">
        <f t="shared" si="22"/>
        <v>532.1728312</v>
      </c>
      <c r="AF163" s="18" t="str">
        <f t="shared" si="23"/>
        <v>spatter</v>
      </c>
      <c r="AG163" s="19" t="str">
        <f t="shared" si="24"/>
        <v>Transition Mode</v>
      </c>
      <c r="AH163" s="19">
        <f t="shared" si="25"/>
        <v>85.62328031</v>
      </c>
      <c r="AI163" s="19">
        <f t="shared" si="26"/>
        <v>17.21228181</v>
      </c>
      <c r="AJ163" s="18"/>
    </row>
    <row r="164">
      <c r="A164" s="1">
        <v>125.0</v>
      </c>
      <c r="B164" s="1">
        <v>200.0</v>
      </c>
      <c r="C164" s="17">
        <v>50.0</v>
      </c>
      <c r="D164" s="17">
        <v>70.0</v>
      </c>
      <c r="E164" s="17">
        <v>95.0</v>
      </c>
      <c r="F164" s="17">
        <v>224.0</v>
      </c>
      <c r="G164" s="17">
        <f t="shared" si="1"/>
        <v>842.9924543</v>
      </c>
      <c r="H164" s="3">
        <f t="shared" si="2"/>
        <v>1.9</v>
      </c>
      <c r="I164" s="3">
        <f t="shared" si="3"/>
        <v>3.763359171</v>
      </c>
      <c r="J164" s="3">
        <f t="shared" si="4"/>
        <v>2.357894737</v>
      </c>
      <c r="K164" s="1" t="str">
        <f t="shared" si="5"/>
        <v>Desired</v>
      </c>
      <c r="L164" s="1">
        <f t="shared" si="6"/>
        <v>0.6978012033</v>
      </c>
      <c r="M164" s="1">
        <v>7800.0</v>
      </c>
      <c r="N164" s="1">
        <f t="shared" si="7"/>
        <v>51.98868965</v>
      </c>
      <c r="O164" s="1">
        <v>500.0</v>
      </c>
      <c r="P164" s="16">
        <f t="shared" si="8"/>
        <v>3789.499024</v>
      </c>
      <c r="Q164" s="3">
        <f t="shared" si="9"/>
        <v>0.002730213062</v>
      </c>
      <c r="R164" s="16">
        <f t="shared" si="10"/>
        <v>1993.30746</v>
      </c>
      <c r="S164" s="16">
        <f t="shared" si="11"/>
        <v>54705.70326</v>
      </c>
      <c r="T164" s="16">
        <f t="shared" si="12"/>
        <v>35714.28571</v>
      </c>
      <c r="U164" s="16" t="str">
        <f t="shared" si="13"/>
        <v>spatter</v>
      </c>
      <c r="V164" s="3">
        <f t="shared" si="14"/>
        <v>22.44963877</v>
      </c>
      <c r="W164" s="3">
        <f t="shared" si="15"/>
        <v>808.0808081</v>
      </c>
      <c r="X164" s="3">
        <f t="shared" si="16"/>
        <v>8.873604782</v>
      </c>
      <c r="Y164" s="3">
        <f t="shared" si="17"/>
        <v>4.214962271</v>
      </c>
      <c r="Z164" s="3">
        <f t="shared" si="27"/>
        <v>0.04696672245</v>
      </c>
      <c r="AA164" s="3">
        <f t="shared" si="18"/>
        <v>-614.6973975</v>
      </c>
      <c r="AB164" s="3" t="str">
        <f t="shared" si="19"/>
        <v>no spatter</v>
      </c>
      <c r="AC164" s="18">
        <f t="shared" si="20"/>
        <v>162.4853763</v>
      </c>
      <c r="AD164" s="18">
        <f t="shared" si="21"/>
        <v>0.5885714286</v>
      </c>
      <c r="AE164" s="18">
        <f t="shared" si="22"/>
        <v>696.3844778</v>
      </c>
      <c r="AF164" s="18" t="str">
        <f t="shared" si="23"/>
        <v>blank</v>
      </c>
      <c r="AG164" s="19" t="str">
        <f t="shared" si="24"/>
        <v>Transition Mode</v>
      </c>
      <c r="AH164" s="19">
        <f t="shared" si="25"/>
        <v>87.22515041</v>
      </c>
      <c r="AI164" s="19">
        <f t="shared" si="26"/>
        <v>20.51814872</v>
      </c>
      <c r="AJ164" s="18"/>
    </row>
    <row r="165">
      <c r="A165" s="1">
        <v>125.0</v>
      </c>
      <c r="B165" s="1">
        <v>100.0</v>
      </c>
      <c r="C165" s="17">
        <v>50.0</v>
      </c>
      <c r="D165" s="17">
        <v>70.0</v>
      </c>
      <c r="E165" s="17">
        <v>44.0</v>
      </c>
      <c r="F165" s="17">
        <v>160.0</v>
      </c>
      <c r="G165" s="17">
        <f t="shared" si="1"/>
        <v>1119.751208</v>
      </c>
      <c r="H165" s="3">
        <f t="shared" si="2"/>
        <v>0.88</v>
      </c>
      <c r="I165" s="3">
        <f t="shared" si="3"/>
        <v>6.998445052</v>
      </c>
      <c r="J165" s="3">
        <f t="shared" si="4"/>
        <v>3.636363636</v>
      </c>
      <c r="K165" s="1" t="str">
        <f t="shared" si="5"/>
        <v>keyhole</v>
      </c>
      <c r="L165" s="1">
        <f t="shared" si="6"/>
        <v>0.6999930933</v>
      </c>
      <c r="M165" s="1">
        <v>7800.0</v>
      </c>
      <c r="N165" s="1">
        <f t="shared" si="7"/>
        <v>68.80554466</v>
      </c>
      <c r="O165" s="1">
        <v>500.0</v>
      </c>
      <c r="P165" s="16">
        <f t="shared" si="8"/>
        <v>5375.994779</v>
      </c>
      <c r="Q165" s="3">
        <f t="shared" si="9"/>
        <v>0.00345537388</v>
      </c>
      <c r="R165" s="16">
        <f t="shared" si="10"/>
        <v>1907.299528</v>
      </c>
      <c r="S165" s="16">
        <f t="shared" si="11"/>
        <v>54687.38743</v>
      </c>
      <c r="T165" s="16">
        <f t="shared" si="12"/>
        <v>35714.28571</v>
      </c>
      <c r="U165" s="16" t="str">
        <f t="shared" si="13"/>
        <v>spatter</v>
      </c>
      <c r="V165" s="3">
        <f t="shared" si="14"/>
        <v>31.8483103</v>
      </c>
      <c r="W165" s="3">
        <f t="shared" si="15"/>
        <v>808.0808081</v>
      </c>
      <c r="X165" s="3">
        <f t="shared" si="16"/>
        <v>25.4488911</v>
      </c>
      <c r="Y165" s="3">
        <f t="shared" si="17"/>
        <v>11.19751208</v>
      </c>
      <c r="Z165" s="3">
        <f t="shared" si="27"/>
        <v>0.01559653469</v>
      </c>
      <c r="AA165" s="3">
        <f t="shared" si="18"/>
        <v>-873.4180581</v>
      </c>
      <c r="AB165" s="3" t="str">
        <f t="shared" si="19"/>
        <v>no spatter</v>
      </c>
      <c r="AC165" s="18">
        <f t="shared" si="20"/>
        <v>324.9707526</v>
      </c>
      <c r="AD165" s="18">
        <f t="shared" si="21"/>
        <v>1.177142857</v>
      </c>
      <c r="AE165" s="18">
        <f t="shared" si="22"/>
        <v>1127.954435</v>
      </c>
      <c r="AF165" s="18" t="str">
        <f t="shared" si="23"/>
        <v>spatter</v>
      </c>
      <c r="AG165" s="19" t="str">
        <f t="shared" si="24"/>
        <v>Transition Mode</v>
      </c>
      <c r="AH165" s="19">
        <f t="shared" si="25"/>
        <v>87.49913666</v>
      </c>
      <c r="AI165" s="19">
        <f t="shared" si="26"/>
        <v>25.66541935</v>
      </c>
      <c r="AJ165" s="18"/>
    </row>
    <row r="166">
      <c r="A166" s="1">
        <v>150.0</v>
      </c>
      <c r="B166" s="1">
        <v>800.0</v>
      </c>
      <c r="C166" s="17">
        <v>50.0</v>
      </c>
      <c r="D166" s="17">
        <v>70.0</v>
      </c>
      <c r="E166" s="17">
        <v>16.0</v>
      </c>
      <c r="F166" s="17">
        <v>111.0</v>
      </c>
      <c r="G166" s="17">
        <f t="shared" si="1"/>
        <v>658.4094933</v>
      </c>
      <c r="H166" s="3">
        <f t="shared" si="2"/>
        <v>0.32</v>
      </c>
      <c r="I166" s="3">
        <f t="shared" si="3"/>
        <v>5.931617057</v>
      </c>
      <c r="J166" s="3">
        <f t="shared" si="4"/>
        <v>6.9375</v>
      </c>
      <c r="K166" s="1" t="str">
        <f t="shared" si="5"/>
        <v>keyhole</v>
      </c>
      <c r="L166" s="1">
        <f t="shared" si="6"/>
        <v>0.5757706676</v>
      </c>
      <c r="M166" s="1">
        <v>7800.0</v>
      </c>
      <c r="N166" s="1">
        <f t="shared" si="7"/>
        <v>31.70642595</v>
      </c>
      <c r="O166" s="1">
        <v>500.0</v>
      </c>
      <c r="P166" s="16">
        <f t="shared" si="8"/>
        <v>1876.07792</v>
      </c>
      <c r="Q166" s="3">
        <f t="shared" si="9"/>
        <v>0.002050048482</v>
      </c>
      <c r="R166" s="16">
        <f t="shared" si="10"/>
        <v>1811.34696</v>
      </c>
      <c r="S166" s="16">
        <f t="shared" si="11"/>
        <v>54769.05087</v>
      </c>
      <c r="T166" s="16">
        <f t="shared" si="12"/>
        <v>35714.28571</v>
      </c>
      <c r="U166" s="16" t="str">
        <f t="shared" si="13"/>
        <v>spatter</v>
      </c>
      <c r="V166" s="3">
        <f t="shared" si="14"/>
        <v>11.11420568</v>
      </c>
      <c r="W166" s="3">
        <f t="shared" si="15"/>
        <v>808.0808081</v>
      </c>
      <c r="X166" s="3">
        <f t="shared" si="16"/>
        <v>41.15059333</v>
      </c>
      <c r="Y166" s="3">
        <f t="shared" si="17"/>
        <v>0.8230118666</v>
      </c>
      <c r="Z166" s="3">
        <f t="shared" si="27"/>
        <v>0.586925034</v>
      </c>
      <c r="AA166" s="3">
        <f t="shared" si="18"/>
        <v>-302.6627951</v>
      </c>
      <c r="AB166" s="3" t="str">
        <f t="shared" si="19"/>
        <v>Spatter</v>
      </c>
      <c r="AC166" s="18">
        <f t="shared" si="20"/>
        <v>48.74561289</v>
      </c>
      <c r="AD166" s="18">
        <f t="shared" si="21"/>
        <v>0.1471428571</v>
      </c>
      <c r="AE166" s="18">
        <f t="shared" si="22"/>
        <v>318.4250484</v>
      </c>
      <c r="AF166" s="18" t="str">
        <f t="shared" si="23"/>
        <v>spatter</v>
      </c>
      <c r="AG166" s="19" t="str">
        <f t="shared" si="24"/>
        <v>Conduction Mode</v>
      </c>
      <c r="AH166" s="19">
        <f t="shared" si="25"/>
        <v>86.36560014</v>
      </c>
      <c r="AI166" s="19">
        <f t="shared" si="26"/>
        <v>12.10811647</v>
      </c>
      <c r="AJ166" s="18"/>
    </row>
    <row r="167">
      <c r="A167" s="1">
        <v>150.0</v>
      </c>
      <c r="B167" s="1">
        <v>700.0</v>
      </c>
      <c r="C167" s="17">
        <v>50.0</v>
      </c>
      <c r="D167" s="17">
        <v>70.0</v>
      </c>
      <c r="E167" s="17">
        <v>19.0</v>
      </c>
      <c r="F167" s="17">
        <v>134.0</v>
      </c>
      <c r="G167" s="17">
        <f t="shared" si="1"/>
        <v>696.2702038</v>
      </c>
      <c r="H167" s="3">
        <f t="shared" si="2"/>
        <v>0.38</v>
      </c>
      <c r="I167" s="3">
        <f t="shared" si="3"/>
        <v>5.196046297</v>
      </c>
      <c r="J167" s="3">
        <f t="shared" si="4"/>
        <v>7.052631579</v>
      </c>
      <c r="K167" s="1" t="str">
        <f t="shared" si="5"/>
        <v>keyhole</v>
      </c>
      <c r="L167" s="1">
        <f t="shared" si="6"/>
        <v>0.6029587342</v>
      </c>
      <c r="M167" s="1">
        <v>7800.0</v>
      </c>
      <c r="N167" s="1">
        <f t="shared" si="7"/>
        <v>34.08336288</v>
      </c>
      <c r="O167" s="1">
        <v>500.0</v>
      </c>
      <c r="P167" s="16">
        <f t="shared" si="8"/>
        <v>2100.317253</v>
      </c>
      <c r="Q167" s="3">
        <f t="shared" si="9"/>
        <v>0.002187400675</v>
      </c>
      <c r="R167" s="16">
        <f t="shared" si="10"/>
        <v>1874.825053</v>
      </c>
      <c r="S167" s="16">
        <f t="shared" si="11"/>
        <v>54755.6502</v>
      </c>
      <c r="T167" s="16">
        <f t="shared" si="12"/>
        <v>35714.28571</v>
      </c>
      <c r="U167" s="16" t="str">
        <f t="shared" si="13"/>
        <v>spatter</v>
      </c>
      <c r="V167" s="3">
        <f t="shared" si="14"/>
        <v>12.44263776</v>
      </c>
      <c r="W167" s="3">
        <f t="shared" si="15"/>
        <v>808.0808081</v>
      </c>
      <c r="X167" s="3">
        <f t="shared" si="16"/>
        <v>36.6458002</v>
      </c>
      <c r="Y167" s="3">
        <f t="shared" si="17"/>
        <v>0.9946717198</v>
      </c>
      <c r="Z167" s="3">
        <f t="shared" si="27"/>
        <v>0.4752044141</v>
      </c>
      <c r="AA167" s="3">
        <f t="shared" si="18"/>
        <v>-339.2310294</v>
      </c>
      <c r="AB167" s="3" t="str">
        <f t="shared" si="19"/>
        <v>Spatter</v>
      </c>
      <c r="AC167" s="18">
        <f t="shared" si="20"/>
        <v>55.70927188</v>
      </c>
      <c r="AD167" s="18">
        <f t="shared" si="21"/>
        <v>0.1681632653</v>
      </c>
      <c r="AE167" s="18">
        <f t="shared" si="22"/>
        <v>346.135262</v>
      </c>
      <c r="AF167" s="18" t="str">
        <f t="shared" si="23"/>
        <v>spatter</v>
      </c>
      <c r="AG167" s="19" t="str">
        <f t="shared" si="24"/>
        <v>Conduction Mode</v>
      </c>
      <c r="AH167" s="19">
        <f t="shared" si="25"/>
        <v>90.44381012</v>
      </c>
      <c r="AI167" s="19">
        <f t="shared" si="26"/>
        <v>13.44388777</v>
      </c>
      <c r="AJ167" s="18"/>
    </row>
    <row r="168">
      <c r="A168" s="1">
        <v>150.0</v>
      </c>
      <c r="B168" s="1">
        <v>600.0</v>
      </c>
      <c r="C168" s="17">
        <v>50.0</v>
      </c>
      <c r="D168" s="17">
        <v>70.0</v>
      </c>
      <c r="E168" s="17">
        <v>14.0</v>
      </c>
      <c r="F168" s="17">
        <v>107.0</v>
      </c>
      <c r="G168" s="17">
        <f t="shared" si="1"/>
        <v>736.3465819</v>
      </c>
      <c r="H168" s="3">
        <f t="shared" si="2"/>
        <v>0.28</v>
      </c>
      <c r="I168" s="3">
        <f t="shared" si="3"/>
        <v>6.881743756</v>
      </c>
      <c r="J168" s="3">
        <f t="shared" si="4"/>
        <v>7.642857143</v>
      </c>
      <c r="K168" s="1" t="str">
        <f t="shared" si="5"/>
        <v>keyhole</v>
      </c>
      <c r="L168" s="1">
        <f t="shared" si="6"/>
        <v>0.6301875539</v>
      </c>
      <c r="M168" s="1">
        <v>7800.0</v>
      </c>
      <c r="N168" s="1">
        <f t="shared" si="7"/>
        <v>36.95311921</v>
      </c>
      <c r="O168" s="1">
        <v>500.0</v>
      </c>
      <c r="P168" s="16">
        <f t="shared" si="8"/>
        <v>2371.048982</v>
      </c>
      <c r="Q168" s="3">
        <f t="shared" si="9"/>
        <v>0.002274098584</v>
      </c>
      <c r="R168" s="16">
        <f t="shared" si="10"/>
        <v>1936.418535</v>
      </c>
      <c r="S168" s="16">
        <f t="shared" si="11"/>
        <v>54742.85167</v>
      </c>
      <c r="T168" s="16">
        <f t="shared" si="12"/>
        <v>35714.28571</v>
      </c>
      <c r="U168" s="16" t="str">
        <f t="shared" si="13"/>
        <v>spatter</v>
      </c>
      <c r="V168" s="3">
        <f t="shared" si="14"/>
        <v>14.04649871</v>
      </c>
      <c r="W168" s="3">
        <f t="shared" si="15"/>
        <v>808.0808081</v>
      </c>
      <c r="X168" s="3">
        <f t="shared" si="16"/>
        <v>52.59618442</v>
      </c>
      <c r="Y168" s="3">
        <f t="shared" si="17"/>
        <v>1.227244303</v>
      </c>
      <c r="Z168" s="3">
        <f t="shared" si="27"/>
        <v>0.3692252147</v>
      </c>
      <c r="AA168" s="3">
        <f t="shared" si="18"/>
        <v>-383.3810951</v>
      </c>
      <c r="AB168" s="3" t="str">
        <f t="shared" si="19"/>
        <v>Spatter</v>
      </c>
      <c r="AC168" s="18">
        <f t="shared" si="20"/>
        <v>64.99415053</v>
      </c>
      <c r="AD168" s="18">
        <f t="shared" si="21"/>
        <v>0.1961904762</v>
      </c>
      <c r="AE168" s="18">
        <f t="shared" si="22"/>
        <v>346.3228069</v>
      </c>
      <c r="AF168" s="18" t="str">
        <f t="shared" si="23"/>
        <v>spatter</v>
      </c>
      <c r="AG168" s="19" t="str">
        <f t="shared" si="24"/>
        <v>Conduction Mode</v>
      </c>
      <c r="AH168" s="19">
        <f t="shared" si="25"/>
        <v>94.52813308</v>
      </c>
      <c r="AI168" s="19">
        <f t="shared" si="26"/>
        <v>14.65282114</v>
      </c>
      <c r="AJ168" s="18"/>
    </row>
    <row r="169">
      <c r="A169" s="1">
        <v>150.0</v>
      </c>
      <c r="B169" s="1">
        <v>500.0</v>
      </c>
      <c r="C169" s="17">
        <v>50.0</v>
      </c>
      <c r="D169" s="17">
        <v>70.0</v>
      </c>
      <c r="E169" s="17">
        <v>25.0</v>
      </c>
      <c r="F169" s="17">
        <v>137.0</v>
      </c>
      <c r="G169" s="17">
        <f t="shared" si="1"/>
        <v>779.6181362</v>
      </c>
      <c r="H169" s="3">
        <f t="shared" si="2"/>
        <v>0.5</v>
      </c>
      <c r="I169" s="3">
        <f t="shared" si="3"/>
        <v>5.69064333</v>
      </c>
      <c r="J169" s="3">
        <f t="shared" si="4"/>
        <v>5.48</v>
      </c>
      <c r="K169" s="1" t="str">
        <f t="shared" si="5"/>
        <v>keyhole</v>
      </c>
      <c r="L169" s="1">
        <f t="shared" si="6"/>
        <v>0.655974954</v>
      </c>
      <c r="M169" s="1">
        <v>7800.0</v>
      </c>
      <c r="N169" s="1">
        <f t="shared" si="7"/>
        <v>40.47856565</v>
      </c>
      <c r="O169" s="1">
        <v>500.0</v>
      </c>
      <c r="P169" s="16">
        <f t="shared" si="8"/>
        <v>2703.638268</v>
      </c>
      <c r="Q169" s="3">
        <f t="shared" si="9"/>
        <v>0.002433806113</v>
      </c>
      <c r="R169" s="16">
        <f t="shared" si="10"/>
        <v>1993.608309</v>
      </c>
      <c r="S169" s="16">
        <f t="shared" si="11"/>
        <v>54730.64023</v>
      </c>
      <c r="T169" s="16">
        <f t="shared" si="12"/>
        <v>35714.28571</v>
      </c>
      <c r="U169" s="16" t="str">
        <f t="shared" si="13"/>
        <v>spatter</v>
      </c>
      <c r="V169" s="3">
        <f t="shared" si="14"/>
        <v>16.01681439</v>
      </c>
      <c r="W169" s="3">
        <f t="shared" si="15"/>
        <v>808.0808081</v>
      </c>
      <c r="X169" s="3">
        <f t="shared" si="16"/>
        <v>31.18472545</v>
      </c>
      <c r="Y169" s="3">
        <f t="shared" si="17"/>
        <v>1.559236272</v>
      </c>
      <c r="Z169" s="3">
        <f t="shared" si="27"/>
        <v>0.2714741724</v>
      </c>
      <c r="AA169" s="3">
        <f t="shared" si="18"/>
        <v>-437.6186936</v>
      </c>
      <c r="AB169" s="3" t="str">
        <f t="shared" si="19"/>
        <v>no spatter</v>
      </c>
      <c r="AC169" s="18">
        <f t="shared" si="20"/>
        <v>77.99298063</v>
      </c>
      <c r="AD169" s="18">
        <f t="shared" si="21"/>
        <v>0.2354285714</v>
      </c>
      <c r="AE169" s="18">
        <f t="shared" si="22"/>
        <v>419.4838337</v>
      </c>
      <c r="AF169" s="18" t="str">
        <f t="shared" si="23"/>
        <v>spatter</v>
      </c>
      <c r="AG169" s="19" t="str">
        <f t="shared" si="24"/>
        <v>Conduction Mode</v>
      </c>
      <c r="AH169" s="19">
        <f t="shared" si="25"/>
        <v>98.3962431</v>
      </c>
      <c r="AI169" s="19">
        <f t="shared" si="26"/>
        <v>16.28787943</v>
      </c>
      <c r="AJ169" s="18"/>
    </row>
    <row r="170">
      <c r="A170" s="1">
        <v>150.0</v>
      </c>
      <c r="B170" s="1">
        <v>400.0</v>
      </c>
      <c r="C170" s="17">
        <v>50.0</v>
      </c>
      <c r="D170" s="17">
        <v>70.0</v>
      </c>
      <c r="E170" s="17">
        <v>35.0</v>
      </c>
      <c r="F170" s="17">
        <v>170.0</v>
      </c>
      <c r="G170" s="17">
        <f t="shared" si="1"/>
        <v>828.9594823</v>
      </c>
      <c r="H170" s="3">
        <f t="shared" si="2"/>
        <v>0.7</v>
      </c>
      <c r="I170" s="3">
        <f t="shared" si="3"/>
        <v>4.876232249</v>
      </c>
      <c r="J170" s="3">
        <f t="shared" si="4"/>
        <v>4.857142857</v>
      </c>
      <c r="K170" s="1" t="str">
        <f t="shared" si="5"/>
        <v>keyhole</v>
      </c>
      <c r="L170" s="1">
        <f t="shared" si="6"/>
        <v>0.6779529614</v>
      </c>
      <c r="M170" s="1">
        <v>7800.0</v>
      </c>
      <c r="N170" s="1">
        <f t="shared" si="7"/>
        <v>44.93477138</v>
      </c>
      <c r="O170" s="1">
        <v>500.0</v>
      </c>
      <c r="P170" s="16">
        <f t="shared" si="8"/>
        <v>3124.035036</v>
      </c>
      <c r="Q170" s="3">
        <f t="shared" si="9"/>
        <v>0.002617160475</v>
      </c>
      <c r="R170" s="16">
        <f t="shared" si="10"/>
        <v>2042.221177</v>
      </c>
      <c r="S170" s="16">
        <f t="shared" si="11"/>
        <v>54718.92779</v>
      </c>
      <c r="T170" s="16">
        <f t="shared" si="12"/>
        <v>35714.28571</v>
      </c>
      <c r="U170" s="16" t="str">
        <f t="shared" si="13"/>
        <v>spatter</v>
      </c>
      <c r="V170" s="3">
        <f t="shared" si="14"/>
        <v>18.50731657</v>
      </c>
      <c r="W170" s="3">
        <f t="shared" si="15"/>
        <v>808.0808081</v>
      </c>
      <c r="X170" s="3">
        <f t="shared" si="16"/>
        <v>23.68455664</v>
      </c>
      <c r="Y170" s="3">
        <f t="shared" si="17"/>
        <v>2.072398706</v>
      </c>
      <c r="Z170" s="3">
        <f t="shared" si="27"/>
        <v>0.1847395418</v>
      </c>
      <c r="AA170" s="3">
        <f t="shared" si="18"/>
        <v>-506.1756558</v>
      </c>
      <c r="AB170" s="3" t="str">
        <f t="shared" si="19"/>
        <v>no spatter</v>
      </c>
      <c r="AC170" s="18">
        <f t="shared" si="20"/>
        <v>97.49122579</v>
      </c>
      <c r="AD170" s="18">
        <f t="shared" si="21"/>
        <v>0.2942857143</v>
      </c>
      <c r="AE170" s="18">
        <f t="shared" si="22"/>
        <v>487.860442</v>
      </c>
      <c r="AF170" s="18" t="str">
        <f t="shared" si="23"/>
        <v>spatter</v>
      </c>
      <c r="AG170" s="19" t="str">
        <f t="shared" si="24"/>
        <v>Transition Mode</v>
      </c>
      <c r="AH170" s="19">
        <f t="shared" si="25"/>
        <v>101.6929442</v>
      </c>
      <c r="AI170" s="19">
        <f t="shared" si="26"/>
        <v>18.12989423</v>
      </c>
      <c r="AJ170" s="18"/>
    </row>
    <row r="171">
      <c r="A171" s="1">
        <v>150.0</v>
      </c>
      <c r="B171" s="1">
        <v>300.0</v>
      </c>
      <c r="C171" s="17">
        <v>50.0</v>
      </c>
      <c r="D171" s="17">
        <v>70.0</v>
      </c>
      <c r="E171" s="17">
        <v>106.0</v>
      </c>
      <c r="F171" s="17">
        <v>161.0</v>
      </c>
      <c r="G171" s="17">
        <f t="shared" si="1"/>
        <v>893.6194574</v>
      </c>
      <c r="H171" s="3">
        <f t="shared" si="2"/>
        <v>2.12</v>
      </c>
      <c r="I171" s="3">
        <f t="shared" si="3"/>
        <v>5.550431413</v>
      </c>
      <c r="J171" s="3">
        <f t="shared" si="4"/>
        <v>1.518867925</v>
      </c>
      <c r="K171" s="1" t="str">
        <f t="shared" si="5"/>
        <v>Desired</v>
      </c>
      <c r="L171" s="1">
        <f t="shared" si="6"/>
        <v>0.6930374605</v>
      </c>
      <c r="M171" s="1">
        <v>7800.0</v>
      </c>
      <c r="N171" s="1">
        <f t="shared" si="7"/>
        <v>50.90843451</v>
      </c>
      <c r="O171" s="1">
        <v>500.0</v>
      </c>
      <c r="P171" s="16">
        <f t="shared" si="8"/>
        <v>3687.588162</v>
      </c>
      <c r="Q171" s="3">
        <f t="shared" si="9"/>
        <v>0.002794307412</v>
      </c>
      <c r="R171" s="16">
        <f t="shared" si="10"/>
        <v>2074.600164</v>
      </c>
      <c r="S171" s="16">
        <f t="shared" si="11"/>
        <v>54707.41881</v>
      </c>
      <c r="T171" s="16">
        <f t="shared" si="12"/>
        <v>35714.28571</v>
      </c>
      <c r="U171" s="16" t="str">
        <f t="shared" si="13"/>
        <v>spatter</v>
      </c>
      <c r="V171" s="3">
        <f t="shared" si="14"/>
        <v>21.84590143</v>
      </c>
      <c r="W171" s="3">
        <f t="shared" si="15"/>
        <v>808.0808081</v>
      </c>
      <c r="X171" s="3">
        <f t="shared" si="16"/>
        <v>8.43037224</v>
      </c>
      <c r="Y171" s="3">
        <f t="shared" si="17"/>
        <v>2.978731525</v>
      </c>
      <c r="Z171" s="3">
        <f t="shared" si="27"/>
        <v>0.112021582</v>
      </c>
      <c r="AA171" s="3">
        <f t="shared" si="18"/>
        <v>-598.0780996</v>
      </c>
      <c r="AB171" s="3" t="str">
        <f t="shared" si="19"/>
        <v>no spatter</v>
      </c>
      <c r="AC171" s="18">
        <f t="shared" si="20"/>
        <v>129.9883011</v>
      </c>
      <c r="AD171" s="18">
        <f t="shared" si="21"/>
        <v>0.3923809524</v>
      </c>
      <c r="AE171" s="18">
        <f t="shared" si="22"/>
        <v>605.9763074</v>
      </c>
      <c r="AF171" s="18" t="str">
        <f t="shared" si="23"/>
        <v>blank</v>
      </c>
      <c r="AG171" s="19" t="str">
        <f t="shared" si="24"/>
        <v>Transition Mode</v>
      </c>
      <c r="AH171" s="19">
        <f t="shared" si="25"/>
        <v>103.9556191</v>
      </c>
      <c r="AI171" s="19">
        <f t="shared" si="26"/>
        <v>20.01379508</v>
      </c>
      <c r="AJ171" s="18"/>
    </row>
    <row r="172">
      <c r="A172" s="1">
        <v>150.0</v>
      </c>
      <c r="B172" s="1">
        <v>200.0</v>
      </c>
      <c r="C172" s="17">
        <v>50.0</v>
      </c>
      <c r="D172" s="17">
        <v>70.0</v>
      </c>
      <c r="E172" s="17">
        <v>140.0</v>
      </c>
      <c r="F172" s="17">
        <v>218.0</v>
      </c>
      <c r="G172" s="17">
        <f t="shared" si="1"/>
        <v>1007.388969</v>
      </c>
      <c r="H172" s="3">
        <f t="shared" si="2"/>
        <v>2.8</v>
      </c>
      <c r="I172" s="3">
        <f t="shared" si="3"/>
        <v>4.621050318</v>
      </c>
      <c r="J172" s="3">
        <f t="shared" si="4"/>
        <v>1.557142857</v>
      </c>
      <c r="K172" s="1" t="str">
        <f t="shared" si="5"/>
        <v>Desired</v>
      </c>
      <c r="L172" s="1">
        <f t="shared" si="6"/>
        <v>0.6993056116</v>
      </c>
      <c r="M172" s="1">
        <v>7800.0</v>
      </c>
      <c r="N172" s="1">
        <f t="shared" si="7"/>
        <v>60.12634849</v>
      </c>
      <c r="O172" s="1">
        <v>500.0</v>
      </c>
      <c r="P172" s="16">
        <f t="shared" si="8"/>
        <v>4557.202687</v>
      </c>
      <c r="Q172" s="3">
        <f t="shared" si="9"/>
        <v>0.003194998165</v>
      </c>
      <c r="R172" s="16">
        <f t="shared" si="10"/>
        <v>2072.692515</v>
      </c>
      <c r="S172" s="16">
        <f t="shared" si="11"/>
        <v>54695.24708</v>
      </c>
      <c r="T172" s="16">
        <f t="shared" si="12"/>
        <v>35714.28571</v>
      </c>
      <c r="U172" s="16" t="str">
        <f t="shared" si="13"/>
        <v>spatter</v>
      </c>
      <c r="V172" s="3">
        <f t="shared" si="14"/>
        <v>26.99764625</v>
      </c>
      <c r="W172" s="3">
        <f t="shared" si="15"/>
        <v>808.0808081</v>
      </c>
      <c r="X172" s="3">
        <f t="shared" si="16"/>
        <v>7.195635495</v>
      </c>
      <c r="Y172" s="3">
        <f t="shared" si="17"/>
        <v>5.036944847</v>
      </c>
      <c r="Z172" s="3">
        <f t="shared" si="27"/>
        <v>0.05612595686</v>
      </c>
      <c r="AA172" s="3">
        <f t="shared" si="18"/>
        <v>-739.892059</v>
      </c>
      <c r="AB172" s="3" t="str">
        <f t="shared" si="19"/>
        <v>no spatter</v>
      </c>
      <c r="AC172" s="18">
        <f t="shared" si="20"/>
        <v>194.9824516</v>
      </c>
      <c r="AD172" s="18">
        <f t="shared" si="21"/>
        <v>0.5885714286</v>
      </c>
      <c r="AE172" s="18">
        <f t="shared" si="22"/>
        <v>792.4892061</v>
      </c>
      <c r="AF172" s="18" t="str">
        <f t="shared" si="23"/>
        <v>blank</v>
      </c>
      <c r="AG172" s="19" t="str">
        <f t="shared" si="24"/>
        <v>Transition Mode</v>
      </c>
      <c r="AH172" s="19">
        <f t="shared" si="25"/>
        <v>104.8958417</v>
      </c>
      <c r="AI172" s="19">
        <f t="shared" si="26"/>
        <v>23.11472207</v>
      </c>
      <c r="AJ172" s="18"/>
    </row>
    <row r="173">
      <c r="A173" s="1">
        <v>150.0</v>
      </c>
      <c r="B173" s="1">
        <v>100.0</v>
      </c>
      <c r="C173" s="17">
        <v>50.0</v>
      </c>
      <c r="D173" s="17">
        <v>70.0</v>
      </c>
      <c r="E173" s="17">
        <v>195.0</v>
      </c>
      <c r="F173" s="17">
        <v>287.0</v>
      </c>
      <c r="G173" s="17">
        <f t="shared" si="1"/>
        <v>1335.709392</v>
      </c>
      <c r="H173" s="3">
        <f t="shared" si="2"/>
        <v>3.9</v>
      </c>
      <c r="I173" s="3">
        <f t="shared" si="3"/>
        <v>4.654039693</v>
      </c>
      <c r="J173" s="3">
        <f t="shared" si="4"/>
        <v>1.471794872</v>
      </c>
      <c r="K173" s="1" t="str">
        <f t="shared" si="5"/>
        <v>LOF</v>
      </c>
      <c r="L173" s="1">
        <f t="shared" si="6"/>
        <v>0.6999993112</v>
      </c>
      <c r="M173" s="1">
        <v>7800.0</v>
      </c>
      <c r="N173" s="1">
        <f t="shared" si="7"/>
        <v>80.20326102</v>
      </c>
      <c r="O173" s="1">
        <v>500.0</v>
      </c>
      <c r="P173" s="16">
        <f t="shared" si="8"/>
        <v>6451.25104</v>
      </c>
      <c r="Q173" s="3">
        <f t="shared" si="9"/>
        <v>0.004233650563</v>
      </c>
      <c r="R173" s="16">
        <f t="shared" si="10"/>
        <v>1963.520389</v>
      </c>
      <c r="S173" s="16">
        <f t="shared" si="11"/>
        <v>54680.09729</v>
      </c>
      <c r="T173" s="16">
        <f t="shared" si="12"/>
        <v>35714.28571</v>
      </c>
      <c r="U173" s="16" t="str">
        <f t="shared" si="13"/>
        <v>spatter</v>
      </c>
      <c r="V173" s="3">
        <f t="shared" si="14"/>
        <v>38.21831185</v>
      </c>
      <c r="W173" s="3">
        <f t="shared" si="15"/>
        <v>808.0808081</v>
      </c>
      <c r="X173" s="3">
        <f t="shared" si="16"/>
        <v>6.849791754</v>
      </c>
      <c r="Y173" s="3">
        <f t="shared" si="17"/>
        <v>13.35709392</v>
      </c>
      <c r="Z173" s="3">
        <f t="shared" si="27"/>
        <v>0.01860452367</v>
      </c>
      <c r="AA173" s="3">
        <f t="shared" si="18"/>
        <v>-1048.767415</v>
      </c>
      <c r="AB173" s="3" t="str">
        <f t="shared" si="19"/>
        <v>no spatter</v>
      </c>
      <c r="AC173" s="18">
        <f t="shared" si="20"/>
        <v>389.9649032</v>
      </c>
      <c r="AD173" s="18">
        <f t="shared" si="21"/>
        <v>1.177142857</v>
      </c>
      <c r="AE173" s="18">
        <f t="shared" si="22"/>
        <v>1344.134838</v>
      </c>
      <c r="AF173" s="18" t="str">
        <f t="shared" si="23"/>
        <v>blank</v>
      </c>
      <c r="AG173" s="19" t="str">
        <f t="shared" si="24"/>
        <v>Transition Mode</v>
      </c>
      <c r="AH173" s="19">
        <f t="shared" si="25"/>
        <v>104.9998967</v>
      </c>
      <c r="AI173" s="19">
        <f t="shared" si="26"/>
        <v>29.55728061</v>
      </c>
      <c r="AJ173" s="18"/>
    </row>
    <row r="174">
      <c r="A174" s="1">
        <v>175.0</v>
      </c>
      <c r="B174" s="1">
        <v>500.0</v>
      </c>
      <c r="C174" s="17">
        <v>50.0</v>
      </c>
      <c r="D174" s="17">
        <v>70.0</v>
      </c>
      <c r="E174" s="17">
        <v>8.0</v>
      </c>
      <c r="F174" s="17">
        <v>136.0</v>
      </c>
      <c r="G174" s="17">
        <f t="shared" si="1"/>
        <v>929.744362</v>
      </c>
      <c r="H174" s="3">
        <f t="shared" si="2"/>
        <v>0.16</v>
      </c>
      <c r="I174" s="3">
        <f t="shared" si="3"/>
        <v>6.836355603</v>
      </c>
      <c r="J174" s="3">
        <f t="shared" si="4"/>
        <v>17</v>
      </c>
      <c r="K174" s="1" t="str">
        <f t="shared" si="5"/>
        <v>keyhole</v>
      </c>
      <c r="L174" s="1">
        <f t="shared" si="6"/>
        <v>0.6722369752</v>
      </c>
      <c r="M174" s="1">
        <v>7800.0</v>
      </c>
      <c r="N174" s="1">
        <f t="shared" si="7"/>
        <v>46.08386723</v>
      </c>
      <c r="O174" s="1">
        <v>500.0</v>
      </c>
      <c r="P174" s="16">
        <f t="shared" si="8"/>
        <v>3232.440305</v>
      </c>
      <c r="Q174" s="3">
        <f t="shared" si="9"/>
        <v>0.002872315471</v>
      </c>
      <c r="R174" s="16">
        <f t="shared" si="10"/>
        <v>2093.620497</v>
      </c>
      <c r="S174" s="16">
        <f t="shared" si="11"/>
        <v>54716.40199</v>
      </c>
      <c r="T174" s="16">
        <f t="shared" si="12"/>
        <v>35714.28571</v>
      </c>
      <c r="U174" s="16" t="str">
        <f t="shared" si="13"/>
        <v>spatter</v>
      </c>
      <c r="V174" s="3">
        <f t="shared" si="14"/>
        <v>19.14952787</v>
      </c>
      <c r="W174" s="3">
        <f t="shared" si="15"/>
        <v>808.0808081</v>
      </c>
      <c r="X174" s="3">
        <f t="shared" si="16"/>
        <v>116.2180453</v>
      </c>
      <c r="Y174" s="3">
        <f t="shared" si="17"/>
        <v>1.859488724</v>
      </c>
      <c r="Z174" s="3">
        <f t="shared" si="27"/>
        <v>0.3237502689</v>
      </c>
      <c r="AA174" s="3">
        <f t="shared" si="18"/>
        <v>-523.8540407</v>
      </c>
      <c r="AB174" s="3" t="str">
        <f t="shared" si="19"/>
        <v>Spatter</v>
      </c>
      <c r="AC174" s="18">
        <f t="shared" si="20"/>
        <v>90.99181074</v>
      </c>
      <c r="AD174" s="18">
        <f t="shared" si="21"/>
        <v>0.2354285714</v>
      </c>
      <c r="AE174" s="18">
        <f t="shared" si="22"/>
        <v>315.5183377</v>
      </c>
      <c r="AF174" s="18" t="str">
        <f t="shared" si="23"/>
        <v>spatter</v>
      </c>
      <c r="AG174" s="19" t="str">
        <f t="shared" si="24"/>
        <v>Transition Mode</v>
      </c>
      <c r="AH174" s="19">
        <f t="shared" si="25"/>
        <v>117.6414707</v>
      </c>
      <c r="AI174" s="19">
        <f t="shared" si="26"/>
        <v>18.84571786</v>
      </c>
      <c r="AJ174" s="18"/>
    </row>
    <row r="175">
      <c r="A175" s="1">
        <v>175.0</v>
      </c>
      <c r="B175" s="1">
        <v>400.0</v>
      </c>
      <c r="C175" s="17">
        <v>50.0</v>
      </c>
      <c r="D175" s="17">
        <v>70.0</v>
      </c>
      <c r="E175" s="17">
        <v>35.0</v>
      </c>
      <c r="F175" s="17">
        <v>148.0</v>
      </c>
      <c r="G175" s="17">
        <f t="shared" si="1"/>
        <v>977.6047037</v>
      </c>
      <c r="H175" s="3">
        <f t="shared" si="2"/>
        <v>0.7</v>
      </c>
      <c r="I175" s="3">
        <f t="shared" si="3"/>
        <v>6.605437187</v>
      </c>
      <c r="J175" s="3">
        <f t="shared" si="4"/>
        <v>4.228571429</v>
      </c>
      <c r="K175" s="1" t="str">
        <f t="shared" si="5"/>
        <v>keyhole</v>
      </c>
      <c r="L175" s="1">
        <f t="shared" si="6"/>
        <v>0.687610352</v>
      </c>
      <c r="M175" s="1">
        <v>7800.0</v>
      </c>
      <c r="N175" s="1">
        <f t="shared" si="7"/>
        <v>51.00423705</v>
      </c>
      <c r="O175" s="1">
        <v>500.0</v>
      </c>
      <c r="P175" s="16">
        <f t="shared" si="8"/>
        <v>3696.626136</v>
      </c>
      <c r="Q175" s="3">
        <f t="shared" si="9"/>
        <v>0.003025450027</v>
      </c>
      <c r="R175" s="16">
        <f t="shared" si="10"/>
        <v>2128.965826</v>
      </c>
      <c r="S175" s="16">
        <f t="shared" si="11"/>
        <v>54707.26284</v>
      </c>
      <c r="T175" s="16">
        <f t="shared" si="12"/>
        <v>35714.28571</v>
      </c>
      <c r="U175" s="16" t="str">
        <f t="shared" si="13"/>
        <v>spatter</v>
      </c>
      <c r="V175" s="3">
        <f t="shared" si="14"/>
        <v>21.89944394</v>
      </c>
      <c r="W175" s="3">
        <f t="shared" si="15"/>
        <v>808.0808081</v>
      </c>
      <c r="X175" s="3">
        <f t="shared" si="16"/>
        <v>27.93156296</v>
      </c>
      <c r="Y175" s="3">
        <f t="shared" si="17"/>
        <v>2.444011759</v>
      </c>
      <c r="Z175" s="3">
        <f t="shared" si="27"/>
        <v>0.2178661911</v>
      </c>
      <c r="AA175" s="3">
        <f t="shared" si="18"/>
        <v>-599.5519836</v>
      </c>
      <c r="AB175" s="3" t="str">
        <f t="shared" si="19"/>
        <v>no spatter</v>
      </c>
      <c r="AC175" s="18">
        <f t="shared" si="20"/>
        <v>113.7397634</v>
      </c>
      <c r="AD175" s="18">
        <f t="shared" si="21"/>
        <v>0.2942857143</v>
      </c>
      <c r="AE175" s="18">
        <f t="shared" si="22"/>
        <v>528.0311451</v>
      </c>
      <c r="AF175" s="18" t="str">
        <f t="shared" si="23"/>
        <v>spatter</v>
      </c>
      <c r="AG175" s="19" t="str">
        <f t="shared" si="24"/>
        <v>Transition Mode</v>
      </c>
      <c r="AH175" s="19">
        <f t="shared" si="25"/>
        <v>120.3318116</v>
      </c>
      <c r="AI175" s="19">
        <f t="shared" si="26"/>
        <v>20.46260912</v>
      </c>
      <c r="AJ175" s="18"/>
    </row>
    <row r="176">
      <c r="A176" s="1">
        <v>175.0</v>
      </c>
      <c r="B176" s="1">
        <v>300.0</v>
      </c>
      <c r="C176" s="17">
        <v>50.0</v>
      </c>
      <c r="D176" s="17">
        <v>70.0</v>
      </c>
      <c r="E176" s="17">
        <v>32.0</v>
      </c>
      <c r="F176" s="17">
        <v>140.0</v>
      </c>
      <c r="G176" s="17">
        <f t="shared" si="1"/>
        <v>1043.957689</v>
      </c>
      <c r="H176" s="3">
        <f t="shared" si="2"/>
        <v>0.64</v>
      </c>
      <c r="I176" s="3">
        <f t="shared" si="3"/>
        <v>7.456840633</v>
      </c>
      <c r="J176" s="3">
        <f t="shared" si="4"/>
        <v>4.375</v>
      </c>
      <c r="K176" s="1" t="str">
        <f t="shared" si="5"/>
        <v>keyhole</v>
      </c>
      <c r="L176" s="1">
        <f t="shared" si="6"/>
        <v>0.6967711643</v>
      </c>
      <c r="M176" s="1">
        <v>7800.0</v>
      </c>
      <c r="N176" s="1">
        <f t="shared" si="7"/>
        <v>57.66885836</v>
      </c>
      <c r="O176" s="1">
        <v>500.0</v>
      </c>
      <c r="P176" s="16">
        <f t="shared" si="8"/>
        <v>4325.363996</v>
      </c>
      <c r="Q176" s="3">
        <f t="shared" si="9"/>
        <v>0.003212182903</v>
      </c>
      <c r="R176" s="16">
        <f t="shared" si="10"/>
        <v>2148.14229</v>
      </c>
      <c r="S176" s="16">
        <f t="shared" si="11"/>
        <v>54698.01335</v>
      </c>
      <c r="T176" s="16">
        <f t="shared" si="12"/>
        <v>35714.28571</v>
      </c>
      <c r="U176" s="16" t="str">
        <f t="shared" si="13"/>
        <v>spatter</v>
      </c>
      <c r="V176" s="3">
        <f t="shared" si="14"/>
        <v>25.62419429</v>
      </c>
      <c r="W176" s="3">
        <f t="shared" si="15"/>
        <v>808.0808081</v>
      </c>
      <c r="X176" s="3">
        <f t="shared" si="16"/>
        <v>32.62367777</v>
      </c>
      <c r="Y176" s="3">
        <f t="shared" si="17"/>
        <v>3.479858962</v>
      </c>
      <c r="Z176" s="3">
        <f t="shared" si="27"/>
        <v>0.1308675531</v>
      </c>
      <c r="AA176" s="3">
        <f t="shared" si="18"/>
        <v>-702.0845457</v>
      </c>
      <c r="AB176" s="3" t="str">
        <f t="shared" si="19"/>
        <v>no spatter</v>
      </c>
      <c r="AC176" s="18">
        <f t="shared" si="20"/>
        <v>151.6530179</v>
      </c>
      <c r="AD176" s="18">
        <f t="shared" si="21"/>
        <v>0.3923809524</v>
      </c>
      <c r="AE176" s="18">
        <f t="shared" si="22"/>
        <v>628.1832701</v>
      </c>
      <c r="AF176" s="18" t="str">
        <f t="shared" si="23"/>
        <v>spatter</v>
      </c>
      <c r="AG176" s="19" t="str">
        <f t="shared" si="24"/>
        <v>Transition Mode</v>
      </c>
      <c r="AH176" s="19">
        <f t="shared" si="25"/>
        <v>121.9349538</v>
      </c>
      <c r="AI176" s="19">
        <f t="shared" si="26"/>
        <v>22.29482636</v>
      </c>
      <c r="AJ176" s="18"/>
    </row>
    <row r="177">
      <c r="A177" s="1">
        <v>175.0</v>
      </c>
      <c r="B177" s="1">
        <v>200.0</v>
      </c>
      <c r="C177" s="17">
        <v>50.0</v>
      </c>
      <c r="D177" s="17">
        <v>70.0</v>
      </c>
      <c r="E177" s="17">
        <v>80.0</v>
      </c>
      <c r="F177" s="17">
        <v>162.0</v>
      </c>
      <c r="G177" s="17">
        <f t="shared" si="1"/>
        <v>1170.809481</v>
      </c>
      <c r="H177" s="3">
        <f t="shared" si="2"/>
        <v>1.6</v>
      </c>
      <c r="I177" s="3">
        <f t="shared" si="3"/>
        <v>7.227219017</v>
      </c>
      <c r="J177" s="3">
        <f t="shared" si="4"/>
        <v>2.025</v>
      </c>
      <c r="K177" s="1" t="str">
        <f t="shared" si="5"/>
        <v>Desired</v>
      </c>
      <c r="L177" s="1">
        <f t="shared" si="6"/>
        <v>0.6997807095</v>
      </c>
      <c r="M177" s="1">
        <v>7800.0</v>
      </c>
      <c r="N177" s="1">
        <f t="shared" si="7"/>
        <v>68.21569496</v>
      </c>
      <c r="O177" s="1">
        <v>500.0</v>
      </c>
      <c r="P177" s="16">
        <f t="shared" si="8"/>
        <v>5320.348581</v>
      </c>
      <c r="Q177" s="3">
        <f t="shared" si="9"/>
        <v>0.003607512929</v>
      </c>
      <c r="R177" s="16">
        <f t="shared" si="10"/>
        <v>2132.834433</v>
      </c>
      <c r="S177" s="16">
        <f t="shared" si="11"/>
        <v>54687.84493</v>
      </c>
      <c r="T177" s="16">
        <f t="shared" si="12"/>
        <v>35714.28571</v>
      </c>
      <c r="U177" s="16" t="str">
        <f t="shared" si="13"/>
        <v>spatter</v>
      </c>
      <c r="V177" s="3">
        <f t="shared" si="14"/>
        <v>31.51865273</v>
      </c>
      <c r="W177" s="3">
        <f t="shared" si="15"/>
        <v>808.0808081</v>
      </c>
      <c r="X177" s="3">
        <f t="shared" si="16"/>
        <v>14.63511851</v>
      </c>
      <c r="Y177" s="3">
        <f t="shared" si="17"/>
        <v>5.854047404</v>
      </c>
      <c r="Z177" s="3">
        <f t="shared" si="27"/>
        <v>0.06523081393</v>
      </c>
      <c r="AA177" s="3">
        <f t="shared" si="18"/>
        <v>-864.3434538</v>
      </c>
      <c r="AB177" s="3" t="str">
        <f t="shared" si="19"/>
        <v>no spatter</v>
      </c>
      <c r="AC177" s="18">
        <f t="shared" si="20"/>
        <v>227.4795268</v>
      </c>
      <c r="AD177" s="18">
        <f t="shared" si="21"/>
        <v>0.5885714286</v>
      </c>
      <c r="AE177" s="18">
        <f t="shared" si="22"/>
        <v>873.3529497</v>
      </c>
      <c r="AF177" s="18" t="str">
        <f t="shared" si="23"/>
        <v>blank</v>
      </c>
      <c r="AG177" s="19" t="str">
        <f t="shared" si="24"/>
        <v>Transition Mode</v>
      </c>
      <c r="AH177" s="19">
        <f t="shared" si="25"/>
        <v>122.4616242</v>
      </c>
      <c r="AI177" s="19">
        <f t="shared" si="26"/>
        <v>25.23464866</v>
      </c>
      <c r="AJ177" s="18"/>
    </row>
    <row r="178">
      <c r="A178" s="1">
        <v>175.0</v>
      </c>
      <c r="B178" s="1">
        <v>100.0</v>
      </c>
      <c r="C178" s="17">
        <v>50.0</v>
      </c>
      <c r="D178" s="17">
        <v>70.0</v>
      </c>
      <c r="E178" s="17">
        <v>120.0</v>
      </c>
      <c r="F178" s="17">
        <v>227.0</v>
      </c>
      <c r="G178" s="17">
        <f t="shared" si="1"/>
        <v>1551.659324</v>
      </c>
      <c r="H178" s="3">
        <f t="shared" si="2"/>
        <v>2.4</v>
      </c>
      <c r="I178" s="3">
        <f t="shared" si="3"/>
        <v>6.835503629</v>
      </c>
      <c r="J178" s="3">
        <f t="shared" si="4"/>
        <v>1.891666667</v>
      </c>
      <c r="K178" s="1" t="str">
        <f t="shared" si="5"/>
        <v>Desired</v>
      </c>
      <c r="L178" s="1">
        <f t="shared" si="6"/>
        <v>0.6999999313</v>
      </c>
      <c r="M178" s="1">
        <v>7800.0</v>
      </c>
      <c r="N178" s="1">
        <f t="shared" si="7"/>
        <v>91.60054187</v>
      </c>
      <c r="O178" s="1">
        <v>500.0</v>
      </c>
      <c r="P178" s="16">
        <f t="shared" si="8"/>
        <v>7526.466214</v>
      </c>
      <c r="Q178" s="3">
        <f t="shared" si="9"/>
        <v>0.004793664544</v>
      </c>
      <c r="R178" s="16">
        <f t="shared" si="10"/>
        <v>2005.748951</v>
      </c>
      <c r="S178" s="16">
        <f t="shared" si="11"/>
        <v>54674.89089</v>
      </c>
      <c r="T178" s="16">
        <f t="shared" si="12"/>
        <v>35714.28571</v>
      </c>
      <c r="U178" s="16" t="str">
        <f t="shared" si="13"/>
        <v>spatter</v>
      </c>
      <c r="V178" s="3">
        <f t="shared" si="14"/>
        <v>44.58806999</v>
      </c>
      <c r="W178" s="3">
        <f t="shared" si="15"/>
        <v>808.0808081</v>
      </c>
      <c r="X178" s="3">
        <f t="shared" si="16"/>
        <v>12.93049437</v>
      </c>
      <c r="Y178" s="3">
        <f t="shared" si="17"/>
        <v>15.51659324</v>
      </c>
      <c r="Z178" s="3">
        <f t="shared" si="27"/>
        <v>0.02161239773</v>
      </c>
      <c r="AA178" s="3">
        <f t="shared" si="18"/>
        <v>-1224.110071</v>
      </c>
      <c r="AB178" s="3" t="str">
        <f t="shared" si="19"/>
        <v>no spatter</v>
      </c>
      <c r="AC178" s="18">
        <f t="shared" si="20"/>
        <v>454.9590537</v>
      </c>
      <c r="AD178" s="18">
        <f t="shared" si="21"/>
        <v>1.177142857</v>
      </c>
      <c r="AE178" s="18">
        <f t="shared" si="22"/>
        <v>1519.099997</v>
      </c>
      <c r="AF178" s="18" t="str">
        <f t="shared" si="23"/>
        <v>blank</v>
      </c>
      <c r="AG178" s="19" t="str">
        <f t="shared" si="24"/>
        <v>Keyhole Mode</v>
      </c>
      <c r="AH178" s="19">
        <f t="shared" si="25"/>
        <v>122.499988</v>
      </c>
      <c r="AI178" s="19">
        <f t="shared" si="26"/>
        <v>32.09119952</v>
      </c>
      <c r="AJ178" s="18"/>
    </row>
    <row r="179">
      <c r="A179" s="1">
        <v>200.0</v>
      </c>
      <c r="B179" s="1">
        <v>700.0</v>
      </c>
      <c r="C179" s="17">
        <v>50.0</v>
      </c>
      <c r="D179" s="17">
        <v>70.0</v>
      </c>
      <c r="E179" s="17">
        <v>46.0</v>
      </c>
      <c r="F179" s="17">
        <v>142.0</v>
      </c>
      <c r="G179" s="17">
        <f t="shared" si="1"/>
        <v>999.793818</v>
      </c>
      <c r="H179" s="3">
        <f t="shared" si="2"/>
        <v>0.92</v>
      </c>
      <c r="I179" s="3">
        <f t="shared" si="3"/>
        <v>7.040801535</v>
      </c>
      <c r="J179" s="3">
        <f t="shared" si="4"/>
        <v>3.086956522</v>
      </c>
      <c r="K179" s="1" t="str">
        <f t="shared" si="5"/>
        <v>keyhole</v>
      </c>
      <c r="L179" s="1">
        <f t="shared" si="6"/>
        <v>0.649776236</v>
      </c>
      <c r="M179" s="1">
        <v>7800.0</v>
      </c>
      <c r="N179" s="1">
        <f t="shared" si="7"/>
        <v>43.80937355</v>
      </c>
      <c r="O179" s="1">
        <v>500.0</v>
      </c>
      <c r="P179" s="16">
        <f t="shared" si="8"/>
        <v>3017.865429</v>
      </c>
      <c r="Q179" s="3">
        <f t="shared" si="9"/>
        <v>0.003084318819</v>
      </c>
      <c r="R179" s="16">
        <f t="shared" si="10"/>
        <v>2095.806167</v>
      </c>
      <c r="S179" s="16">
        <f t="shared" si="11"/>
        <v>54721.57752</v>
      </c>
      <c r="T179" s="16">
        <f t="shared" si="12"/>
        <v>35714.28571</v>
      </c>
      <c r="U179" s="16" t="str">
        <f t="shared" si="13"/>
        <v>spatter</v>
      </c>
      <c r="V179" s="3">
        <f t="shared" si="14"/>
        <v>17.8783497</v>
      </c>
      <c r="W179" s="3">
        <f t="shared" si="15"/>
        <v>808.0808081</v>
      </c>
      <c r="X179" s="3">
        <f t="shared" si="16"/>
        <v>21.73464822</v>
      </c>
      <c r="Y179" s="3">
        <f t="shared" si="17"/>
        <v>1.428276883</v>
      </c>
      <c r="Z179" s="3">
        <f t="shared" si="27"/>
        <v>0.6823592808</v>
      </c>
      <c r="AA179" s="3">
        <f t="shared" si="18"/>
        <v>-488.8618554</v>
      </c>
      <c r="AB179" s="3" t="str">
        <f t="shared" si="19"/>
        <v>Spatter</v>
      </c>
      <c r="AC179" s="18">
        <f t="shared" si="20"/>
        <v>74.27902917</v>
      </c>
      <c r="AD179" s="18">
        <f t="shared" si="21"/>
        <v>0.1681632653</v>
      </c>
      <c r="AE179" s="18">
        <f t="shared" si="22"/>
        <v>425.9061353</v>
      </c>
      <c r="AF179" s="18" t="str">
        <f t="shared" si="23"/>
        <v>spatter</v>
      </c>
      <c r="AG179" s="19" t="str">
        <f t="shared" si="24"/>
        <v>Transition Mode</v>
      </c>
      <c r="AH179" s="19">
        <f t="shared" si="25"/>
        <v>129.9552472</v>
      </c>
      <c r="AI179" s="19">
        <f t="shared" si="26"/>
        <v>18.59355473</v>
      </c>
      <c r="AJ179" s="18"/>
    </row>
    <row r="180">
      <c r="A180" s="1">
        <v>200.0</v>
      </c>
      <c r="B180" s="1">
        <v>600.0</v>
      </c>
      <c r="C180" s="17">
        <v>50.0</v>
      </c>
      <c r="D180" s="17">
        <v>70.0</v>
      </c>
      <c r="E180" s="17">
        <v>47.0</v>
      </c>
      <c r="F180" s="17">
        <v>127.0</v>
      </c>
      <c r="G180" s="17">
        <f t="shared" si="1"/>
        <v>1037.403897</v>
      </c>
      <c r="H180" s="3">
        <f t="shared" si="2"/>
        <v>0.94</v>
      </c>
      <c r="I180" s="3">
        <f t="shared" si="3"/>
        <v>8.16853462</v>
      </c>
      <c r="J180" s="3">
        <f t="shared" si="4"/>
        <v>2.70212766</v>
      </c>
      <c r="K180" s="1" t="str">
        <f t="shared" si="5"/>
        <v>keyhole</v>
      </c>
      <c r="L180" s="1">
        <f t="shared" si="6"/>
        <v>0.6676248994</v>
      </c>
      <c r="M180" s="1">
        <v>7800.0</v>
      </c>
      <c r="N180" s="1">
        <f t="shared" si="7"/>
        <v>47.32159225</v>
      </c>
      <c r="O180" s="1">
        <v>500.0</v>
      </c>
      <c r="P180" s="16">
        <f t="shared" si="8"/>
        <v>3349.206816</v>
      </c>
      <c r="Q180" s="3">
        <f t="shared" si="9"/>
        <v>0.003180228188</v>
      </c>
      <c r="R180" s="16">
        <f t="shared" si="10"/>
        <v>2135.956606</v>
      </c>
      <c r="S180" s="16">
        <f t="shared" si="11"/>
        <v>54713.8644</v>
      </c>
      <c r="T180" s="16">
        <f t="shared" si="12"/>
        <v>35714.28571</v>
      </c>
      <c r="U180" s="16" t="str">
        <f t="shared" si="13"/>
        <v>spatter</v>
      </c>
      <c r="V180" s="3">
        <f t="shared" si="14"/>
        <v>19.84127261</v>
      </c>
      <c r="W180" s="3">
        <f t="shared" si="15"/>
        <v>808.0808081</v>
      </c>
      <c r="X180" s="3">
        <f t="shared" si="16"/>
        <v>22.07242333</v>
      </c>
      <c r="Y180" s="3">
        <f t="shared" si="17"/>
        <v>1.729006494</v>
      </c>
      <c r="Z180" s="3">
        <f t="shared" si="27"/>
        <v>0.5201839539</v>
      </c>
      <c r="AA180" s="3">
        <f t="shared" si="18"/>
        <v>-542.8959504</v>
      </c>
      <c r="AB180" s="3" t="str">
        <f t="shared" si="19"/>
        <v>Spatter</v>
      </c>
      <c r="AC180" s="18">
        <f t="shared" si="20"/>
        <v>86.65886737</v>
      </c>
      <c r="AD180" s="18">
        <f t="shared" si="21"/>
        <v>0.1961904762</v>
      </c>
      <c r="AE180" s="18">
        <f t="shared" si="22"/>
        <v>461.0119517</v>
      </c>
      <c r="AF180" s="18" t="str">
        <f t="shared" si="23"/>
        <v>spatter</v>
      </c>
      <c r="AG180" s="19" t="str">
        <f t="shared" si="24"/>
        <v>Transition Mode</v>
      </c>
      <c r="AH180" s="19">
        <f t="shared" si="25"/>
        <v>133.5249799</v>
      </c>
      <c r="AI180" s="19">
        <f t="shared" si="26"/>
        <v>19.79117603</v>
      </c>
      <c r="AJ180" s="18"/>
    </row>
    <row r="181">
      <c r="A181" s="1">
        <v>200.0</v>
      </c>
      <c r="B181" s="1">
        <v>500.0</v>
      </c>
      <c r="C181" s="17">
        <v>50.0</v>
      </c>
      <c r="D181" s="17">
        <v>70.0</v>
      </c>
      <c r="E181" s="17">
        <v>34.0</v>
      </c>
      <c r="F181" s="17">
        <v>179.0</v>
      </c>
      <c r="G181" s="17">
        <f t="shared" si="1"/>
        <v>1076.841766</v>
      </c>
      <c r="H181" s="3">
        <f t="shared" si="2"/>
        <v>0.68</v>
      </c>
      <c r="I181" s="3">
        <f t="shared" si="3"/>
        <v>6.015875788</v>
      </c>
      <c r="J181" s="3">
        <f t="shared" si="4"/>
        <v>5.264705882</v>
      </c>
      <c r="K181" s="1" t="str">
        <f t="shared" si="5"/>
        <v>keyhole</v>
      </c>
      <c r="L181" s="1">
        <f t="shared" si="6"/>
        <v>0.6824921126</v>
      </c>
      <c r="M181" s="1">
        <v>7800.0</v>
      </c>
      <c r="N181" s="1">
        <f t="shared" si="7"/>
        <v>51.57608091</v>
      </c>
      <c r="O181" s="1">
        <v>500.0</v>
      </c>
      <c r="P181" s="16">
        <f t="shared" si="8"/>
        <v>3750.573671</v>
      </c>
      <c r="Q181" s="3">
        <f t="shared" si="9"/>
        <v>0.003350033733</v>
      </c>
      <c r="R181" s="16">
        <f t="shared" si="10"/>
        <v>2170.529671</v>
      </c>
      <c r="S181" s="16">
        <f t="shared" si="11"/>
        <v>54706.34751</v>
      </c>
      <c r="T181" s="16">
        <f t="shared" si="12"/>
        <v>35714.28571</v>
      </c>
      <c r="U181" s="16" t="str">
        <f t="shared" si="13"/>
        <v>spatter</v>
      </c>
      <c r="V181" s="3">
        <f t="shared" si="14"/>
        <v>22.21903834</v>
      </c>
      <c r="W181" s="3">
        <f t="shared" si="15"/>
        <v>808.0808081</v>
      </c>
      <c r="X181" s="3">
        <f t="shared" si="16"/>
        <v>31.67181665</v>
      </c>
      <c r="Y181" s="3">
        <f t="shared" si="17"/>
        <v>2.153683532</v>
      </c>
      <c r="Z181" s="3">
        <f t="shared" si="27"/>
        <v>0.3749716864</v>
      </c>
      <c r="AA181" s="3">
        <f t="shared" si="18"/>
        <v>-608.3495753</v>
      </c>
      <c r="AB181" s="3" t="str">
        <f t="shared" si="19"/>
        <v>Spatter</v>
      </c>
      <c r="AC181" s="18">
        <f t="shared" si="20"/>
        <v>103.9906408</v>
      </c>
      <c r="AD181" s="18">
        <f t="shared" si="21"/>
        <v>0.2354285714</v>
      </c>
      <c r="AE181" s="18">
        <f t="shared" si="22"/>
        <v>494.7159221</v>
      </c>
      <c r="AF181" s="18" t="str">
        <f t="shared" si="23"/>
        <v>spatter</v>
      </c>
      <c r="AG181" s="19" t="str">
        <f t="shared" si="24"/>
        <v>Transition Mode</v>
      </c>
      <c r="AH181" s="19">
        <f t="shared" si="25"/>
        <v>136.4984225</v>
      </c>
      <c r="AI181" s="19">
        <f t="shared" si="26"/>
        <v>21.36803305</v>
      </c>
      <c r="AJ181" s="18"/>
    </row>
    <row r="182">
      <c r="A182" s="1">
        <v>200.0</v>
      </c>
      <c r="B182" s="1">
        <v>400.0</v>
      </c>
      <c r="C182" s="17">
        <v>50.0</v>
      </c>
      <c r="D182" s="17">
        <v>70.0</v>
      </c>
      <c r="E182" s="17">
        <v>86.0</v>
      </c>
      <c r="F182" s="17">
        <v>159.0</v>
      </c>
      <c r="G182" s="17">
        <f t="shared" si="1"/>
        <v>1123.353505</v>
      </c>
      <c r="H182" s="3">
        <f t="shared" si="2"/>
        <v>1.72</v>
      </c>
      <c r="I182" s="3">
        <f t="shared" si="3"/>
        <v>7.065116381</v>
      </c>
      <c r="J182" s="3">
        <f t="shared" si="4"/>
        <v>1.848837209</v>
      </c>
      <c r="K182" s="1" t="str">
        <f t="shared" si="5"/>
        <v>Desired</v>
      </c>
      <c r="L182" s="1">
        <f t="shared" si="6"/>
        <v>0.6930374605</v>
      </c>
      <c r="M182" s="1">
        <v>7800.0</v>
      </c>
      <c r="N182" s="1">
        <f t="shared" si="7"/>
        <v>56.95543638</v>
      </c>
      <c r="O182" s="1">
        <v>500.0</v>
      </c>
      <c r="P182" s="16">
        <f t="shared" si="8"/>
        <v>4258.060036</v>
      </c>
      <c r="Q182" s="3">
        <f t="shared" si="9"/>
        <v>0.003464930491</v>
      </c>
      <c r="R182" s="16">
        <f t="shared" si="10"/>
        <v>2196.069158</v>
      </c>
      <c r="S182" s="16">
        <f t="shared" si="11"/>
        <v>54698.87285</v>
      </c>
      <c r="T182" s="16">
        <f t="shared" si="12"/>
        <v>35714.28571</v>
      </c>
      <c r="U182" s="16" t="str">
        <f t="shared" si="13"/>
        <v>spatter</v>
      </c>
      <c r="V182" s="3">
        <f t="shared" si="14"/>
        <v>25.22547414</v>
      </c>
      <c r="W182" s="3">
        <f t="shared" si="15"/>
        <v>808.0808081</v>
      </c>
      <c r="X182" s="3">
        <f t="shared" si="16"/>
        <v>13.06225005</v>
      </c>
      <c r="Y182" s="3">
        <f t="shared" si="17"/>
        <v>2.808383762</v>
      </c>
      <c r="Z182" s="3">
        <f t="shared" si="27"/>
        <v>0.2503473525</v>
      </c>
      <c r="AA182" s="3">
        <f t="shared" si="18"/>
        <v>-691.1088307</v>
      </c>
      <c r="AB182" s="3" t="str">
        <f t="shared" si="19"/>
        <v>no spatter</v>
      </c>
      <c r="AC182" s="18">
        <f t="shared" si="20"/>
        <v>129.9883011</v>
      </c>
      <c r="AD182" s="18">
        <f t="shared" si="21"/>
        <v>0.2942857143</v>
      </c>
      <c r="AE182" s="18">
        <f t="shared" si="22"/>
        <v>600.0897362</v>
      </c>
      <c r="AF182" s="18" t="str">
        <f t="shared" si="23"/>
        <v>blank</v>
      </c>
      <c r="AG182" s="19" t="str">
        <f t="shared" si="24"/>
        <v>Transition Mode</v>
      </c>
      <c r="AH182" s="19">
        <f t="shared" si="25"/>
        <v>138.6074921</v>
      </c>
      <c r="AI182" s="19">
        <f t="shared" si="26"/>
        <v>22.74345321</v>
      </c>
      <c r="AJ182" s="18"/>
    </row>
    <row r="183">
      <c r="A183" s="1">
        <v>200.0</v>
      </c>
      <c r="B183" s="1">
        <v>300.0</v>
      </c>
      <c r="C183" s="17">
        <v>50.0</v>
      </c>
      <c r="D183" s="17">
        <v>70.0</v>
      </c>
      <c r="E183" s="17">
        <v>83.0</v>
      </c>
      <c r="F183" s="17">
        <v>182.0</v>
      </c>
      <c r="G183" s="17">
        <f t="shared" si="1"/>
        <v>1192.508526</v>
      </c>
      <c r="H183" s="3">
        <f t="shared" si="2"/>
        <v>1.66</v>
      </c>
      <c r="I183" s="3">
        <f t="shared" si="3"/>
        <v>6.552244647</v>
      </c>
      <c r="J183" s="3">
        <f t="shared" si="4"/>
        <v>2.192771084</v>
      </c>
      <c r="K183" s="1" t="str">
        <f t="shared" si="5"/>
        <v>Desired</v>
      </c>
      <c r="L183" s="1">
        <f t="shared" si="6"/>
        <v>0.6985026469</v>
      </c>
      <c r="M183" s="1">
        <v>7800.0</v>
      </c>
      <c r="N183" s="1">
        <f t="shared" si="7"/>
        <v>64.3489065</v>
      </c>
      <c r="O183" s="1">
        <v>500.0</v>
      </c>
      <c r="P183" s="16">
        <f t="shared" si="8"/>
        <v>4955.557217</v>
      </c>
      <c r="Q183" s="3">
        <f t="shared" si="9"/>
        <v>0.003692090297</v>
      </c>
      <c r="R183" s="16">
        <f t="shared" si="10"/>
        <v>2205.632039</v>
      </c>
      <c r="S183" s="16">
        <f t="shared" si="11"/>
        <v>54691.09868</v>
      </c>
      <c r="T183" s="16">
        <f t="shared" si="12"/>
        <v>35714.28571</v>
      </c>
      <c r="U183" s="16" t="str">
        <f t="shared" si="13"/>
        <v>spatter</v>
      </c>
      <c r="V183" s="3">
        <f t="shared" si="14"/>
        <v>29.35756645</v>
      </c>
      <c r="W183" s="3">
        <f t="shared" si="15"/>
        <v>808.0808081</v>
      </c>
      <c r="X183" s="3">
        <f t="shared" si="16"/>
        <v>14.3675726</v>
      </c>
      <c r="Y183" s="3">
        <f t="shared" si="17"/>
        <v>3.975028419</v>
      </c>
      <c r="Z183" s="3">
        <f t="shared" si="27"/>
        <v>0.1494894616</v>
      </c>
      <c r="AA183" s="3">
        <f t="shared" si="18"/>
        <v>-804.8544433</v>
      </c>
      <c r="AB183" s="3" t="str">
        <f t="shared" si="19"/>
        <v>no spatter</v>
      </c>
      <c r="AC183" s="18">
        <f t="shared" si="20"/>
        <v>173.3177347</v>
      </c>
      <c r="AD183" s="18">
        <f t="shared" si="21"/>
        <v>0.3923809524</v>
      </c>
      <c r="AE183" s="18">
        <f t="shared" si="22"/>
        <v>721.2559867</v>
      </c>
      <c r="AF183" s="18" t="str">
        <f t="shared" si="23"/>
        <v>blank</v>
      </c>
      <c r="AG183" s="19" t="str">
        <f t="shared" si="24"/>
        <v>Transition Mode</v>
      </c>
      <c r="AH183" s="19">
        <f t="shared" si="25"/>
        <v>139.7005294</v>
      </c>
      <c r="AI183" s="19">
        <f t="shared" si="26"/>
        <v>24.69381056</v>
      </c>
      <c r="AJ183" s="18"/>
    </row>
    <row r="184">
      <c r="A184" s="1">
        <v>200.0</v>
      </c>
      <c r="B184" s="1">
        <v>200.0</v>
      </c>
      <c r="C184" s="17">
        <v>50.0</v>
      </c>
      <c r="D184" s="17">
        <v>70.0</v>
      </c>
      <c r="E184" s="17">
        <v>91.0</v>
      </c>
      <c r="F184" s="17">
        <v>209.0</v>
      </c>
      <c r="G184" s="17">
        <f t="shared" si="1"/>
        <v>1333.846163</v>
      </c>
      <c r="H184" s="3">
        <f t="shared" si="2"/>
        <v>1.82</v>
      </c>
      <c r="I184" s="3">
        <f t="shared" si="3"/>
        <v>6.382039057</v>
      </c>
      <c r="J184" s="3">
        <f t="shared" si="4"/>
        <v>2.296703297</v>
      </c>
      <c r="K184" s="1" t="str">
        <f t="shared" si="5"/>
        <v>Desired</v>
      </c>
      <c r="L184" s="1">
        <f t="shared" si="6"/>
        <v>0.6999307472</v>
      </c>
      <c r="M184" s="1">
        <v>7800.0</v>
      </c>
      <c r="N184" s="1">
        <f t="shared" si="7"/>
        <v>76.2860418</v>
      </c>
      <c r="O184" s="1">
        <v>500.0</v>
      </c>
      <c r="P184" s="16">
        <f t="shared" si="8"/>
        <v>6081.702057</v>
      </c>
      <c r="Q184" s="3">
        <f t="shared" si="9"/>
        <v>0.004135533459</v>
      </c>
      <c r="R184" s="16">
        <f t="shared" si="10"/>
        <v>2180.125138</v>
      </c>
      <c r="S184" s="16">
        <f t="shared" si="11"/>
        <v>54682.31196</v>
      </c>
      <c r="T184" s="16">
        <f t="shared" si="12"/>
        <v>35714.28571</v>
      </c>
      <c r="U184" s="16" t="str">
        <f t="shared" si="13"/>
        <v>spatter</v>
      </c>
      <c r="V184" s="3">
        <f t="shared" si="14"/>
        <v>36.02904062</v>
      </c>
      <c r="W184" s="3">
        <f t="shared" si="15"/>
        <v>808.0808081</v>
      </c>
      <c r="X184" s="3">
        <f t="shared" si="16"/>
        <v>14.65765014</v>
      </c>
      <c r="Y184" s="3">
        <f t="shared" si="17"/>
        <v>6.669230815</v>
      </c>
      <c r="Z184" s="3">
        <f t="shared" si="27"/>
        <v>0.07431428622</v>
      </c>
      <c r="AA184" s="3">
        <f t="shared" si="18"/>
        <v>-988.502547</v>
      </c>
      <c r="AB184" s="3" t="str">
        <f t="shared" si="19"/>
        <v>no spatter</v>
      </c>
      <c r="AC184" s="18">
        <f t="shared" si="20"/>
        <v>259.9766021</v>
      </c>
      <c r="AD184" s="18">
        <f t="shared" si="21"/>
        <v>0.5885714286</v>
      </c>
      <c r="AE184" s="18">
        <f t="shared" si="22"/>
        <v>966.5970655</v>
      </c>
      <c r="AF184" s="18" t="str">
        <f t="shared" si="23"/>
        <v>blank</v>
      </c>
      <c r="AG184" s="19" t="str">
        <f t="shared" si="24"/>
        <v>Transition Mode</v>
      </c>
      <c r="AH184" s="19">
        <f t="shared" si="25"/>
        <v>139.9861494</v>
      </c>
      <c r="AI184" s="19">
        <f t="shared" si="26"/>
        <v>27.75771274</v>
      </c>
      <c r="AJ184" s="18"/>
    </row>
    <row r="185">
      <c r="A185" s="1">
        <v>200.0</v>
      </c>
      <c r="B185" s="1">
        <v>100.0</v>
      </c>
      <c r="C185" s="17">
        <v>50.0</v>
      </c>
      <c r="D185" s="17">
        <v>70.0</v>
      </c>
      <c r="E185" s="17">
        <v>165.0</v>
      </c>
      <c r="F185" s="17">
        <v>282.0</v>
      </c>
      <c r="G185" s="17">
        <f t="shared" si="1"/>
        <v>1767.60826</v>
      </c>
      <c r="H185" s="3">
        <f t="shared" si="2"/>
        <v>3.3</v>
      </c>
      <c r="I185" s="3">
        <f t="shared" si="3"/>
        <v>6.268114399</v>
      </c>
      <c r="J185" s="3">
        <f t="shared" si="4"/>
        <v>1.709090909</v>
      </c>
      <c r="K185" s="1" t="str">
        <f t="shared" si="5"/>
        <v>Desired</v>
      </c>
      <c r="L185" s="1">
        <f t="shared" si="6"/>
        <v>0.6999999931</v>
      </c>
      <c r="M185" s="1">
        <v>7800.0</v>
      </c>
      <c r="N185" s="1">
        <f t="shared" si="7"/>
        <v>102.9977702</v>
      </c>
      <c r="O185" s="1">
        <v>500.0</v>
      </c>
      <c r="P185" s="16">
        <f t="shared" si="8"/>
        <v>8601.676433</v>
      </c>
      <c r="Q185" s="3">
        <f t="shared" si="9"/>
        <v>0.005485886134</v>
      </c>
      <c r="R185" s="16">
        <f t="shared" si="10"/>
        <v>2038.631729</v>
      </c>
      <c r="S185" s="16">
        <f t="shared" si="11"/>
        <v>54670.98644</v>
      </c>
      <c r="T185" s="16">
        <f t="shared" si="12"/>
        <v>35714.28571</v>
      </c>
      <c r="U185" s="16" t="str">
        <f t="shared" si="13"/>
        <v>spatter</v>
      </c>
      <c r="V185" s="3">
        <f t="shared" si="14"/>
        <v>50.95779877</v>
      </c>
      <c r="W185" s="3">
        <f t="shared" si="15"/>
        <v>808.0808081</v>
      </c>
      <c r="X185" s="3">
        <f t="shared" si="16"/>
        <v>10.71277734</v>
      </c>
      <c r="Y185" s="3">
        <f t="shared" si="17"/>
        <v>17.6760826</v>
      </c>
      <c r="Z185" s="3">
        <f t="shared" si="27"/>
        <v>0.02462025791</v>
      </c>
      <c r="AA185" s="3">
        <f t="shared" si="18"/>
        <v>-1399.45192</v>
      </c>
      <c r="AB185" s="3" t="str">
        <f t="shared" si="19"/>
        <v>no spatter</v>
      </c>
      <c r="AC185" s="18">
        <f t="shared" si="20"/>
        <v>519.9532042</v>
      </c>
      <c r="AD185" s="18">
        <f t="shared" si="21"/>
        <v>1.177142857</v>
      </c>
      <c r="AE185" s="18">
        <f t="shared" si="22"/>
        <v>1707.923404</v>
      </c>
      <c r="AF185" s="18" t="str">
        <f t="shared" si="23"/>
        <v>blank</v>
      </c>
      <c r="AG185" s="19" t="str">
        <f t="shared" si="24"/>
        <v>Keyhole Mode</v>
      </c>
      <c r="AH185" s="19">
        <f t="shared" si="25"/>
        <v>139.9999986</v>
      </c>
      <c r="AI185" s="19">
        <f t="shared" si="26"/>
        <v>35.05650275</v>
      </c>
      <c r="AJ185" s="18"/>
    </row>
    <row r="186">
      <c r="A186" s="1">
        <v>100.0</v>
      </c>
      <c r="B186" s="1">
        <v>100.0</v>
      </c>
      <c r="C186" s="17">
        <v>80.0</v>
      </c>
      <c r="D186" s="17">
        <v>35.0</v>
      </c>
      <c r="E186" s="17">
        <v>120.0</v>
      </c>
      <c r="F186" s="17">
        <v>240.0</v>
      </c>
      <c r="G186" s="17">
        <f t="shared" si="1"/>
        <v>1274.077498</v>
      </c>
      <c r="H186" s="3">
        <f t="shared" si="2"/>
        <v>1.5</v>
      </c>
      <c r="I186" s="3">
        <f t="shared" si="3"/>
        <v>5.308656241</v>
      </c>
      <c r="J186" s="3">
        <f t="shared" si="4"/>
        <v>2</v>
      </c>
      <c r="K186" s="1" t="str">
        <f t="shared" si="5"/>
        <v>Desired</v>
      </c>
      <c r="L186" s="1">
        <f t="shared" si="6"/>
        <v>0.7</v>
      </c>
      <c r="M186" s="1">
        <v>7800.0</v>
      </c>
      <c r="N186" s="1">
        <f t="shared" si="7"/>
        <v>140.7648405</v>
      </c>
      <c r="O186" s="1">
        <v>500.0</v>
      </c>
      <c r="P186" s="16">
        <f t="shared" si="8"/>
        <v>12164.60759</v>
      </c>
      <c r="Q186" s="3">
        <f t="shared" si="9"/>
        <v>0.003996367869</v>
      </c>
      <c r="R186" s="16">
        <f t="shared" si="10"/>
        <v>1793.347197</v>
      </c>
      <c r="S186" s="16">
        <f t="shared" si="11"/>
        <v>54662.9822</v>
      </c>
      <c r="T186" s="16">
        <f t="shared" si="12"/>
        <v>71428.57143</v>
      </c>
      <c r="U186" s="16" t="str">
        <f t="shared" si="13"/>
        <v>no spatter</v>
      </c>
      <c r="V186" s="3">
        <f t="shared" si="14"/>
        <v>72.06521084</v>
      </c>
      <c r="W186" s="3">
        <f t="shared" si="15"/>
        <v>1292.929293</v>
      </c>
      <c r="X186" s="3">
        <f t="shared" si="16"/>
        <v>10.61731248</v>
      </c>
      <c r="Y186" s="3">
        <f t="shared" si="17"/>
        <v>12.74077498</v>
      </c>
      <c r="Z186" s="3">
        <f t="shared" si="27"/>
        <v>0.01774607943</v>
      </c>
      <c r="AA186" s="3">
        <f t="shared" si="18"/>
        <v>-1980.483353</v>
      </c>
      <c r="AB186" s="3" t="str">
        <f t="shared" si="19"/>
        <v>no spatter</v>
      </c>
      <c r="AC186" s="18">
        <f t="shared" si="20"/>
        <v>1039.906408</v>
      </c>
      <c r="AD186" s="18">
        <f t="shared" si="21"/>
        <v>2.354285714</v>
      </c>
      <c r="AE186" s="18">
        <f t="shared" si="22"/>
        <v>3319.226718</v>
      </c>
      <c r="AF186" s="18" t="str">
        <f t="shared" si="23"/>
        <v>blank</v>
      </c>
      <c r="AG186" s="19" t="str">
        <f t="shared" si="24"/>
        <v>Keyhole Mode</v>
      </c>
      <c r="AH186" s="19">
        <f t="shared" si="25"/>
        <v>70</v>
      </c>
      <c r="AI186" s="19">
        <f t="shared" si="26"/>
        <v>14.55912349</v>
      </c>
      <c r="AJ186" s="18"/>
    </row>
    <row r="187">
      <c r="A187" s="1">
        <v>100.0</v>
      </c>
      <c r="B187" s="1">
        <v>500.0</v>
      </c>
      <c r="C187" s="17">
        <v>36.66667</v>
      </c>
      <c r="D187" s="17">
        <v>35.0</v>
      </c>
      <c r="E187" s="17">
        <v>55.0</v>
      </c>
      <c r="F187" s="17">
        <v>110.0</v>
      </c>
      <c r="G187" s="17">
        <f t="shared" si="1"/>
        <v>624.0395502</v>
      </c>
      <c r="H187" s="3">
        <f t="shared" si="2"/>
        <v>1.499999864</v>
      </c>
      <c r="I187" s="3">
        <f t="shared" si="3"/>
        <v>5.67308682</v>
      </c>
      <c r="J187" s="3">
        <f t="shared" si="4"/>
        <v>2</v>
      </c>
      <c r="K187" s="1" t="str">
        <f t="shared" si="5"/>
        <v>keyhole</v>
      </c>
      <c r="L187" s="1">
        <f t="shared" si="6"/>
        <v>0.6995621055</v>
      </c>
      <c r="M187" s="1">
        <v>7800.0</v>
      </c>
      <c r="N187" s="1">
        <f t="shared" si="7"/>
        <v>69.44981205</v>
      </c>
      <c r="O187" s="1">
        <v>500.0</v>
      </c>
      <c r="P187" s="16">
        <f t="shared" si="8"/>
        <v>5436.774721</v>
      </c>
      <c r="Q187" s="3">
        <f t="shared" si="9"/>
        <v>0.001948514345</v>
      </c>
      <c r="R187" s="16">
        <f t="shared" si="10"/>
        <v>2199.577557</v>
      </c>
      <c r="S187" s="16">
        <f t="shared" si="11"/>
        <v>54686.89842</v>
      </c>
      <c r="T187" s="16">
        <f t="shared" si="12"/>
        <v>71428.57143</v>
      </c>
      <c r="U187" s="16" t="str">
        <f t="shared" si="13"/>
        <v>no spatter</v>
      </c>
      <c r="V187" s="3">
        <f t="shared" si="14"/>
        <v>32.20838105</v>
      </c>
      <c r="W187" s="3">
        <f t="shared" si="15"/>
        <v>592.5926465</v>
      </c>
      <c r="X187" s="3">
        <f t="shared" si="16"/>
        <v>11.34617364</v>
      </c>
      <c r="Y187" s="3">
        <f t="shared" si="17"/>
        <v>1.2480791</v>
      </c>
      <c r="Z187" s="3">
        <f t="shared" si="27"/>
        <v>0.2172994862</v>
      </c>
      <c r="AA187" s="3">
        <f t="shared" si="18"/>
        <v>-883.329857</v>
      </c>
      <c r="AB187" s="3" t="str">
        <f t="shared" si="19"/>
        <v>no spatter</v>
      </c>
      <c r="AC187" s="18">
        <f t="shared" si="20"/>
        <v>207.9812817</v>
      </c>
      <c r="AD187" s="18">
        <f t="shared" si="21"/>
        <v>0.4708571429</v>
      </c>
      <c r="AE187" s="18">
        <f t="shared" si="22"/>
        <v>759.3767568</v>
      </c>
      <c r="AF187" s="18" t="str">
        <f t="shared" si="23"/>
        <v>spatter</v>
      </c>
      <c r="AG187" s="19" t="str">
        <f t="shared" si="24"/>
        <v>Transition Mode</v>
      </c>
      <c r="AH187" s="19">
        <f t="shared" si="25"/>
        <v>69.95621055</v>
      </c>
      <c r="AI187" s="19">
        <f t="shared" si="26"/>
        <v>9.725537543</v>
      </c>
      <c r="AJ187" s="18"/>
    </row>
    <row r="188">
      <c r="A188" s="1">
        <v>100.0</v>
      </c>
      <c r="B188" s="1">
        <v>1000.0</v>
      </c>
      <c r="C188" s="17">
        <v>25.0</v>
      </c>
      <c r="D188" s="17">
        <v>35.0</v>
      </c>
      <c r="E188" s="17">
        <v>37.5</v>
      </c>
      <c r="F188" s="17">
        <v>75.0</v>
      </c>
      <c r="G188" s="17">
        <f t="shared" si="1"/>
        <v>538.4208831</v>
      </c>
      <c r="H188" s="3">
        <f t="shared" si="2"/>
        <v>1.5</v>
      </c>
      <c r="I188" s="3">
        <f t="shared" si="3"/>
        <v>7.178945107</v>
      </c>
      <c r="J188" s="3">
        <f t="shared" si="4"/>
        <v>2</v>
      </c>
      <c r="K188" s="1" t="str">
        <f t="shared" si="5"/>
        <v>Desired</v>
      </c>
      <c r="L188" s="1">
        <f t="shared" si="6"/>
        <v>0.6824921126</v>
      </c>
      <c r="M188" s="1">
        <v>7800.0</v>
      </c>
      <c r="N188" s="1">
        <f t="shared" si="7"/>
        <v>51.57608091</v>
      </c>
      <c r="O188" s="1">
        <v>500.0</v>
      </c>
      <c r="P188" s="16">
        <f t="shared" si="8"/>
        <v>3750.573671</v>
      </c>
      <c r="Q188" s="3">
        <f t="shared" si="9"/>
        <v>0.001659498204</v>
      </c>
      <c r="R188" s="16">
        <f t="shared" si="10"/>
        <v>2170.529671</v>
      </c>
      <c r="S188" s="16">
        <f t="shared" si="11"/>
        <v>54706.34751</v>
      </c>
      <c r="T188" s="16">
        <f t="shared" si="12"/>
        <v>71428.57143</v>
      </c>
      <c r="U188" s="16" t="str">
        <f t="shared" si="13"/>
        <v>no spatter</v>
      </c>
      <c r="V188" s="3">
        <f t="shared" si="14"/>
        <v>22.21903834</v>
      </c>
      <c r="W188" s="3">
        <f t="shared" si="15"/>
        <v>404.040404</v>
      </c>
      <c r="X188" s="3">
        <f t="shared" si="16"/>
        <v>14.35789021</v>
      </c>
      <c r="Y188" s="3">
        <f t="shared" si="17"/>
        <v>0.5384208831</v>
      </c>
      <c r="Z188" s="3">
        <f t="shared" si="27"/>
        <v>0.7499433728</v>
      </c>
      <c r="AA188" s="3">
        <f t="shared" si="18"/>
        <v>-608.3495753</v>
      </c>
      <c r="AB188" s="3" t="str">
        <f t="shared" si="19"/>
        <v>Spatter</v>
      </c>
      <c r="AC188" s="18">
        <f t="shared" si="20"/>
        <v>103.9906408</v>
      </c>
      <c r="AD188" s="18">
        <f t="shared" si="21"/>
        <v>0.2354285714</v>
      </c>
      <c r="AE188" s="18">
        <f t="shared" si="22"/>
        <v>401.1802129</v>
      </c>
      <c r="AF188" s="18" t="str">
        <f t="shared" si="23"/>
        <v>blank</v>
      </c>
      <c r="AG188" s="19" t="str">
        <f t="shared" si="24"/>
        <v>Transition Mode</v>
      </c>
      <c r="AH188" s="19">
        <f t="shared" si="25"/>
        <v>68.24921126</v>
      </c>
      <c r="AI188" s="19">
        <f t="shared" si="26"/>
        <v>8.56140713</v>
      </c>
      <c r="AJ188" s="18"/>
    </row>
    <row r="189">
      <c r="A189" s="1">
        <v>150.0</v>
      </c>
      <c r="B189" s="1">
        <v>100.0</v>
      </c>
      <c r="C189" s="17">
        <v>97.33333</v>
      </c>
      <c r="D189" s="17">
        <v>35.0</v>
      </c>
      <c r="E189" s="17">
        <v>146.0</v>
      </c>
      <c r="F189" s="17">
        <v>292.0</v>
      </c>
      <c r="G189" s="17">
        <f t="shared" si="1"/>
        <v>1899.689243</v>
      </c>
      <c r="H189" s="3">
        <f t="shared" si="2"/>
        <v>1.500000051</v>
      </c>
      <c r="I189" s="3">
        <f t="shared" si="3"/>
        <v>6.505785078</v>
      </c>
      <c r="J189" s="3">
        <f t="shared" si="4"/>
        <v>2</v>
      </c>
      <c r="K189" s="1" t="str">
        <f t="shared" si="5"/>
        <v>Desired</v>
      </c>
      <c r="L189" s="1">
        <f t="shared" si="6"/>
        <v>0.7</v>
      </c>
      <c r="M189" s="1">
        <v>7800.0</v>
      </c>
      <c r="N189" s="1">
        <f t="shared" si="7"/>
        <v>205.2372607</v>
      </c>
      <c r="O189" s="1">
        <v>500.0</v>
      </c>
      <c r="P189" s="16">
        <f t="shared" si="8"/>
        <v>18246.91138</v>
      </c>
      <c r="Q189" s="3">
        <f t="shared" si="9"/>
        <v>0.005883791512</v>
      </c>
      <c r="R189" s="16">
        <f t="shared" si="10"/>
        <v>1844.988316</v>
      </c>
      <c r="S189" s="16">
        <f t="shared" si="11"/>
        <v>54656.54174</v>
      </c>
      <c r="T189" s="16">
        <f t="shared" si="12"/>
        <v>71428.57143</v>
      </c>
      <c r="U189" s="16" t="str">
        <f t="shared" si="13"/>
        <v>no spatter</v>
      </c>
      <c r="V189" s="3">
        <f t="shared" si="14"/>
        <v>108.0978163</v>
      </c>
      <c r="W189" s="3">
        <f t="shared" si="15"/>
        <v>1573.063919</v>
      </c>
      <c r="X189" s="3">
        <f t="shared" si="16"/>
        <v>13.01157016</v>
      </c>
      <c r="Y189" s="3">
        <f t="shared" si="17"/>
        <v>18.99689243</v>
      </c>
      <c r="Z189" s="3">
        <f t="shared" si="27"/>
        <v>0.02645995731</v>
      </c>
      <c r="AA189" s="3">
        <f t="shared" si="18"/>
        <v>-2972.36603</v>
      </c>
      <c r="AB189" s="3" t="str">
        <f t="shared" si="19"/>
        <v>no spatter</v>
      </c>
      <c r="AC189" s="18">
        <f t="shared" si="20"/>
        <v>1559.859613</v>
      </c>
      <c r="AD189" s="18">
        <f t="shared" si="21"/>
        <v>2.354285714</v>
      </c>
      <c r="AE189" s="18">
        <f t="shared" si="22"/>
        <v>4872.7073</v>
      </c>
      <c r="AF189" s="18" t="str">
        <f t="shared" si="23"/>
        <v>blank</v>
      </c>
      <c r="AG189" s="19" t="str">
        <f t="shared" si="24"/>
        <v>Keyhole Mode</v>
      </c>
      <c r="AH189" s="19">
        <f t="shared" si="25"/>
        <v>105</v>
      </c>
      <c r="AI189" s="19">
        <f t="shared" si="26"/>
        <v>17.5985011</v>
      </c>
      <c r="AJ189" s="18"/>
    </row>
    <row r="190">
      <c r="A190" s="1">
        <v>150.0</v>
      </c>
      <c r="B190" s="1">
        <v>500.0</v>
      </c>
      <c r="C190" s="17">
        <v>43.33333</v>
      </c>
      <c r="D190" s="17">
        <v>35.0</v>
      </c>
      <c r="E190" s="17">
        <v>65.0</v>
      </c>
      <c r="F190" s="17">
        <v>130.0</v>
      </c>
      <c r="G190" s="17">
        <f t="shared" si="1"/>
        <v>929.6611045</v>
      </c>
      <c r="H190" s="3">
        <f t="shared" si="2"/>
        <v>1.500000115</v>
      </c>
      <c r="I190" s="3">
        <f t="shared" si="3"/>
        <v>7.151239266</v>
      </c>
      <c r="J190" s="3">
        <f t="shared" si="4"/>
        <v>2</v>
      </c>
      <c r="K190" s="1" t="str">
        <f t="shared" si="5"/>
        <v>Desired</v>
      </c>
      <c r="L190" s="1">
        <f t="shared" si="6"/>
        <v>0.6999890477</v>
      </c>
      <c r="M190" s="1">
        <v>7800.0</v>
      </c>
      <c r="N190" s="1">
        <f t="shared" si="7"/>
        <v>98.31747521</v>
      </c>
      <c r="O190" s="1">
        <v>500.0</v>
      </c>
      <c r="P190" s="16">
        <f t="shared" si="8"/>
        <v>8160.13917</v>
      </c>
      <c r="Q190" s="3">
        <f t="shared" si="9"/>
        <v>0.0028658736</v>
      </c>
      <c r="R190" s="16">
        <f t="shared" si="10"/>
        <v>2332.0393</v>
      </c>
      <c r="S190" s="16">
        <f t="shared" si="11"/>
        <v>54672.46527</v>
      </c>
      <c r="T190" s="16">
        <f t="shared" si="12"/>
        <v>71428.57143</v>
      </c>
      <c r="U190" s="16" t="str">
        <f t="shared" si="13"/>
        <v>no spatter</v>
      </c>
      <c r="V190" s="3">
        <f t="shared" si="14"/>
        <v>48.3420567</v>
      </c>
      <c r="W190" s="3">
        <f t="shared" si="15"/>
        <v>700.3366465</v>
      </c>
      <c r="X190" s="3">
        <f t="shared" si="16"/>
        <v>14.30247853</v>
      </c>
      <c r="Y190" s="3">
        <f t="shared" si="17"/>
        <v>1.859322209</v>
      </c>
      <c r="Z190" s="3">
        <f t="shared" si="27"/>
        <v>0.3237212775</v>
      </c>
      <c r="AA190" s="3">
        <f t="shared" si="18"/>
        <v>-1327.447433</v>
      </c>
      <c r="AB190" s="3" t="str">
        <f t="shared" si="19"/>
        <v>Spatter</v>
      </c>
      <c r="AC190" s="18">
        <f t="shared" si="20"/>
        <v>311.9719225</v>
      </c>
      <c r="AD190" s="18">
        <f t="shared" si="21"/>
        <v>0.4708571429</v>
      </c>
      <c r="AE190" s="18">
        <f t="shared" si="22"/>
        <v>1086.486793</v>
      </c>
      <c r="AF190" s="18" t="str">
        <f t="shared" si="23"/>
        <v>blank</v>
      </c>
      <c r="AG190" s="19" t="str">
        <f t="shared" si="24"/>
        <v>Keyhole Mode</v>
      </c>
      <c r="AH190" s="19">
        <f t="shared" si="25"/>
        <v>104.9983572</v>
      </c>
      <c r="AI190" s="19">
        <f t="shared" si="26"/>
        <v>12.18190984</v>
      </c>
      <c r="AJ190" s="18"/>
    </row>
    <row r="191">
      <c r="A191" s="1">
        <v>150.0</v>
      </c>
      <c r="B191" s="1">
        <v>1000.0</v>
      </c>
      <c r="C191" s="17">
        <v>30.66667</v>
      </c>
      <c r="D191" s="17">
        <v>35.0</v>
      </c>
      <c r="E191" s="17">
        <v>46.0</v>
      </c>
      <c r="F191" s="17">
        <v>92.0</v>
      </c>
      <c r="G191" s="17">
        <f t="shared" si="1"/>
        <v>821.8628601</v>
      </c>
      <c r="H191" s="3">
        <f t="shared" si="2"/>
        <v>1.499999837</v>
      </c>
      <c r="I191" s="3">
        <f t="shared" si="3"/>
        <v>8.933291958</v>
      </c>
      <c r="J191" s="3">
        <f t="shared" si="4"/>
        <v>2</v>
      </c>
      <c r="K191" s="1" t="str">
        <f t="shared" si="5"/>
        <v>keyhole</v>
      </c>
      <c r="L191" s="1">
        <f t="shared" si="6"/>
        <v>0.6972311362</v>
      </c>
      <c r="M191" s="1">
        <v>7800.0</v>
      </c>
      <c r="N191" s="1">
        <f t="shared" si="7"/>
        <v>72.74197321</v>
      </c>
      <c r="O191" s="1">
        <v>500.0</v>
      </c>
      <c r="P191" s="16">
        <f t="shared" si="8"/>
        <v>5747.355963</v>
      </c>
      <c r="Q191" s="3">
        <f t="shared" si="9"/>
        <v>0.002511503355</v>
      </c>
      <c r="R191" s="16">
        <f t="shared" si="10"/>
        <v>2358.301805</v>
      </c>
      <c r="S191" s="16">
        <f t="shared" si="11"/>
        <v>54684.56116</v>
      </c>
      <c r="T191" s="16">
        <f t="shared" si="12"/>
        <v>71428.57143</v>
      </c>
      <c r="U191" s="16" t="str">
        <f t="shared" si="13"/>
        <v>no spatter</v>
      </c>
      <c r="V191" s="3">
        <f t="shared" si="14"/>
        <v>34.04831732</v>
      </c>
      <c r="W191" s="3">
        <f t="shared" si="15"/>
        <v>495.6229495</v>
      </c>
      <c r="X191" s="3">
        <f t="shared" si="16"/>
        <v>17.86658392</v>
      </c>
      <c r="Y191" s="3">
        <f t="shared" si="17"/>
        <v>0.8218628601</v>
      </c>
      <c r="Z191" s="3">
        <f t="shared" si="27"/>
        <v>1.144737555</v>
      </c>
      <c r="AA191" s="3">
        <f t="shared" si="18"/>
        <v>-933.9784539</v>
      </c>
      <c r="AB191" s="3" t="str">
        <f t="shared" si="19"/>
        <v>Spatter</v>
      </c>
      <c r="AC191" s="18">
        <f t="shared" si="20"/>
        <v>155.9859613</v>
      </c>
      <c r="AD191" s="18">
        <f t="shared" si="21"/>
        <v>0.2354285714</v>
      </c>
      <c r="AE191" s="18">
        <f t="shared" si="22"/>
        <v>574.8316788</v>
      </c>
      <c r="AF191" s="18" t="str">
        <f t="shared" si="23"/>
        <v>spatter</v>
      </c>
      <c r="AG191" s="19" t="str">
        <f t="shared" si="24"/>
        <v>Transition Mode</v>
      </c>
      <c r="AH191" s="19">
        <f t="shared" si="25"/>
        <v>104.5846704</v>
      </c>
      <c r="AI191" s="19">
        <f t="shared" si="26"/>
        <v>11.18504296</v>
      </c>
      <c r="AJ191" s="18"/>
    </row>
    <row r="192">
      <c r="A192" s="1">
        <v>150.0</v>
      </c>
      <c r="B192" s="1">
        <v>1500.0</v>
      </c>
      <c r="C192" s="17">
        <v>25.0</v>
      </c>
      <c r="D192" s="17">
        <v>35.0</v>
      </c>
      <c r="E192" s="17">
        <v>37.5</v>
      </c>
      <c r="F192" s="17">
        <v>75.0</v>
      </c>
      <c r="G192" s="17">
        <f t="shared" si="1"/>
        <v>784.7868091</v>
      </c>
      <c r="H192" s="3">
        <f t="shared" si="2"/>
        <v>1.5</v>
      </c>
      <c r="I192" s="3">
        <f t="shared" si="3"/>
        <v>10.46382412</v>
      </c>
      <c r="J192" s="3">
        <f t="shared" si="4"/>
        <v>2</v>
      </c>
      <c r="K192" s="1" t="str">
        <f t="shared" si="5"/>
        <v>Desired</v>
      </c>
      <c r="L192" s="1">
        <f t="shared" si="6"/>
        <v>0.6824921126</v>
      </c>
      <c r="M192" s="1">
        <v>7800.0</v>
      </c>
      <c r="N192" s="1">
        <f t="shared" si="7"/>
        <v>60.51105621</v>
      </c>
      <c r="O192" s="1">
        <v>500.0</v>
      </c>
      <c r="P192" s="16">
        <f t="shared" si="8"/>
        <v>4593.495869</v>
      </c>
      <c r="Q192" s="3">
        <f t="shared" si="9"/>
        <v>0.002387087425</v>
      </c>
      <c r="R192" s="16">
        <f t="shared" si="10"/>
        <v>2317.132274</v>
      </c>
      <c r="S192" s="16">
        <f t="shared" si="11"/>
        <v>54694.83932</v>
      </c>
      <c r="T192" s="16">
        <f t="shared" si="12"/>
        <v>71428.57143</v>
      </c>
      <c r="U192" s="16" t="str">
        <f t="shared" si="13"/>
        <v>no spatter</v>
      </c>
      <c r="V192" s="3">
        <f t="shared" si="14"/>
        <v>27.21265325</v>
      </c>
      <c r="W192" s="3">
        <f t="shared" si="15"/>
        <v>404.040404</v>
      </c>
      <c r="X192" s="3">
        <f t="shared" si="16"/>
        <v>20.92764824</v>
      </c>
      <c r="Y192" s="3">
        <f t="shared" si="17"/>
        <v>0.5231912061</v>
      </c>
      <c r="Z192" s="3">
        <f t="shared" si="27"/>
        <v>2.459465804</v>
      </c>
      <c r="AA192" s="3">
        <f t="shared" si="18"/>
        <v>-745.810635</v>
      </c>
      <c r="AB192" s="3" t="str">
        <f t="shared" si="19"/>
        <v>Spatter</v>
      </c>
      <c r="AC192" s="18">
        <f t="shared" si="20"/>
        <v>103.9906408</v>
      </c>
      <c r="AD192" s="18">
        <f t="shared" si="21"/>
        <v>0.156952381</v>
      </c>
      <c r="AE192" s="18">
        <f t="shared" si="22"/>
        <v>392.9444252</v>
      </c>
      <c r="AF192" s="18" t="str">
        <f t="shared" si="23"/>
        <v>blank</v>
      </c>
      <c r="AG192" s="19" t="str">
        <f t="shared" si="24"/>
        <v>Transition Mode</v>
      </c>
      <c r="AH192" s="19">
        <f t="shared" si="25"/>
        <v>102.3738169</v>
      </c>
      <c r="AI192" s="19">
        <f t="shared" si="26"/>
        <v>10.58615487</v>
      </c>
      <c r="AJ192" s="18"/>
    </row>
    <row r="193">
      <c r="A193" s="1">
        <v>150.0</v>
      </c>
      <c r="B193" s="1">
        <v>2000.0</v>
      </c>
      <c r="C193" s="17">
        <v>22.66667</v>
      </c>
      <c r="D193" s="17">
        <v>35.0</v>
      </c>
      <c r="E193" s="17">
        <v>34.0</v>
      </c>
      <c r="F193" s="17">
        <v>68.0</v>
      </c>
      <c r="G193" s="17">
        <f t="shared" si="1"/>
        <v>744.3761643</v>
      </c>
      <c r="H193" s="3">
        <f t="shared" si="2"/>
        <v>1.499999779</v>
      </c>
      <c r="I193" s="3">
        <f t="shared" si="3"/>
        <v>10.9467083</v>
      </c>
      <c r="J193" s="3">
        <f t="shared" si="4"/>
        <v>2</v>
      </c>
      <c r="K193" s="1" t="str">
        <f t="shared" si="5"/>
        <v>keyhole</v>
      </c>
      <c r="L193" s="1">
        <f t="shared" si="6"/>
        <v>0.655974954</v>
      </c>
      <c r="M193" s="1">
        <v>7800.0</v>
      </c>
      <c r="N193" s="1">
        <f t="shared" si="7"/>
        <v>52.34933221</v>
      </c>
      <c r="O193" s="1">
        <v>500.0</v>
      </c>
      <c r="P193" s="16">
        <f t="shared" si="8"/>
        <v>3823.521907</v>
      </c>
      <c r="Q193" s="3">
        <f t="shared" si="9"/>
        <v>0.002261606306</v>
      </c>
      <c r="R193" s="16">
        <f t="shared" si="10"/>
        <v>2255.66643</v>
      </c>
      <c r="S193" s="16">
        <f t="shared" si="11"/>
        <v>54705.1509</v>
      </c>
      <c r="T193" s="16">
        <f t="shared" si="12"/>
        <v>71428.57143</v>
      </c>
      <c r="U193" s="16" t="str">
        <f t="shared" si="13"/>
        <v>no spatter</v>
      </c>
      <c r="V193" s="3">
        <f t="shared" si="14"/>
        <v>22.65119613</v>
      </c>
      <c r="W193" s="3">
        <f t="shared" si="15"/>
        <v>366.3300202</v>
      </c>
      <c r="X193" s="3">
        <f t="shared" si="16"/>
        <v>21.8934166</v>
      </c>
      <c r="Y193" s="3">
        <f t="shared" si="17"/>
        <v>0.3721880821</v>
      </c>
      <c r="Z193" s="3">
        <f t="shared" si="27"/>
        <v>4.147238629</v>
      </c>
      <c r="AA193" s="3">
        <f t="shared" si="18"/>
        <v>-620.2457406</v>
      </c>
      <c r="AB193" s="3" t="str">
        <f t="shared" si="19"/>
        <v>Spatter</v>
      </c>
      <c r="AC193" s="18">
        <f t="shared" si="20"/>
        <v>77.99298063</v>
      </c>
      <c r="AD193" s="18">
        <f t="shared" si="21"/>
        <v>0.1177142857</v>
      </c>
      <c r="AE193" s="18">
        <f t="shared" si="22"/>
        <v>304.7657757</v>
      </c>
      <c r="AF193" s="18" t="str">
        <f t="shared" si="23"/>
        <v>spatter</v>
      </c>
      <c r="AG193" s="19" t="str">
        <f t="shared" si="24"/>
        <v>Transition Mode</v>
      </c>
      <c r="AH193" s="19">
        <f t="shared" si="25"/>
        <v>98.3962431</v>
      </c>
      <c r="AI193" s="19">
        <f t="shared" si="26"/>
        <v>9.776300629</v>
      </c>
      <c r="AJ193" s="18"/>
    </row>
    <row r="194">
      <c r="A194" s="1">
        <v>200.0</v>
      </c>
      <c r="B194" s="1">
        <v>100.0</v>
      </c>
      <c r="C194" s="17">
        <v>112.3333</v>
      </c>
      <c r="D194" s="17">
        <v>35.0</v>
      </c>
      <c r="E194" s="17">
        <v>168.5</v>
      </c>
      <c r="F194" s="17">
        <v>337.0</v>
      </c>
      <c r="G194" s="17">
        <f t="shared" si="1"/>
        <v>2525.300988</v>
      </c>
      <c r="H194" s="3">
        <f t="shared" si="2"/>
        <v>1.500000445</v>
      </c>
      <c r="I194" s="3">
        <f t="shared" si="3"/>
        <v>7.493474742</v>
      </c>
      <c r="J194" s="3">
        <f t="shared" si="4"/>
        <v>2</v>
      </c>
      <c r="K194" s="1" t="str">
        <f t="shared" si="5"/>
        <v>Desired</v>
      </c>
      <c r="L194" s="1">
        <f t="shared" si="6"/>
        <v>0.7</v>
      </c>
      <c r="M194" s="1">
        <v>7800.0</v>
      </c>
      <c r="N194" s="1">
        <f t="shared" si="7"/>
        <v>269.7096809</v>
      </c>
      <c r="O194" s="1">
        <v>500.0</v>
      </c>
      <c r="P194" s="16">
        <f t="shared" si="8"/>
        <v>24329.21518</v>
      </c>
      <c r="Q194" s="3">
        <f t="shared" si="9"/>
        <v>0.007768521735</v>
      </c>
      <c r="R194" s="16">
        <f t="shared" si="10"/>
        <v>1871.94046</v>
      </c>
      <c r="S194" s="16">
        <f t="shared" si="11"/>
        <v>54653.3218</v>
      </c>
      <c r="T194" s="16">
        <f t="shared" si="12"/>
        <v>71428.57143</v>
      </c>
      <c r="U194" s="16" t="str">
        <f t="shared" si="13"/>
        <v>no spatter</v>
      </c>
      <c r="V194" s="3">
        <f t="shared" si="14"/>
        <v>144.1304217</v>
      </c>
      <c r="W194" s="3">
        <f t="shared" si="15"/>
        <v>1815.487677</v>
      </c>
      <c r="X194" s="3">
        <f t="shared" si="16"/>
        <v>14.98694948</v>
      </c>
      <c r="Y194" s="3">
        <f t="shared" si="17"/>
        <v>25.25300988</v>
      </c>
      <c r="Z194" s="3">
        <f t="shared" si="27"/>
        <v>0.03517383519</v>
      </c>
      <c r="AA194" s="3">
        <f t="shared" si="18"/>
        <v>-3964.248706</v>
      </c>
      <c r="AB194" s="3" t="str">
        <f t="shared" si="19"/>
        <v>no spatter</v>
      </c>
      <c r="AC194" s="18">
        <f t="shared" si="20"/>
        <v>2079.812817</v>
      </c>
      <c r="AD194" s="18">
        <f t="shared" si="21"/>
        <v>2.354285714</v>
      </c>
      <c r="AE194" s="18">
        <f t="shared" si="22"/>
        <v>6415.461018</v>
      </c>
      <c r="AF194" s="18" t="str">
        <f t="shared" si="23"/>
        <v>blank</v>
      </c>
      <c r="AG194" s="19" t="str">
        <f t="shared" si="24"/>
        <v>Keyhole Mode</v>
      </c>
      <c r="AH194" s="19">
        <f t="shared" si="25"/>
        <v>140</v>
      </c>
      <c r="AI194" s="19">
        <f t="shared" si="26"/>
        <v>20.04731669</v>
      </c>
      <c r="AJ194" s="18"/>
    </row>
    <row r="195">
      <c r="A195" s="1">
        <v>200.0</v>
      </c>
      <c r="B195" s="1">
        <v>500.0</v>
      </c>
      <c r="C195" s="17">
        <v>50.0</v>
      </c>
      <c r="D195" s="17">
        <v>35.0</v>
      </c>
      <c r="E195" s="17">
        <v>75.0</v>
      </c>
      <c r="F195" s="17">
        <v>150.0</v>
      </c>
      <c r="G195" s="17">
        <f t="shared" si="1"/>
        <v>1234.928926</v>
      </c>
      <c r="H195" s="3">
        <f t="shared" si="2"/>
        <v>1.5</v>
      </c>
      <c r="I195" s="3">
        <f t="shared" si="3"/>
        <v>8.232859505</v>
      </c>
      <c r="J195" s="3">
        <f t="shared" si="4"/>
        <v>2</v>
      </c>
      <c r="K195" s="1" t="str">
        <f t="shared" si="5"/>
        <v>Desired</v>
      </c>
      <c r="L195" s="1">
        <f t="shared" si="6"/>
        <v>0.6999997261</v>
      </c>
      <c r="M195" s="1">
        <v>7800.0</v>
      </c>
      <c r="N195" s="1">
        <f t="shared" si="7"/>
        <v>127.1517263</v>
      </c>
      <c r="O195" s="1">
        <v>500.0</v>
      </c>
      <c r="P195" s="16">
        <f t="shared" si="8"/>
        <v>10880.35154</v>
      </c>
      <c r="Q195" s="3">
        <f t="shared" si="9"/>
        <v>0.003784636458</v>
      </c>
      <c r="R195" s="16">
        <f t="shared" si="10"/>
        <v>2404.305685</v>
      </c>
      <c r="S195" s="16">
        <f t="shared" si="11"/>
        <v>54665.26297</v>
      </c>
      <c r="T195" s="16">
        <f t="shared" si="12"/>
        <v>71428.57143</v>
      </c>
      <c r="U195" s="16" t="str">
        <f t="shared" si="13"/>
        <v>no spatter</v>
      </c>
      <c r="V195" s="3">
        <f t="shared" si="14"/>
        <v>64.45705888</v>
      </c>
      <c r="W195" s="3">
        <f t="shared" si="15"/>
        <v>808.0808081</v>
      </c>
      <c r="X195" s="3">
        <f t="shared" si="16"/>
        <v>16.46571901</v>
      </c>
      <c r="Y195" s="3">
        <f t="shared" si="17"/>
        <v>2.469857852</v>
      </c>
      <c r="Z195" s="3">
        <f t="shared" si="27"/>
        <v>0.4300198938</v>
      </c>
      <c r="AA195" s="3">
        <f t="shared" si="18"/>
        <v>-1771.050978</v>
      </c>
      <c r="AB195" s="3" t="str">
        <f t="shared" si="19"/>
        <v>Spatter</v>
      </c>
      <c r="AC195" s="18">
        <f t="shared" si="20"/>
        <v>415.9625634</v>
      </c>
      <c r="AD195" s="18">
        <f t="shared" si="21"/>
        <v>0.4708571429</v>
      </c>
      <c r="AE195" s="18">
        <f t="shared" si="22"/>
        <v>1414.91105</v>
      </c>
      <c r="AF195" s="18" t="str">
        <f t="shared" si="23"/>
        <v>blank</v>
      </c>
      <c r="AG195" s="19" t="str">
        <f t="shared" si="24"/>
        <v>Keyhole Mode</v>
      </c>
      <c r="AH195" s="19">
        <f t="shared" si="25"/>
        <v>139.9999452</v>
      </c>
      <c r="AI195" s="19">
        <f t="shared" si="26"/>
        <v>14.10327516</v>
      </c>
      <c r="AJ195" s="18"/>
    </row>
    <row r="196">
      <c r="A196" s="1">
        <v>200.0</v>
      </c>
      <c r="B196" s="1">
        <v>1000.0</v>
      </c>
      <c r="C196" s="17">
        <v>35.0</v>
      </c>
      <c r="D196" s="17">
        <v>35.0</v>
      </c>
      <c r="E196" s="17">
        <v>55.0</v>
      </c>
      <c r="F196" s="17">
        <v>110.0</v>
      </c>
      <c r="G196" s="17">
        <f t="shared" si="1"/>
        <v>1097.444007</v>
      </c>
      <c r="H196" s="3">
        <f t="shared" si="2"/>
        <v>1.571428571</v>
      </c>
      <c r="I196" s="3">
        <f t="shared" si="3"/>
        <v>9.976763698</v>
      </c>
      <c r="J196" s="3">
        <f t="shared" si="4"/>
        <v>2</v>
      </c>
      <c r="K196" s="1" t="str">
        <f t="shared" si="5"/>
        <v>Desired</v>
      </c>
      <c r="L196" s="1">
        <f t="shared" si="6"/>
        <v>0.6995621055</v>
      </c>
      <c r="M196" s="1">
        <v>7800.0</v>
      </c>
      <c r="N196" s="1">
        <f t="shared" si="7"/>
        <v>93.32086179</v>
      </c>
      <c r="O196" s="1">
        <v>500.0</v>
      </c>
      <c r="P196" s="16">
        <f t="shared" si="8"/>
        <v>7688.760546</v>
      </c>
      <c r="Q196" s="3">
        <f t="shared" si="9"/>
        <v>0.003342388644</v>
      </c>
      <c r="R196" s="16">
        <f t="shared" si="10"/>
        <v>2459.200622</v>
      </c>
      <c r="S196" s="16">
        <f t="shared" si="11"/>
        <v>54674.23155</v>
      </c>
      <c r="T196" s="16">
        <f t="shared" si="12"/>
        <v>71428.57143</v>
      </c>
      <c r="U196" s="16" t="str">
        <f t="shared" si="13"/>
        <v>no spatter</v>
      </c>
      <c r="V196" s="3">
        <f t="shared" si="14"/>
        <v>45.5495293</v>
      </c>
      <c r="W196" s="3">
        <f t="shared" si="15"/>
        <v>565.6565657</v>
      </c>
      <c r="X196" s="3">
        <f t="shared" si="16"/>
        <v>19.9535274</v>
      </c>
      <c r="Y196" s="3">
        <f t="shared" si="17"/>
        <v>1.097444007</v>
      </c>
      <c r="Z196" s="3">
        <f t="shared" si="27"/>
        <v>1.528582724</v>
      </c>
      <c r="AA196" s="3">
        <f t="shared" si="18"/>
        <v>-1250.576513</v>
      </c>
      <c r="AB196" s="3" t="str">
        <f t="shared" si="19"/>
        <v>Spatter</v>
      </c>
      <c r="AC196" s="18">
        <f t="shared" si="20"/>
        <v>207.9812817</v>
      </c>
      <c r="AD196" s="18">
        <f t="shared" si="21"/>
        <v>0.2354285714</v>
      </c>
      <c r="AE196" s="18">
        <f t="shared" si="22"/>
        <v>744.1482457</v>
      </c>
      <c r="AF196" s="18" t="str">
        <f t="shared" si="23"/>
        <v>blank</v>
      </c>
      <c r="AG196" s="19" t="str">
        <f t="shared" si="24"/>
        <v>Keyhole Mode</v>
      </c>
      <c r="AH196" s="19">
        <f t="shared" si="25"/>
        <v>139.9124211</v>
      </c>
      <c r="AI196" s="19">
        <f t="shared" si="26"/>
        <v>13.20662117</v>
      </c>
      <c r="AJ196" s="18"/>
    </row>
    <row r="197">
      <c r="A197" s="1">
        <v>200.0</v>
      </c>
      <c r="B197" s="1">
        <v>1500.0</v>
      </c>
      <c r="C197" s="17">
        <v>29.0</v>
      </c>
      <c r="D197" s="17">
        <v>35.0</v>
      </c>
      <c r="E197" s="17">
        <v>43.5</v>
      </c>
      <c r="F197" s="17">
        <v>87.0</v>
      </c>
      <c r="G197" s="17">
        <f t="shared" si="1"/>
        <v>1065.541124</v>
      </c>
      <c r="H197" s="3">
        <f t="shared" si="2"/>
        <v>1.5</v>
      </c>
      <c r="I197" s="3">
        <f t="shared" si="3"/>
        <v>12.24759912</v>
      </c>
      <c r="J197" s="3">
        <f t="shared" si="4"/>
        <v>2</v>
      </c>
      <c r="K197" s="1" t="str">
        <f t="shared" si="5"/>
        <v>Desired</v>
      </c>
      <c r="L197" s="1">
        <f t="shared" si="6"/>
        <v>0.6948798937</v>
      </c>
      <c r="M197" s="1">
        <v>7800.0</v>
      </c>
      <c r="N197" s="1">
        <f t="shared" si="7"/>
        <v>77.91978408</v>
      </c>
      <c r="O197" s="1">
        <v>500.0</v>
      </c>
      <c r="P197" s="16">
        <f t="shared" si="8"/>
        <v>6235.828687</v>
      </c>
      <c r="Q197" s="3">
        <f t="shared" si="9"/>
        <v>0.003229290159</v>
      </c>
      <c r="R197" s="16">
        <f t="shared" si="10"/>
        <v>2442.804238</v>
      </c>
      <c r="S197" s="16">
        <f t="shared" si="11"/>
        <v>54681.35637</v>
      </c>
      <c r="T197" s="16">
        <f t="shared" si="12"/>
        <v>71428.57143</v>
      </c>
      <c r="U197" s="16" t="str">
        <f t="shared" si="13"/>
        <v>no spatter</v>
      </c>
      <c r="V197" s="3">
        <f t="shared" si="14"/>
        <v>36.94211307</v>
      </c>
      <c r="W197" s="3">
        <f t="shared" si="15"/>
        <v>468.6868687</v>
      </c>
      <c r="X197" s="3">
        <f t="shared" si="16"/>
        <v>24.49519824</v>
      </c>
      <c r="Y197" s="3">
        <f t="shared" si="17"/>
        <v>0.7103607491</v>
      </c>
      <c r="Z197" s="3">
        <f t="shared" si="27"/>
        <v>3.339329771</v>
      </c>
      <c r="AA197" s="3">
        <f t="shared" si="18"/>
        <v>-1013.637026</v>
      </c>
      <c r="AB197" s="3" t="str">
        <f t="shared" si="19"/>
        <v>Spatter</v>
      </c>
      <c r="AC197" s="18">
        <f t="shared" si="20"/>
        <v>138.6541878</v>
      </c>
      <c r="AD197" s="18">
        <f t="shared" si="21"/>
        <v>0.156952381</v>
      </c>
      <c r="AE197" s="18">
        <f t="shared" si="22"/>
        <v>508.7586921</v>
      </c>
      <c r="AF197" s="18" t="str">
        <f t="shared" si="23"/>
        <v>blank</v>
      </c>
      <c r="AG197" s="19" t="str">
        <f t="shared" si="24"/>
        <v>Transition Mode</v>
      </c>
      <c r="AH197" s="19">
        <f t="shared" si="25"/>
        <v>138.9759787</v>
      </c>
      <c r="AI197" s="19">
        <f t="shared" si="26"/>
        <v>12.78954423</v>
      </c>
      <c r="AJ197" s="18"/>
    </row>
    <row r="198">
      <c r="A198" s="1">
        <v>200.0</v>
      </c>
      <c r="B198" s="1">
        <v>2000.0</v>
      </c>
      <c r="C198" s="17">
        <v>25.0</v>
      </c>
      <c r="D198" s="17">
        <v>35.0</v>
      </c>
      <c r="E198" s="17">
        <v>37.5</v>
      </c>
      <c r="F198" s="17">
        <v>75.0</v>
      </c>
      <c r="G198" s="17">
        <f t="shared" si="1"/>
        <v>1034.905074</v>
      </c>
      <c r="H198" s="3">
        <f t="shared" si="2"/>
        <v>1.5</v>
      </c>
      <c r="I198" s="3">
        <f t="shared" si="3"/>
        <v>13.79873432</v>
      </c>
      <c r="J198" s="3">
        <f t="shared" si="4"/>
        <v>2</v>
      </c>
      <c r="K198" s="1" t="str">
        <f t="shared" si="5"/>
        <v>Desired</v>
      </c>
      <c r="L198" s="1">
        <f t="shared" si="6"/>
        <v>0.6824921126</v>
      </c>
      <c r="M198" s="1">
        <v>7800.0</v>
      </c>
      <c r="N198" s="1">
        <f t="shared" si="7"/>
        <v>68.04358882</v>
      </c>
      <c r="O198" s="1">
        <v>500.0</v>
      </c>
      <c r="P198" s="16">
        <f t="shared" si="8"/>
        <v>5304.112152</v>
      </c>
      <c r="Q198" s="3">
        <f t="shared" si="9"/>
        <v>0.003129452696</v>
      </c>
      <c r="R198" s="16">
        <f t="shared" si="10"/>
        <v>2407.398171</v>
      </c>
      <c r="S198" s="16">
        <f t="shared" si="11"/>
        <v>54687.98023</v>
      </c>
      <c r="T198" s="16">
        <f t="shared" si="12"/>
        <v>71428.57143</v>
      </c>
      <c r="U198" s="16" t="str">
        <f t="shared" si="13"/>
        <v>no spatter</v>
      </c>
      <c r="V198" s="3">
        <f t="shared" si="14"/>
        <v>31.42246536</v>
      </c>
      <c r="W198" s="3">
        <f t="shared" si="15"/>
        <v>404.040404</v>
      </c>
      <c r="X198" s="3">
        <f t="shared" si="16"/>
        <v>27.59746865</v>
      </c>
      <c r="Y198" s="3">
        <f t="shared" si="17"/>
        <v>0.5174525372</v>
      </c>
      <c r="Z198" s="3">
        <f t="shared" si="27"/>
        <v>5.7658997</v>
      </c>
      <c r="AA198" s="3">
        <f t="shared" si="18"/>
        <v>-861.6956689</v>
      </c>
      <c r="AB198" s="3" t="str">
        <f t="shared" si="19"/>
        <v>Spatter</v>
      </c>
      <c r="AC198" s="18">
        <f t="shared" si="20"/>
        <v>103.9906408</v>
      </c>
      <c r="AD198" s="18">
        <f t="shared" si="21"/>
        <v>0.1177142857</v>
      </c>
      <c r="AE198" s="18">
        <f t="shared" si="22"/>
        <v>384.112157</v>
      </c>
      <c r="AF198" s="18" t="str">
        <f t="shared" si="23"/>
        <v>blank</v>
      </c>
      <c r="AG198" s="19" t="str">
        <f t="shared" si="24"/>
        <v>Transition Mode</v>
      </c>
      <c r="AH198" s="19">
        <f t="shared" si="25"/>
        <v>136.4984225</v>
      </c>
      <c r="AI198" s="19">
        <f t="shared" si="26"/>
        <v>12.35134884</v>
      </c>
      <c r="AJ198" s="18"/>
    </row>
    <row r="199">
      <c r="A199" s="1">
        <v>200.0</v>
      </c>
      <c r="B199" s="1">
        <v>2500.0</v>
      </c>
      <c r="C199" s="17">
        <v>23.33333</v>
      </c>
      <c r="D199" s="17">
        <v>35.0</v>
      </c>
      <c r="E199" s="17">
        <v>35.0</v>
      </c>
      <c r="F199" s="17">
        <v>70.0</v>
      </c>
      <c r="G199" s="17">
        <f t="shared" si="1"/>
        <v>989.5654099</v>
      </c>
      <c r="H199" s="3">
        <f t="shared" si="2"/>
        <v>1.500000214</v>
      </c>
      <c r="I199" s="3">
        <f t="shared" si="3"/>
        <v>14.13664871</v>
      </c>
      <c r="J199" s="3">
        <f t="shared" si="4"/>
        <v>2</v>
      </c>
      <c r="K199" s="1" t="str">
        <f t="shared" si="5"/>
        <v>Desired</v>
      </c>
      <c r="L199" s="1">
        <f t="shared" si="6"/>
        <v>0.6633894205</v>
      </c>
      <c r="M199" s="1">
        <v>7800.0</v>
      </c>
      <c r="N199" s="1">
        <f t="shared" si="7"/>
        <v>60.70036742</v>
      </c>
      <c r="O199" s="1">
        <v>500.0</v>
      </c>
      <c r="P199" s="16">
        <f t="shared" si="8"/>
        <v>4611.355417</v>
      </c>
      <c r="Q199" s="3">
        <f t="shared" si="9"/>
        <v>0.002991136674</v>
      </c>
      <c r="R199" s="16">
        <f t="shared" si="10"/>
        <v>2363.103667</v>
      </c>
      <c r="S199" s="16">
        <f t="shared" si="11"/>
        <v>54694.64103</v>
      </c>
      <c r="T199" s="16">
        <f t="shared" si="12"/>
        <v>71428.57143</v>
      </c>
      <c r="U199" s="16" t="str">
        <f t="shared" si="13"/>
        <v>no spatter</v>
      </c>
      <c r="V199" s="3">
        <f t="shared" si="14"/>
        <v>27.31845626</v>
      </c>
      <c r="W199" s="3">
        <f t="shared" si="15"/>
        <v>377.1043232</v>
      </c>
      <c r="X199" s="3">
        <f t="shared" si="16"/>
        <v>28.27329743</v>
      </c>
      <c r="Y199" s="3">
        <f t="shared" si="17"/>
        <v>0.395826164</v>
      </c>
      <c r="Z199" s="3">
        <f t="shared" si="27"/>
        <v>8.614520309</v>
      </c>
      <c r="AA199" s="3">
        <f t="shared" si="18"/>
        <v>-748.7231131</v>
      </c>
      <c r="AB199" s="3" t="str">
        <f t="shared" si="19"/>
        <v>Spatter</v>
      </c>
      <c r="AC199" s="18">
        <f t="shared" si="20"/>
        <v>83.19251267</v>
      </c>
      <c r="AD199" s="18">
        <f t="shared" si="21"/>
        <v>0.09417142857</v>
      </c>
      <c r="AE199" s="18">
        <f t="shared" si="22"/>
        <v>314.4609945</v>
      </c>
      <c r="AF199" s="18" t="str">
        <f t="shared" si="23"/>
        <v>blank</v>
      </c>
      <c r="AG199" s="19" t="str">
        <f t="shared" si="24"/>
        <v>Transition Mode</v>
      </c>
      <c r="AH199" s="19">
        <f t="shared" si="25"/>
        <v>132.6778841</v>
      </c>
      <c r="AI199" s="19">
        <f t="shared" si="26"/>
        <v>11.63542287</v>
      </c>
      <c r="AJ199" s="18"/>
    </row>
    <row r="200">
      <c r="A200" s="1">
        <v>250.0</v>
      </c>
      <c r="B200" s="1">
        <v>100.0</v>
      </c>
      <c r="C200" s="17">
        <v>125.0</v>
      </c>
      <c r="D200" s="17">
        <v>35.0</v>
      </c>
      <c r="E200" s="17">
        <v>187.5</v>
      </c>
      <c r="F200" s="17">
        <v>375.0</v>
      </c>
      <c r="G200" s="17">
        <f t="shared" si="1"/>
        <v>3150.912733</v>
      </c>
      <c r="H200" s="3">
        <f t="shared" si="2"/>
        <v>1.5</v>
      </c>
      <c r="I200" s="3">
        <f t="shared" si="3"/>
        <v>8.402433954</v>
      </c>
      <c r="J200" s="3">
        <f t="shared" si="4"/>
        <v>2</v>
      </c>
      <c r="K200" s="1" t="str">
        <f t="shared" si="5"/>
        <v>Desired</v>
      </c>
      <c r="L200" s="1">
        <f t="shared" si="6"/>
        <v>0.7</v>
      </c>
      <c r="M200" s="1">
        <v>7800.0</v>
      </c>
      <c r="N200" s="1">
        <f t="shared" si="7"/>
        <v>334.1821011</v>
      </c>
      <c r="O200" s="1">
        <v>500.0</v>
      </c>
      <c r="P200" s="16">
        <f t="shared" si="8"/>
        <v>30411.51897</v>
      </c>
      <c r="Q200" s="3">
        <f t="shared" si="9"/>
        <v>0.009649224086</v>
      </c>
      <c r="R200" s="16">
        <f t="shared" si="10"/>
        <v>1888.493064</v>
      </c>
      <c r="S200" s="16">
        <f t="shared" si="11"/>
        <v>54651.38992</v>
      </c>
      <c r="T200" s="16">
        <f t="shared" si="12"/>
        <v>71428.57143</v>
      </c>
      <c r="U200" s="16" t="str">
        <f t="shared" si="13"/>
        <v>no spatter</v>
      </c>
      <c r="V200" s="3">
        <f t="shared" si="14"/>
        <v>180.1630271</v>
      </c>
      <c r="W200" s="3">
        <f t="shared" si="15"/>
        <v>2020.20202</v>
      </c>
      <c r="X200" s="3">
        <f t="shared" si="16"/>
        <v>16.80486791</v>
      </c>
      <c r="Y200" s="3">
        <f t="shared" si="17"/>
        <v>31.50912733</v>
      </c>
      <c r="Z200" s="3">
        <f t="shared" si="27"/>
        <v>0.04388771307</v>
      </c>
      <c r="AA200" s="3">
        <f t="shared" si="18"/>
        <v>-4956.131383</v>
      </c>
      <c r="AB200" s="3" t="str">
        <f t="shared" si="19"/>
        <v>no spatter</v>
      </c>
      <c r="AC200" s="18">
        <f t="shared" si="20"/>
        <v>2599.766021</v>
      </c>
      <c r="AD200" s="18">
        <f t="shared" si="21"/>
        <v>2.354285714</v>
      </c>
      <c r="AE200" s="18">
        <f t="shared" si="22"/>
        <v>7947.051746</v>
      </c>
      <c r="AF200" s="18" t="str">
        <f t="shared" si="23"/>
        <v>blank</v>
      </c>
      <c r="AG200" s="19" t="str">
        <f t="shared" si="24"/>
        <v>Keyhole Mode</v>
      </c>
      <c r="AH200" s="19">
        <f t="shared" si="25"/>
        <v>175</v>
      </c>
      <c r="AI200" s="19">
        <f t="shared" si="26"/>
        <v>22.16339888</v>
      </c>
      <c r="AJ200" s="18"/>
    </row>
    <row r="201">
      <c r="A201" s="1">
        <v>250.0</v>
      </c>
      <c r="B201" s="1">
        <v>500.0</v>
      </c>
      <c r="C201" s="17">
        <v>56.66667</v>
      </c>
      <c r="D201" s="17">
        <v>35.0</v>
      </c>
      <c r="E201" s="17">
        <v>85.0</v>
      </c>
      <c r="F201" s="17">
        <v>170.0</v>
      </c>
      <c r="G201" s="17">
        <f t="shared" si="1"/>
        <v>1540.18336</v>
      </c>
      <c r="H201" s="3">
        <f t="shared" si="2"/>
        <v>1.499999912</v>
      </c>
      <c r="I201" s="3">
        <f t="shared" si="3"/>
        <v>9.059902115</v>
      </c>
      <c r="J201" s="3">
        <f t="shared" si="4"/>
        <v>2</v>
      </c>
      <c r="K201" s="1" t="str">
        <f t="shared" si="5"/>
        <v>keyhole</v>
      </c>
      <c r="L201" s="1">
        <f t="shared" si="6"/>
        <v>0.6999999931</v>
      </c>
      <c r="M201" s="1">
        <v>7800.0</v>
      </c>
      <c r="N201" s="1">
        <f t="shared" si="7"/>
        <v>155.9847129</v>
      </c>
      <c r="O201" s="1">
        <v>500.0</v>
      </c>
      <c r="P201" s="16">
        <f t="shared" si="8"/>
        <v>13600.44461</v>
      </c>
      <c r="Q201" s="3">
        <f t="shared" si="9"/>
        <v>0.004704429435</v>
      </c>
      <c r="R201" s="16">
        <f t="shared" si="10"/>
        <v>2449.853333</v>
      </c>
      <c r="S201" s="16">
        <f t="shared" si="11"/>
        <v>54660.94231</v>
      </c>
      <c r="T201" s="16">
        <f t="shared" si="12"/>
        <v>71428.57143</v>
      </c>
      <c r="U201" s="16" t="str">
        <f t="shared" si="13"/>
        <v>no spatter</v>
      </c>
      <c r="V201" s="3">
        <f t="shared" si="14"/>
        <v>80.57135434</v>
      </c>
      <c r="W201" s="3">
        <f t="shared" si="15"/>
        <v>915.8249697</v>
      </c>
      <c r="X201" s="3">
        <f t="shared" si="16"/>
        <v>18.11980423</v>
      </c>
      <c r="Y201" s="3">
        <f t="shared" si="17"/>
        <v>3.080366719</v>
      </c>
      <c r="Z201" s="3">
        <f t="shared" si="27"/>
        <v>0.5363138484</v>
      </c>
      <c r="AA201" s="3">
        <f t="shared" si="18"/>
        <v>-2214.635069</v>
      </c>
      <c r="AB201" s="3" t="str">
        <f t="shared" si="19"/>
        <v>Spatter</v>
      </c>
      <c r="AC201" s="18">
        <f t="shared" si="20"/>
        <v>519.9532042</v>
      </c>
      <c r="AD201" s="18">
        <f t="shared" si="21"/>
        <v>0.4708571429</v>
      </c>
      <c r="AE201" s="18">
        <f t="shared" si="22"/>
        <v>1744.185208</v>
      </c>
      <c r="AF201" s="18" t="str">
        <f t="shared" si="23"/>
        <v>spatter</v>
      </c>
      <c r="AG201" s="19" t="str">
        <f t="shared" si="24"/>
        <v>Keyhole Mode</v>
      </c>
      <c r="AH201" s="19">
        <f t="shared" si="25"/>
        <v>174.9999983</v>
      </c>
      <c r="AI201" s="19">
        <f t="shared" si="26"/>
        <v>15.69565126</v>
      </c>
      <c r="AJ201" s="18"/>
    </row>
    <row r="202">
      <c r="A202" s="1">
        <v>250.0</v>
      </c>
      <c r="B202" s="1">
        <v>1000.0</v>
      </c>
      <c r="C202" s="17">
        <v>40.0</v>
      </c>
      <c r="D202" s="17">
        <v>35.0</v>
      </c>
      <c r="E202" s="17">
        <v>60.0</v>
      </c>
      <c r="F202" s="17">
        <v>120.0</v>
      </c>
      <c r="G202" s="17">
        <f t="shared" si="1"/>
        <v>1371.01659</v>
      </c>
      <c r="H202" s="3">
        <f t="shared" si="2"/>
        <v>1.5</v>
      </c>
      <c r="I202" s="3">
        <f t="shared" si="3"/>
        <v>11.42513825</v>
      </c>
      <c r="J202" s="3">
        <f t="shared" si="4"/>
        <v>2</v>
      </c>
      <c r="K202" s="1" t="str">
        <f t="shared" si="5"/>
        <v>Desired</v>
      </c>
      <c r="L202" s="1">
        <f t="shared" si="6"/>
        <v>0.6999307472</v>
      </c>
      <c r="M202" s="1">
        <v>7800.0</v>
      </c>
      <c r="N202" s="1">
        <f t="shared" si="7"/>
        <v>113.7497619</v>
      </c>
      <c r="O202" s="1">
        <v>500.0</v>
      </c>
      <c r="P202" s="16">
        <f t="shared" si="8"/>
        <v>9616.015275</v>
      </c>
      <c r="Q202" s="3">
        <f t="shared" si="9"/>
        <v>0.004161317602</v>
      </c>
      <c r="R202" s="16">
        <f t="shared" si="10"/>
        <v>2523.254248</v>
      </c>
      <c r="S202" s="16">
        <f t="shared" si="11"/>
        <v>54668.10361</v>
      </c>
      <c r="T202" s="16">
        <f t="shared" si="12"/>
        <v>71428.57143</v>
      </c>
      <c r="U202" s="16" t="str">
        <f t="shared" si="13"/>
        <v>no spatter</v>
      </c>
      <c r="V202" s="3">
        <f t="shared" si="14"/>
        <v>56.96691514</v>
      </c>
      <c r="W202" s="3">
        <f t="shared" si="15"/>
        <v>646.4646465</v>
      </c>
      <c r="X202" s="3">
        <f t="shared" si="16"/>
        <v>22.85027651</v>
      </c>
      <c r="Y202" s="3">
        <f t="shared" si="17"/>
        <v>1.37101659</v>
      </c>
      <c r="Z202" s="3">
        <f t="shared" si="27"/>
        <v>1.909630251</v>
      </c>
      <c r="AA202" s="3">
        <f t="shared" si="18"/>
        <v>-1564.867058</v>
      </c>
      <c r="AB202" s="3" t="str">
        <f t="shared" si="19"/>
        <v>Spatter</v>
      </c>
      <c r="AC202" s="18">
        <f t="shared" si="20"/>
        <v>259.9766021</v>
      </c>
      <c r="AD202" s="18">
        <f t="shared" si="21"/>
        <v>0.2354285714</v>
      </c>
      <c r="AE202" s="18">
        <f t="shared" si="22"/>
        <v>915.3311385</v>
      </c>
      <c r="AF202" s="18" t="str">
        <f t="shared" si="23"/>
        <v>blank</v>
      </c>
      <c r="AG202" s="19" t="str">
        <f t="shared" si="24"/>
        <v>Keyhole Mode</v>
      </c>
      <c r="AH202" s="19">
        <f t="shared" si="25"/>
        <v>174.9826868</v>
      </c>
      <c r="AI202" s="19">
        <f t="shared" si="26"/>
        <v>14.78925044</v>
      </c>
      <c r="AJ202" s="18"/>
    </row>
    <row r="203">
      <c r="A203" s="1">
        <v>250.0</v>
      </c>
      <c r="B203" s="1">
        <v>1500.0</v>
      </c>
      <c r="C203" s="17">
        <v>33.33333</v>
      </c>
      <c r="D203" s="17">
        <v>35.0</v>
      </c>
      <c r="E203" s="17">
        <v>50.0</v>
      </c>
      <c r="F203" s="17">
        <v>100.0</v>
      </c>
      <c r="G203" s="17">
        <f t="shared" si="1"/>
        <v>1338.989516</v>
      </c>
      <c r="H203" s="3">
        <f t="shared" si="2"/>
        <v>1.50000015</v>
      </c>
      <c r="I203" s="3">
        <f t="shared" si="3"/>
        <v>13.38989516</v>
      </c>
      <c r="J203" s="3">
        <f t="shared" si="4"/>
        <v>2</v>
      </c>
      <c r="K203" s="1" t="str">
        <f t="shared" si="5"/>
        <v>Desired</v>
      </c>
      <c r="L203" s="1">
        <f t="shared" si="6"/>
        <v>0.6985026469</v>
      </c>
      <c r="M203" s="1">
        <v>7800.0</v>
      </c>
      <c r="N203" s="1">
        <f t="shared" si="7"/>
        <v>94.87549376</v>
      </c>
      <c r="O203" s="1">
        <v>500.0</v>
      </c>
      <c r="P203" s="16">
        <f t="shared" si="8"/>
        <v>7835.42394</v>
      </c>
      <c r="Q203" s="3">
        <f t="shared" si="9"/>
        <v>0.004051102059</v>
      </c>
      <c r="R203" s="16">
        <f t="shared" si="10"/>
        <v>2520.871334</v>
      </c>
      <c r="S203" s="16">
        <f t="shared" si="11"/>
        <v>54673.65921</v>
      </c>
      <c r="T203" s="16">
        <f t="shared" si="12"/>
        <v>71428.57143</v>
      </c>
      <c r="U203" s="16" t="str">
        <f t="shared" si="13"/>
        <v>no spatter</v>
      </c>
      <c r="V203" s="3">
        <f t="shared" si="14"/>
        <v>46.41838827</v>
      </c>
      <c r="W203" s="3">
        <f t="shared" si="15"/>
        <v>538.7204848</v>
      </c>
      <c r="X203" s="3">
        <f t="shared" si="16"/>
        <v>26.77979032</v>
      </c>
      <c r="Y203" s="3">
        <f t="shared" si="17"/>
        <v>0.8926596773</v>
      </c>
      <c r="Z203" s="3">
        <f t="shared" si="27"/>
        <v>4.196297501</v>
      </c>
      <c r="AA203" s="3">
        <f t="shared" si="18"/>
        <v>-1274.49391</v>
      </c>
      <c r="AB203" s="3" t="str">
        <f t="shared" si="19"/>
        <v>Spatter</v>
      </c>
      <c r="AC203" s="18">
        <f t="shared" si="20"/>
        <v>173.3177347</v>
      </c>
      <c r="AD203" s="18">
        <f t="shared" si="21"/>
        <v>0.156952381</v>
      </c>
      <c r="AE203" s="18">
        <f t="shared" si="22"/>
        <v>628.2089943</v>
      </c>
      <c r="AF203" s="18" t="str">
        <f t="shared" si="23"/>
        <v>blank</v>
      </c>
      <c r="AG203" s="19" t="str">
        <f t="shared" si="24"/>
        <v>Keyhole Mode</v>
      </c>
      <c r="AH203" s="19">
        <f t="shared" si="25"/>
        <v>174.6256617</v>
      </c>
      <c r="AI203" s="19">
        <f t="shared" si="26"/>
        <v>14.48088139</v>
      </c>
      <c r="AJ203" s="18"/>
    </row>
    <row r="204">
      <c r="A204" s="1">
        <v>250.0</v>
      </c>
      <c r="B204" s="1">
        <v>2000.0</v>
      </c>
      <c r="C204" s="17">
        <v>27.66667</v>
      </c>
      <c r="D204" s="17">
        <v>35.0</v>
      </c>
      <c r="E204" s="17">
        <v>41.5</v>
      </c>
      <c r="F204" s="17">
        <v>83.0</v>
      </c>
      <c r="G204" s="17">
        <f t="shared" si="1"/>
        <v>1315.207061</v>
      </c>
      <c r="H204" s="3">
        <f t="shared" si="2"/>
        <v>1.499999819</v>
      </c>
      <c r="I204" s="3">
        <f t="shared" si="3"/>
        <v>15.84586821</v>
      </c>
      <c r="J204" s="3">
        <f t="shared" si="4"/>
        <v>2</v>
      </c>
      <c r="K204" s="1" t="str">
        <f t="shared" si="5"/>
        <v>keyhole</v>
      </c>
      <c r="L204" s="1">
        <f t="shared" si="6"/>
        <v>0.6930374605</v>
      </c>
      <c r="M204" s="1">
        <v>7800.0</v>
      </c>
      <c r="N204" s="1">
        <f t="shared" si="7"/>
        <v>83.18539107</v>
      </c>
      <c r="O204" s="1">
        <v>500.0</v>
      </c>
      <c r="P204" s="16">
        <f t="shared" si="8"/>
        <v>6732.584063</v>
      </c>
      <c r="Q204" s="3">
        <f t="shared" si="9"/>
        <v>0.003968592229</v>
      </c>
      <c r="R204" s="16">
        <f t="shared" si="10"/>
        <v>2499.523139</v>
      </c>
      <c r="S204" s="16">
        <f t="shared" si="11"/>
        <v>54678.57433</v>
      </c>
      <c r="T204" s="16">
        <f t="shared" si="12"/>
        <v>71428.57143</v>
      </c>
      <c r="U204" s="16" t="str">
        <f t="shared" si="13"/>
        <v>no spatter</v>
      </c>
      <c r="V204" s="3">
        <f t="shared" si="14"/>
        <v>39.88497668</v>
      </c>
      <c r="W204" s="3">
        <f t="shared" si="15"/>
        <v>447.138101</v>
      </c>
      <c r="X204" s="3">
        <f t="shared" si="16"/>
        <v>31.69173641</v>
      </c>
      <c r="Y204" s="3">
        <f t="shared" si="17"/>
        <v>0.6576035305</v>
      </c>
      <c r="Z204" s="3">
        <f t="shared" si="27"/>
        <v>7.327582197</v>
      </c>
      <c r="AA204" s="3">
        <f t="shared" si="18"/>
        <v>-1094.646306</v>
      </c>
      <c r="AB204" s="3" t="str">
        <f t="shared" si="19"/>
        <v>Spatter</v>
      </c>
      <c r="AC204" s="18">
        <f t="shared" si="20"/>
        <v>129.9883011</v>
      </c>
      <c r="AD204" s="18">
        <f t="shared" si="21"/>
        <v>0.1177142857</v>
      </c>
      <c r="AE204" s="18">
        <f t="shared" si="22"/>
        <v>467.6099704</v>
      </c>
      <c r="AF204" s="18" t="str">
        <f t="shared" si="23"/>
        <v>spatter</v>
      </c>
      <c r="AG204" s="19" t="str">
        <f t="shared" si="24"/>
        <v>Transition Mode</v>
      </c>
      <c r="AH204" s="19">
        <f t="shared" si="25"/>
        <v>173.2593651</v>
      </c>
      <c r="AI204" s="19">
        <f t="shared" si="26"/>
        <v>14.33060369</v>
      </c>
      <c r="AJ204" s="18"/>
    </row>
    <row r="205">
      <c r="A205" s="1">
        <v>250.0</v>
      </c>
      <c r="B205" s="1">
        <v>2500.0</v>
      </c>
      <c r="C205" s="17">
        <v>25.0</v>
      </c>
      <c r="D205" s="17">
        <v>35.0</v>
      </c>
      <c r="E205" s="17">
        <v>37.5</v>
      </c>
      <c r="F205" s="17">
        <v>75.0</v>
      </c>
      <c r="G205" s="17">
        <f t="shared" si="1"/>
        <v>1275.539715</v>
      </c>
      <c r="H205" s="3">
        <f t="shared" si="2"/>
        <v>1.5</v>
      </c>
      <c r="I205" s="3">
        <f t="shared" si="3"/>
        <v>17.0071962</v>
      </c>
      <c r="J205" s="3">
        <f t="shared" si="4"/>
        <v>2</v>
      </c>
      <c r="K205" s="1" t="str">
        <f t="shared" si="5"/>
        <v>Desired</v>
      </c>
      <c r="L205" s="1">
        <f t="shared" si="6"/>
        <v>0.6824921126</v>
      </c>
      <c r="M205" s="1">
        <v>7800.0</v>
      </c>
      <c r="N205" s="1">
        <f t="shared" si="7"/>
        <v>74.67988327</v>
      </c>
      <c r="O205" s="1">
        <v>500.0</v>
      </c>
      <c r="P205" s="16">
        <f t="shared" si="8"/>
        <v>5930.177667</v>
      </c>
      <c r="Q205" s="3">
        <f t="shared" si="9"/>
        <v>0.003845320278</v>
      </c>
      <c r="R205" s="16">
        <f t="shared" si="10"/>
        <v>2470.071769</v>
      </c>
      <c r="S205" s="16">
        <f t="shared" si="11"/>
        <v>54683.29985</v>
      </c>
      <c r="T205" s="16">
        <f t="shared" si="12"/>
        <v>71428.57143</v>
      </c>
      <c r="U205" s="16" t="str">
        <f t="shared" si="13"/>
        <v>no spatter</v>
      </c>
      <c r="V205" s="3">
        <f t="shared" si="14"/>
        <v>35.13138428</v>
      </c>
      <c r="W205" s="3">
        <f t="shared" si="15"/>
        <v>404.040404</v>
      </c>
      <c r="X205" s="3">
        <f t="shared" si="16"/>
        <v>34.0143924</v>
      </c>
      <c r="Y205" s="3">
        <f t="shared" si="17"/>
        <v>0.5102158859</v>
      </c>
      <c r="Z205" s="3">
        <f t="shared" si="27"/>
        <v>11.10402877</v>
      </c>
      <c r="AA205" s="3">
        <f t="shared" si="18"/>
        <v>-963.7924334</v>
      </c>
      <c r="AB205" s="3" t="str">
        <f t="shared" si="19"/>
        <v>Spatter</v>
      </c>
      <c r="AC205" s="18">
        <f t="shared" si="20"/>
        <v>103.9906408</v>
      </c>
      <c r="AD205" s="18">
        <f t="shared" si="21"/>
        <v>0.09417142857</v>
      </c>
      <c r="AE205" s="18">
        <f t="shared" si="22"/>
        <v>375.4277313</v>
      </c>
      <c r="AF205" s="18" t="str">
        <f t="shared" si="23"/>
        <v>blank</v>
      </c>
      <c r="AG205" s="19" t="str">
        <f t="shared" si="24"/>
        <v>Transition Mode</v>
      </c>
      <c r="AH205" s="19">
        <f t="shared" si="25"/>
        <v>170.6230282</v>
      </c>
      <c r="AI205" s="19">
        <f t="shared" si="26"/>
        <v>13.86572648</v>
      </c>
      <c r="AJ205" s="18"/>
    </row>
    <row r="206">
      <c r="A206" s="1">
        <v>300.0</v>
      </c>
      <c r="B206" s="1">
        <v>100.0</v>
      </c>
      <c r="C206" s="17">
        <v>133.3333</v>
      </c>
      <c r="D206" s="17">
        <v>35.0</v>
      </c>
      <c r="E206" s="17">
        <v>200.0</v>
      </c>
      <c r="F206" s="17">
        <v>400.0</v>
      </c>
      <c r="G206" s="17">
        <f t="shared" si="1"/>
        <v>3776.524478</v>
      </c>
      <c r="H206" s="3">
        <f t="shared" si="2"/>
        <v>1.500000375</v>
      </c>
      <c r="I206" s="3">
        <f t="shared" si="3"/>
        <v>9.441311195</v>
      </c>
      <c r="J206" s="3">
        <f t="shared" si="4"/>
        <v>2</v>
      </c>
      <c r="K206" s="1" t="str">
        <f t="shared" si="5"/>
        <v>Desired</v>
      </c>
      <c r="L206" s="1">
        <f t="shared" si="6"/>
        <v>0.7</v>
      </c>
      <c r="M206" s="1">
        <v>7800.0</v>
      </c>
      <c r="N206" s="1">
        <f t="shared" si="7"/>
        <v>398.6545214</v>
      </c>
      <c r="O206" s="1">
        <v>500.0</v>
      </c>
      <c r="P206" s="16">
        <f t="shared" si="8"/>
        <v>36493.82277</v>
      </c>
      <c r="Q206" s="3">
        <f t="shared" si="9"/>
        <v>0.01152033737</v>
      </c>
      <c r="R206" s="16">
        <f t="shared" si="10"/>
        <v>1899.691727</v>
      </c>
      <c r="S206" s="16">
        <f t="shared" si="11"/>
        <v>54650.10204</v>
      </c>
      <c r="T206" s="16">
        <f t="shared" si="12"/>
        <v>71428.57143</v>
      </c>
      <c r="U206" s="16" t="str">
        <f t="shared" si="13"/>
        <v>no spatter</v>
      </c>
      <c r="V206" s="3">
        <f t="shared" si="14"/>
        <v>216.1956325</v>
      </c>
      <c r="W206" s="3">
        <f t="shared" si="15"/>
        <v>2154.881616</v>
      </c>
      <c r="X206" s="3">
        <f t="shared" si="16"/>
        <v>18.88262239</v>
      </c>
      <c r="Y206" s="3">
        <f t="shared" si="17"/>
        <v>37.76524478</v>
      </c>
      <c r="Z206" s="3">
        <f t="shared" si="27"/>
        <v>0.05260159094</v>
      </c>
      <c r="AA206" s="3">
        <f t="shared" si="18"/>
        <v>-5948.014059</v>
      </c>
      <c r="AB206" s="3" t="str">
        <f t="shared" si="19"/>
        <v>no spatter</v>
      </c>
      <c r="AC206" s="18">
        <f t="shared" si="20"/>
        <v>3119.719225</v>
      </c>
      <c r="AD206" s="18">
        <f t="shared" si="21"/>
        <v>2.354285714</v>
      </c>
      <c r="AE206" s="18">
        <f t="shared" si="22"/>
        <v>9456.988027</v>
      </c>
      <c r="AF206" s="18" t="str">
        <f t="shared" si="23"/>
        <v>blank</v>
      </c>
      <c r="AG206" s="19" t="str">
        <f t="shared" si="24"/>
        <v>Keyhole Mode</v>
      </c>
      <c r="AH206" s="19">
        <f t="shared" si="25"/>
        <v>210</v>
      </c>
      <c r="AI206" s="19">
        <f t="shared" si="26"/>
        <v>24.14236351</v>
      </c>
      <c r="AJ206" s="18"/>
    </row>
    <row r="207">
      <c r="A207" s="1">
        <v>300.0</v>
      </c>
      <c r="B207" s="1">
        <v>500.0</v>
      </c>
      <c r="C207" s="17">
        <v>61.0</v>
      </c>
      <c r="D207" s="17">
        <v>35.0</v>
      </c>
      <c r="E207" s="17">
        <v>91.5</v>
      </c>
      <c r="F207" s="17">
        <v>183.0</v>
      </c>
      <c r="G207" s="17">
        <f t="shared" si="1"/>
        <v>1845.437345</v>
      </c>
      <c r="H207" s="3">
        <f t="shared" si="2"/>
        <v>1.5</v>
      </c>
      <c r="I207" s="3">
        <f t="shared" si="3"/>
        <v>10.08435708</v>
      </c>
      <c r="J207" s="3">
        <f t="shared" si="4"/>
        <v>2</v>
      </c>
      <c r="K207" s="1" t="str">
        <f t="shared" si="5"/>
        <v>Desired</v>
      </c>
      <c r="L207" s="1">
        <f t="shared" si="6"/>
        <v>0.6999999998</v>
      </c>
      <c r="M207" s="1">
        <v>7800.0</v>
      </c>
      <c r="N207" s="1">
        <f t="shared" si="7"/>
        <v>184.8176571</v>
      </c>
      <c r="O207" s="1">
        <v>500.0</v>
      </c>
      <c r="P207" s="16">
        <f t="shared" si="8"/>
        <v>16320.53369</v>
      </c>
      <c r="Q207" s="3">
        <f t="shared" si="9"/>
        <v>0.005618815444</v>
      </c>
      <c r="R207" s="16">
        <f t="shared" si="10"/>
        <v>2481.189374</v>
      </c>
      <c r="S207" s="16">
        <f t="shared" si="11"/>
        <v>54658.06206</v>
      </c>
      <c r="T207" s="16">
        <f t="shared" si="12"/>
        <v>71428.57143</v>
      </c>
      <c r="U207" s="16" t="str">
        <f t="shared" si="13"/>
        <v>no spatter</v>
      </c>
      <c r="V207" s="3">
        <f t="shared" si="14"/>
        <v>96.68562613</v>
      </c>
      <c r="W207" s="3">
        <f t="shared" si="15"/>
        <v>985.8585859</v>
      </c>
      <c r="X207" s="3">
        <f t="shared" si="16"/>
        <v>20.16871415</v>
      </c>
      <c r="Y207" s="3">
        <f t="shared" si="17"/>
        <v>3.69087469</v>
      </c>
      <c r="Z207" s="3">
        <f t="shared" si="27"/>
        <v>0.6426076469</v>
      </c>
      <c r="AA207" s="3">
        <f t="shared" si="18"/>
        <v>-2658.218508</v>
      </c>
      <c r="AB207" s="3" t="str">
        <f t="shared" si="19"/>
        <v>Spatter</v>
      </c>
      <c r="AC207" s="18">
        <f t="shared" si="20"/>
        <v>623.9438451</v>
      </c>
      <c r="AD207" s="18">
        <f t="shared" si="21"/>
        <v>0.4708571429</v>
      </c>
      <c r="AE207" s="18">
        <f t="shared" si="22"/>
        <v>2061.373705</v>
      </c>
      <c r="AF207" s="18" t="str">
        <f t="shared" si="23"/>
        <v>blank</v>
      </c>
      <c r="AG207" s="19" t="str">
        <f t="shared" si="24"/>
        <v>Keyhole Mode</v>
      </c>
      <c r="AH207" s="19">
        <f t="shared" si="25"/>
        <v>209.9999999</v>
      </c>
      <c r="AI207" s="19">
        <f t="shared" si="26"/>
        <v>17.18501773</v>
      </c>
      <c r="AJ207" s="18"/>
    </row>
    <row r="208">
      <c r="A208" s="1">
        <v>300.0</v>
      </c>
      <c r="B208" s="1">
        <v>1000.0</v>
      </c>
      <c r="C208" s="17">
        <v>43.33333</v>
      </c>
      <c r="D208" s="17">
        <v>35.0</v>
      </c>
      <c r="E208" s="17">
        <v>65.0</v>
      </c>
      <c r="F208" s="17">
        <v>130.0</v>
      </c>
      <c r="G208" s="17">
        <f t="shared" si="1"/>
        <v>1644.150477</v>
      </c>
      <c r="H208" s="3">
        <f t="shared" si="2"/>
        <v>1.500000115</v>
      </c>
      <c r="I208" s="3">
        <f t="shared" si="3"/>
        <v>12.64731136</v>
      </c>
      <c r="J208" s="3">
        <f t="shared" si="4"/>
        <v>2</v>
      </c>
      <c r="K208" s="1" t="str">
        <f t="shared" si="5"/>
        <v>Desired</v>
      </c>
      <c r="L208" s="1">
        <f t="shared" si="6"/>
        <v>0.6999890477</v>
      </c>
      <c r="M208" s="1">
        <v>7800.0</v>
      </c>
      <c r="N208" s="1">
        <f t="shared" si="7"/>
        <v>134.1459025</v>
      </c>
      <c r="O208" s="1">
        <v>500.0</v>
      </c>
      <c r="P208" s="16">
        <f t="shared" si="8"/>
        <v>11540.17949</v>
      </c>
      <c r="Q208" s="3">
        <f t="shared" si="9"/>
        <v>0.004979663338</v>
      </c>
      <c r="R208" s="16">
        <f t="shared" si="10"/>
        <v>2567.742779</v>
      </c>
      <c r="S208" s="16">
        <f t="shared" si="11"/>
        <v>54664.02774</v>
      </c>
      <c r="T208" s="16">
        <f t="shared" si="12"/>
        <v>71428.57143</v>
      </c>
      <c r="U208" s="16" t="str">
        <f t="shared" si="13"/>
        <v>no spatter</v>
      </c>
      <c r="V208" s="3">
        <f t="shared" si="14"/>
        <v>68.36599221</v>
      </c>
      <c r="W208" s="3">
        <f t="shared" si="15"/>
        <v>700.3366465</v>
      </c>
      <c r="X208" s="3">
        <f t="shared" si="16"/>
        <v>25.29462272</v>
      </c>
      <c r="Y208" s="3">
        <f t="shared" si="17"/>
        <v>1.644150477</v>
      </c>
      <c r="Z208" s="3">
        <f t="shared" si="27"/>
        <v>2.290066736</v>
      </c>
      <c r="AA208" s="3">
        <f t="shared" si="18"/>
        <v>-1878.653612</v>
      </c>
      <c r="AB208" s="3" t="str">
        <f t="shared" si="19"/>
        <v>Spatter</v>
      </c>
      <c r="AC208" s="18">
        <f t="shared" si="20"/>
        <v>311.9719225</v>
      </c>
      <c r="AD208" s="18">
        <f t="shared" si="21"/>
        <v>0.2354285714</v>
      </c>
      <c r="AE208" s="18">
        <f t="shared" si="22"/>
        <v>1079.097872</v>
      </c>
      <c r="AF208" s="18" t="str">
        <f t="shared" si="23"/>
        <v>blank</v>
      </c>
      <c r="AG208" s="19" t="str">
        <f t="shared" si="24"/>
        <v>Keyhole Mode</v>
      </c>
      <c r="AH208" s="19">
        <f t="shared" si="25"/>
        <v>209.9967143</v>
      </c>
      <c r="AI208" s="19">
        <f t="shared" si="26"/>
        <v>16.26787486</v>
      </c>
      <c r="AJ208" s="18"/>
    </row>
    <row r="209">
      <c r="A209" s="1">
        <v>300.0</v>
      </c>
      <c r="B209" s="1">
        <v>1500.0</v>
      </c>
      <c r="C209" s="17">
        <v>36.0</v>
      </c>
      <c r="D209" s="17">
        <v>35.0</v>
      </c>
      <c r="E209" s="17">
        <v>54.0</v>
      </c>
      <c r="F209" s="17">
        <v>108.0</v>
      </c>
      <c r="G209" s="17">
        <f t="shared" si="1"/>
        <v>1609.318244</v>
      </c>
      <c r="H209" s="3">
        <f t="shared" si="2"/>
        <v>1.5</v>
      </c>
      <c r="I209" s="3">
        <f t="shared" si="3"/>
        <v>14.90109485</v>
      </c>
      <c r="J209" s="3">
        <f t="shared" si="4"/>
        <v>2</v>
      </c>
      <c r="K209" s="1" t="str">
        <f t="shared" si="5"/>
        <v>Desired</v>
      </c>
      <c r="L209" s="1">
        <f t="shared" si="6"/>
        <v>0.6995621055</v>
      </c>
      <c r="M209" s="1">
        <v>7800.0</v>
      </c>
      <c r="N209" s="1">
        <f t="shared" si="7"/>
        <v>111.6377625</v>
      </c>
      <c r="O209" s="1">
        <v>500.0</v>
      </c>
      <c r="P209" s="16">
        <f t="shared" si="8"/>
        <v>9416.770047</v>
      </c>
      <c r="Q209" s="3">
        <f t="shared" si="9"/>
        <v>0.004860398276</v>
      </c>
      <c r="R209" s="16">
        <f t="shared" si="10"/>
        <v>2574.73817</v>
      </c>
      <c r="S209" s="16">
        <f t="shared" si="11"/>
        <v>54668.62085</v>
      </c>
      <c r="T209" s="16">
        <f t="shared" si="12"/>
        <v>71428.57143</v>
      </c>
      <c r="U209" s="16" t="str">
        <f t="shared" si="13"/>
        <v>no spatter</v>
      </c>
      <c r="V209" s="3">
        <f t="shared" si="14"/>
        <v>55.78655241</v>
      </c>
      <c r="W209" s="3">
        <f t="shared" si="15"/>
        <v>581.8181818</v>
      </c>
      <c r="X209" s="3">
        <f t="shared" si="16"/>
        <v>29.80218971</v>
      </c>
      <c r="Y209" s="3">
        <f t="shared" si="17"/>
        <v>1.07287883</v>
      </c>
      <c r="Z209" s="3">
        <f t="shared" si="27"/>
        <v>5.043488426</v>
      </c>
      <c r="AA209" s="3">
        <f t="shared" si="18"/>
        <v>-1532.374783</v>
      </c>
      <c r="AB209" s="3" t="str">
        <f t="shared" si="19"/>
        <v>Spatter</v>
      </c>
      <c r="AC209" s="18">
        <f t="shared" si="20"/>
        <v>207.9812817</v>
      </c>
      <c r="AD209" s="18">
        <f t="shared" si="21"/>
        <v>0.156952381</v>
      </c>
      <c r="AE209" s="18">
        <f t="shared" si="22"/>
        <v>738.2063044</v>
      </c>
      <c r="AF209" s="18" t="str">
        <f t="shared" si="23"/>
        <v>blank</v>
      </c>
      <c r="AG209" s="19" t="str">
        <f t="shared" si="24"/>
        <v>Keyhole Mode</v>
      </c>
      <c r="AH209" s="19">
        <f t="shared" si="25"/>
        <v>209.8686317</v>
      </c>
      <c r="AI209" s="19">
        <f t="shared" si="26"/>
        <v>16.0309989</v>
      </c>
      <c r="AJ209" s="18"/>
    </row>
    <row r="210">
      <c r="A210" s="1">
        <v>300.0</v>
      </c>
      <c r="B210" s="1">
        <v>2000.0</v>
      </c>
      <c r="C210" s="17">
        <v>30.66667</v>
      </c>
      <c r="D210" s="17">
        <v>35.0</v>
      </c>
      <c r="E210" s="17">
        <v>46.0</v>
      </c>
      <c r="F210" s="17">
        <v>92.0</v>
      </c>
      <c r="G210" s="17">
        <f t="shared" si="1"/>
        <v>1589.02043</v>
      </c>
      <c r="H210" s="3">
        <f t="shared" si="2"/>
        <v>1.499999837</v>
      </c>
      <c r="I210" s="3">
        <f t="shared" si="3"/>
        <v>17.2719612</v>
      </c>
      <c r="J210" s="3">
        <f t="shared" si="4"/>
        <v>2</v>
      </c>
      <c r="K210" s="1" t="str">
        <f t="shared" si="5"/>
        <v>keyhole</v>
      </c>
      <c r="L210" s="1">
        <f t="shared" si="6"/>
        <v>0.6972311362</v>
      </c>
      <c r="M210" s="1">
        <v>7800.0</v>
      </c>
      <c r="N210" s="1">
        <f t="shared" si="7"/>
        <v>97.97668076</v>
      </c>
      <c r="O210" s="1">
        <v>500.0</v>
      </c>
      <c r="P210" s="16">
        <f t="shared" si="8"/>
        <v>8127.988751</v>
      </c>
      <c r="Q210" s="3">
        <f t="shared" si="9"/>
        <v>0.004789446919</v>
      </c>
      <c r="R210" s="16">
        <f t="shared" si="10"/>
        <v>2562.021741</v>
      </c>
      <c r="S210" s="16">
        <f t="shared" si="11"/>
        <v>54672.57922</v>
      </c>
      <c r="T210" s="16">
        <f t="shared" si="12"/>
        <v>71428.57143</v>
      </c>
      <c r="U210" s="16" t="str">
        <f t="shared" si="13"/>
        <v>no spatter</v>
      </c>
      <c r="V210" s="3">
        <f t="shared" si="14"/>
        <v>48.15159212</v>
      </c>
      <c r="W210" s="3">
        <f t="shared" si="15"/>
        <v>495.6229495</v>
      </c>
      <c r="X210" s="3">
        <f t="shared" si="16"/>
        <v>34.54392239</v>
      </c>
      <c r="Y210" s="3">
        <f t="shared" si="17"/>
        <v>0.794510215</v>
      </c>
      <c r="Z210" s="3">
        <f t="shared" si="27"/>
        <v>8.853113824</v>
      </c>
      <c r="AA210" s="3">
        <f t="shared" si="18"/>
        <v>-1322.204445</v>
      </c>
      <c r="AB210" s="3" t="str">
        <f t="shared" si="19"/>
        <v>Spatter</v>
      </c>
      <c r="AC210" s="18">
        <f t="shared" si="20"/>
        <v>155.9859613</v>
      </c>
      <c r="AD210" s="18">
        <f t="shared" si="21"/>
        <v>0.1177142857</v>
      </c>
      <c r="AE210" s="18">
        <f t="shared" si="22"/>
        <v>554.7069757</v>
      </c>
      <c r="AF210" s="18" t="str">
        <f t="shared" si="23"/>
        <v>spatter</v>
      </c>
      <c r="AG210" s="19" t="str">
        <f t="shared" si="24"/>
        <v>Keyhole Mode</v>
      </c>
      <c r="AH210" s="19">
        <f t="shared" si="25"/>
        <v>209.1693409</v>
      </c>
      <c r="AI210" s="19">
        <f t="shared" si="26"/>
        <v>15.91896955</v>
      </c>
      <c r="AJ210" s="18"/>
    </row>
    <row r="211">
      <c r="A211" s="1">
        <v>300.0</v>
      </c>
      <c r="B211" s="1">
        <v>2500.0</v>
      </c>
      <c r="C211" s="17">
        <v>27.33333</v>
      </c>
      <c r="D211" s="17">
        <v>35.0</v>
      </c>
      <c r="E211" s="17">
        <v>41.0</v>
      </c>
      <c r="F211" s="17">
        <v>82.0</v>
      </c>
      <c r="G211" s="17">
        <f t="shared" si="1"/>
        <v>1553.374916</v>
      </c>
      <c r="H211" s="3">
        <f t="shared" si="2"/>
        <v>1.500000183</v>
      </c>
      <c r="I211" s="3">
        <f t="shared" si="3"/>
        <v>18.94359653</v>
      </c>
      <c r="J211" s="3">
        <f t="shared" si="4"/>
        <v>2</v>
      </c>
      <c r="K211" s="1" t="str">
        <f t="shared" si="5"/>
        <v>Desired</v>
      </c>
      <c r="L211" s="1">
        <f t="shared" si="6"/>
        <v>0.6916273896</v>
      </c>
      <c r="M211" s="1">
        <v>7800.0</v>
      </c>
      <c r="N211" s="1">
        <f t="shared" si="7"/>
        <v>88.26152863</v>
      </c>
      <c r="O211" s="1">
        <v>500.0</v>
      </c>
      <c r="P211" s="16">
        <f t="shared" si="8"/>
        <v>7211.464965</v>
      </c>
      <c r="Q211" s="3">
        <f t="shared" si="9"/>
        <v>0.004677090213</v>
      </c>
      <c r="R211" s="16">
        <f t="shared" si="10"/>
        <v>2541.543519</v>
      </c>
      <c r="S211" s="16">
        <f t="shared" si="11"/>
        <v>54676.25534</v>
      </c>
      <c r="T211" s="16">
        <f t="shared" si="12"/>
        <v>71428.57143</v>
      </c>
      <c r="U211" s="16" t="str">
        <f t="shared" si="13"/>
        <v>no spatter</v>
      </c>
      <c r="V211" s="3">
        <f t="shared" si="14"/>
        <v>42.72194884</v>
      </c>
      <c r="W211" s="3">
        <f t="shared" si="15"/>
        <v>441.7507879</v>
      </c>
      <c r="X211" s="3">
        <f t="shared" si="16"/>
        <v>37.88719307</v>
      </c>
      <c r="Y211" s="3">
        <f t="shared" si="17"/>
        <v>0.6213499663</v>
      </c>
      <c r="Z211" s="3">
        <f t="shared" si="27"/>
        <v>13.52268342</v>
      </c>
      <c r="AA211" s="3">
        <f t="shared" si="18"/>
        <v>-1172.740674</v>
      </c>
      <c r="AB211" s="3" t="str">
        <f t="shared" si="19"/>
        <v>Spatter</v>
      </c>
      <c r="AC211" s="18">
        <f t="shared" si="20"/>
        <v>124.788769</v>
      </c>
      <c r="AD211" s="18">
        <f t="shared" si="21"/>
        <v>0.09417142857</v>
      </c>
      <c r="AE211" s="18">
        <f t="shared" si="22"/>
        <v>442.6572404</v>
      </c>
      <c r="AF211" s="18" t="str">
        <f t="shared" si="23"/>
        <v>blank</v>
      </c>
      <c r="AG211" s="19" t="str">
        <f t="shared" si="24"/>
        <v>Keyhole Mode</v>
      </c>
      <c r="AH211" s="19">
        <f t="shared" si="25"/>
        <v>207.4882169</v>
      </c>
      <c r="AI211" s="19">
        <f t="shared" si="26"/>
        <v>15.62301592</v>
      </c>
      <c r="AJ211" s="18"/>
    </row>
    <row r="212">
      <c r="A212" s="1">
        <v>150.0</v>
      </c>
      <c r="B212" s="1">
        <v>20.0</v>
      </c>
      <c r="C212" s="17">
        <v>100.0</v>
      </c>
      <c r="D212" s="17">
        <v>500.0</v>
      </c>
      <c r="E212" s="17">
        <v>134.833</v>
      </c>
      <c r="F212" s="17">
        <v>423.3</v>
      </c>
      <c r="G212" s="17">
        <f t="shared" si="1"/>
        <v>1077.800487</v>
      </c>
      <c r="H212" s="3">
        <f t="shared" si="2"/>
        <v>1.34833</v>
      </c>
      <c r="I212" s="3">
        <f t="shared" si="3"/>
        <v>2.54618589</v>
      </c>
      <c r="J212" s="3">
        <f t="shared" si="4"/>
        <v>3.139439158</v>
      </c>
      <c r="K212" s="1" t="str">
        <f t="shared" si="5"/>
        <v>keyhole</v>
      </c>
      <c r="L212" s="1">
        <f t="shared" si="6"/>
        <v>0.5195267201</v>
      </c>
      <c r="M212" s="1">
        <v>7800.0</v>
      </c>
      <c r="N212" s="1">
        <f t="shared" si="7"/>
        <v>17.76479851</v>
      </c>
      <c r="O212" s="1">
        <v>500.0</v>
      </c>
      <c r="P212" s="16">
        <f t="shared" si="8"/>
        <v>560.8300479</v>
      </c>
      <c r="Q212" s="3">
        <f t="shared" si="9"/>
        <v>0.00370702844</v>
      </c>
      <c r="R212" s="16">
        <f t="shared" si="10"/>
        <v>821.8119731</v>
      </c>
      <c r="S212" s="16">
        <f t="shared" si="11"/>
        <v>55064.23763</v>
      </c>
      <c r="T212" s="16">
        <f t="shared" si="12"/>
        <v>5000</v>
      </c>
      <c r="U212" s="16" t="str">
        <f t="shared" si="13"/>
        <v>spatter</v>
      </c>
      <c r="V212" s="3">
        <f t="shared" si="14"/>
        <v>3.32245289</v>
      </c>
      <c r="W212" s="3">
        <f t="shared" si="15"/>
        <v>1616.161616</v>
      </c>
      <c r="X212" s="3">
        <f t="shared" si="16"/>
        <v>7.993595687</v>
      </c>
      <c r="Y212" s="3">
        <f t="shared" si="17"/>
        <v>53.89002436</v>
      </c>
      <c r="Z212" s="3">
        <f t="shared" si="27"/>
        <v>0.0006004888429</v>
      </c>
      <c r="AA212" s="3">
        <f t="shared" si="18"/>
        <v>-88.17637296</v>
      </c>
      <c r="AB212" s="3" t="str">
        <f t="shared" si="19"/>
        <v>no spatter</v>
      </c>
      <c r="AC212" s="18">
        <f t="shared" si="20"/>
        <v>38.21656051</v>
      </c>
      <c r="AD212" s="18">
        <f t="shared" si="21"/>
        <v>0.824</v>
      </c>
      <c r="AE212" s="18">
        <f t="shared" si="22"/>
        <v>585.8426594</v>
      </c>
      <c r="AF212" s="18" t="str">
        <f t="shared" si="23"/>
        <v>spatter</v>
      </c>
      <c r="AG212" s="19" t="str">
        <f t="shared" si="24"/>
        <v>Conduction Mode</v>
      </c>
      <c r="AH212" s="19">
        <f t="shared" si="25"/>
        <v>77.92900801</v>
      </c>
      <c r="AI212" s="19">
        <f t="shared" si="26"/>
        <v>57.31023499</v>
      </c>
      <c r="AJ212" s="18"/>
    </row>
    <row r="213">
      <c r="A213" s="1">
        <v>250.0</v>
      </c>
      <c r="B213" s="1">
        <v>20.0</v>
      </c>
      <c r="C213" s="17">
        <v>100.0</v>
      </c>
      <c r="D213" s="17">
        <v>500.0</v>
      </c>
      <c r="E213" s="17">
        <v>187.59</v>
      </c>
      <c r="F213" s="17">
        <v>510.2</v>
      </c>
      <c r="G213" s="17">
        <f t="shared" si="1"/>
        <v>1906.790993</v>
      </c>
      <c r="H213" s="3">
        <f t="shared" si="2"/>
        <v>1.8759</v>
      </c>
      <c r="I213" s="3">
        <f t="shared" si="3"/>
        <v>3.737340245</v>
      </c>
      <c r="J213" s="3">
        <f t="shared" si="4"/>
        <v>2.719761181</v>
      </c>
      <c r="K213" s="1" t="str">
        <f t="shared" si="5"/>
        <v>Desired</v>
      </c>
      <c r="L213" s="1">
        <f t="shared" si="6"/>
        <v>0.626893472</v>
      </c>
      <c r="M213" s="1">
        <v>7800.0</v>
      </c>
      <c r="N213" s="1">
        <f t="shared" si="7"/>
        <v>23.77561021</v>
      </c>
      <c r="O213" s="1">
        <v>500.0</v>
      </c>
      <c r="P213" s="16">
        <f t="shared" si="8"/>
        <v>1127.887756</v>
      </c>
      <c r="Q213" s="3">
        <f t="shared" si="9"/>
        <v>0.006180608322</v>
      </c>
      <c r="R213" s="16">
        <f t="shared" si="10"/>
        <v>1234.911077</v>
      </c>
      <c r="S213" s="16">
        <f t="shared" si="11"/>
        <v>54852.38619</v>
      </c>
      <c r="T213" s="16">
        <f t="shared" si="12"/>
        <v>5000</v>
      </c>
      <c r="U213" s="16" t="str">
        <f t="shared" si="13"/>
        <v>spatter</v>
      </c>
      <c r="V213" s="3">
        <f t="shared" si="14"/>
        <v>6.681799503</v>
      </c>
      <c r="W213" s="3">
        <f t="shared" si="15"/>
        <v>1616.161616</v>
      </c>
      <c r="X213" s="3">
        <f t="shared" si="16"/>
        <v>10.16467292</v>
      </c>
      <c r="Y213" s="3">
        <f t="shared" si="17"/>
        <v>95.33954965</v>
      </c>
      <c r="Z213" s="3">
        <f t="shared" si="27"/>
        <v>0.001062354982</v>
      </c>
      <c r="AA213" s="3">
        <f t="shared" si="18"/>
        <v>-180.6503329</v>
      </c>
      <c r="AB213" s="3" t="str">
        <f t="shared" si="19"/>
        <v>no spatter</v>
      </c>
      <c r="AC213" s="18">
        <f t="shared" si="20"/>
        <v>63.69426752</v>
      </c>
      <c r="AD213" s="18">
        <f t="shared" si="21"/>
        <v>0.824</v>
      </c>
      <c r="AE213" s="18">
        <f t="shared" si="22"/>
        <v>655.9329723</v>
      </c>
      <c r="AF213" s="18" t="str">
        <f t="shared" si="23"/>
        <v>blank</v>
      </c>
      <c r="AG213" s="19" t="str">
        <f t="shared" si="24"/>
        <v>Conduction Mode</v>
      </c>
      <c r="AH213" s="19">
        <f t="shared" si="25"/>
        <v>156.723368</v>
      </c>
      <c r="AI213" s="19">
        <f t="shared" si="26"/>
        <v>121.3784398</v>
      </c>
      <c r="AJ213" s="18"/>
    </row>
    <row r="214">
      <c r="A214" s="1">
        <v>350.0</v>
      </c>
      <c r="B214" s="1">
        <v>20.0</v>
      </c>
      <c r="C214" s="17">
        <v>100.0</v>
      </c>
      <c r="D214" s="17">
        <v>500.0</v>
      </c>
      <c r="E214" s="17">
        <v>316.6</v>
      </c>
      <c r="F214" s="17">
        <v>549.2</v>
      </c>
      <c r="G214" s="17">
        <f t="shared" si="1"/>
        <v>2726.494839</v>
      </c>
      <c r="H214" s="3">
        <f t="shared" si="2"/>
        <v>3.166</v>
      </c>
      <c r="I214" s="3">
        <f t="shared" si="3"/>
        <v>4.964484412</v>
      </c>
      <c r="J214" s="3">
        <f t="shared" si="4"/>
        <v>1.734680985</v>
      </c>
      <c r="K214" s="1" t="str">
        <f t="shared" si="5"/>
        <v>Desired</v>
      </c>
      <c r="L214" s="1">
        <f t="shared" si="6"/>
        <v>0.6703858408</v>
      </c>
      <c r="M214" s="1">
        <v>7800.0</v>
      </c>
      <c r="N214" s="1">
        <f t="shared" si="7"/>
        <v>29.71908658</v>
      </c>
      <c r="O214" s="1">
        <v>500.0</v>
      </c>
      <c r="P214" s="16">
        <f t="shared" si="8"/>
        <v>1688.593073</v>
      </c>
      <c r="Q214" s="3">
        <f t="shared" si="9"/>
        <v>0.008595586554</v>
      </c>
      <c r="R214" s="16">
        <f t="shared" si="10"/>
        <v>1479.077813</v>
      </c>
      <c r="S214" s="16">
        <f t="shared" si="11"/>
        <v>54782.99044</v>
      </c>
      <c r="T214" s="16">
        <f t="shared" si="12"/>
        <v>5000</v>
      </c>
      <c r="U214" s="16" t="str">
        <f t="shared" si="13"/>
        <v>spatter</v>
      </c>
      <c r="V214" s="3">
        <f t="shared" si="14"/>
        <v>10.00351347</v>
      </c>
      <c r="W214" s="3">
        <f t="shared" si="15"/>
        <v>1616.161616</v>
      </c>
      <c r="X214" s="3">
        <f t="shared" si="16"/>
        <v>8.611796712</v>
      </c>
      <c r="Y214" s="3">
        <f t="shared" si="17"/>
        <v>136.324742</v>
      </c>
      <c r="Z214" s="3">
        <f t="shared" si="27"/>
        <v>0.001519047125</v>
      </c>
      <c r="AA214" s="3">
        <f t="shared" si="18"/>
        <v>-272.0883651</v>
      </c>
      <c r="AB214" s="3" t="str">
        <f t="shared" si="19"/>
        <v>no spatter</v>
      </c>
      <c r="AC214" s="18">
        <f t="shared" si="20"/>
        <v>89.17197452</v>
      </c>
      <c r="AD214" s="18">
        <f t="shared" si="21"/>
        <v>0.824</v>
      </c>
      <c r="AE214" s="18">
        <f t="shared" si="22"/>
        <v>732.2139538</v>
      </c>
      <c r="AF214" s="18" t="str">
        <f t="shared" si="23"/>
        <v>blank</v>
      </c>
      <c r="AG214" s="19" t="str">
        <f t="shared" si="24"/>
        <v>Conduction Mode</v>
      </c>
      <c r="AH214" s="19">
        <f t="shared" si="25"/>
        <v>234.6350443</v>
      </c>
      <c r="AI214" s="19">
        <f t="shared" si="26"/>
        <v>177.4003746</v>
      </c>
      <c r="AJ214" s="18"/>
    </row>
    <row r="215">
      <c r="A215" s="1">
        <v>450.0</v>
      </c>
      <c r="B215" s="1">
        <v>20.0</v>
      </c>
      <c r="C215" s="17">
        <v>100.0</v>
      </c>
      <c r="D215" s="17">
        <v>500.0</v>
      </c>
      <c r="E215" s="17">
        <v>422.7</v>
      </c>
      <c r="F215" s="17">
        <v>665.0</v>
      </c>
      <c r="G215" s="17">
        <f t="shared" si="1"/>
        <v>3515.214551</v>
      </c>
      <c r="H215" s="3">
        <f t="shared" si="2"/>
        <v>4.227</v>
      </c>
      <c r="I215" s="3">
        <f t="shared" si="3"/>
        <v>5.286036918</v>
      </c>
      <c r="J215" s="3">
        <f t="shared" si="4"/>
        <v>1.573219778</v>
      </c>
      <c r="K215" s="1" t="str">
        <f t="shared" si="5"/>
        <v>Desired</v>
      </c>
      <c r="L215" s="1">
        <f t="shared" si="6"/>
        <v>0.6880038288</v>
      </c>
      <c r="M215" s="1">
        <v>7800.0</v>
      </c>
      <c r="N215" s="1">
        <f t="shared" si="7"/>
        <v>35.43790439</v>
      </c>
      <c r="O215" s="1">
        <v>500.0</v>
      </c>
      <c r="P215" s="16">
        <f t="shared" si="8"/>
        <v>2228.104188</v>
      </c>
      <c r="Q215" s="3">
        <f t="shared" si="9"/>
        <v>0.01102948829</v>
      </c>
      <c r="R215" s="16">
        <f t="shared" si="10"/>
        <v>1636.69946</v>
      </c>
      <c r="S215" s="16">
        <f t="shared" si="11"/>
        <v>54749.22128</v>
      </c>
      <c r="T215" s="16">
        <f t="shared" si="12"/>
        <v>5000</v>
      </c>
      <c r="U215" s="16" t="str">
        <f t="shared" si="13"/>
        <v>spatter</v>
      </c>
      <c r="V215" s="3">
        <f t="shared" si="14"/>
        <v>13.19966936</v>
      </c>
      <c r="W215" s="3">
        <f t="shared" si="15"/>
        <v>1616.161616</v>
      </c>
      <c r="X215" s="3">
        <f t="shared" si="16"/>
        <v>8.316097825</v>
      </c>
      <c r="Y215" s="3">
        <f t="shared" si="17"/>
        <v>175.7607275</v>
      </c>
      <c r="Z215" s="3">
        <f t="shared" si="27"/>
        <v>0.001958476678</v>
      </c>
      <c r="AA215" s="3">
        <f t="shared" si="18"/>
        <v>-360.0701146</v>
      </c>
      <c r="AB215" s="3" t="str">
        <f t="shared" si="19"/>
        <v>no spatter</v>
      </c>
      <c r="AC215" s="18">
        <f t="shared" si="20"/>
        <v>114.6496815</v>
      </c>
      <c r="AD215" s="18">
        <f t="shared" si="21"/>
        <v>0.824</v>
      </c>
      <c r="AE215" s="18">
        <f t="shared" si="22"/>
        <v>806.3007577</v>
      </c>
      <c r="AF215" s="18" t="str">
        <f t="shared" si="23"/>
        <v>blank</v>
      </c>
      <c r="AG215" s="19" t="str">
        <f t="shared" si="24"/>
        <v>Conduction Mode</v>
      </c>
      <c r="AH215" s="19">
        <f t="shared" si="25"/>
        <v>309.601723</v>
      </c>
      <c r="AI215" s="19">
        <f t="shared" si="26"/>
        <v>226.3097524</v>
      </c>
      <c r="AJ215" s="18"/>
    </row>
    <row r="216">
      <c r="A216" s="1">
        <v>150.0</v>
      </c>
      <c r="B216" s="1">
        <v>50.0</v>
      </c>
      <c r="C216" s="17">
        <v>100.0</v>
      </c>
      <c r="D216" s="17">
        <v>500.0</v>
      </c>
      <c r="E216" s="17">
        <v>60.02</v>
      </c>
      <c r="F216" s="17">
        <v>340.2</v>
      </c>
      <c r="G216" s="17">
        <f t="shared" si="1"/>
        <v>503.4940898</v>
      </c>
      <c r="H216" s="3">
        <f t="shared" si="2"/>
        <v>0.6002</v>
      </c>
      <c r="I216" s="3">
        <f t="shared" si="3"/>
        <v>1.479994385</v>
      </c>
      <c r="J216" s="3">
        <f t="shared" si="4"/>
        <v>5.66811063</v>
      </c>
      <c r="K216" s="1" t="str">
        <f t="shared" si="5"/>
        <v>keyhole</v>
      </c>
      <c r="L216" s="1">
        <f t="shared" si="6"/>
        <v>0.2929722787</v>
      </c>
      <c r="M216" s="1">
        <v>7800.0</v>
      </c>
      <c r="N216" s="1">
        <f t="shared" si="7"/>
        <v>13.94024367</v>
      </c>
      <c r="O216" s="1">
        <v>500.0</v>
      </c>
      <c r="P216" s="16">
        <f t="shared" si="8"/>
        <v>200.0229876</v>
      </c>
      <c r="Q216" s="3">
        <f t="shared" si="9"/>
        <v>0.002006568046</v>
      </c>
      <c r="R216" s="16">
        <f t="shared" si="10"/>
        <v>417.5822944</v>
      </c>
      <c r="S216" s="16">
        <f t="shared" si="11"/>
        <v>55831.08442</v>
      </c>
      <c r="T216" s="16">
        <f t="shared" si="12"/>
        <v>5000</v>
      </c>
      <c r="U216" s="16" t="str">
        <f t="shared" si="13"/>
        <v>spatter</v>
      </c>
      <c r="V216" s="3">
        <f t="shared" si="14"/>
        <v>1.184970306</v>
      </c>
      <c r="W216" s="3">
        <f t="shared" si="15"/>
        <v>1616.161616</v>
      </c>
      <c r="X216" s="3">
        <f t="shared" si="16"/>
        <v>8.388771907</v>
      </c>
      <c r="Y216" s="3">
        <f t="shared" si="17"/>
        <v>10.0698818</v>
      </c>
      <c r="Z216" s="3">
        <f t="shared" si="27"/>
        <v>0.001753238349</v>
      </c>
      <c r="AA216" s="3">
        <f t="shared" si="18"/>
        <v>-29.33710996</v>
      </c>
      <c r="AB216" s="3" t="str">
        <f t="shared" si="19"/>
        <v>no spatter</v>
      </c>
      <c r="AC216" s="18">
        <f t="shared" si="20"/>
        <v>15.2866242</v>
      </c>
      <c r="AD216" s="18">
        <f t="shared" si="21"/>
        <v>0.3296</v>
      </c>
      <c r="AE216" s="18">
        <f t="shared" si="22"/>
        <v>519.2145945</v>
      </c>
      <c r="AF216" s="18" t="str">
        <f t="shared" si="23"/>
        <v>spatter</v>
      </c>
      <c r="AG216" s="19" t="str">
        <f t="shared" si="24"/>
        <v>Conduction Mode</v>
      </c>
      <c r="AH216" s="19">
        <f t="shared" si="25"/>
        <v>43.94584181</v>
      </c>
      <c r="AI216" s="19">
        <f t="shared" si="26"/>
        <v>14.18356083</v>
      </c>
      <c r="AJ216" s="18"/>
    </row>
    <row r="217">
      <c r="A217" s="1">
        <v>250.0</v>
      </c>
      <c r="B217" s="1">
        <v>50.0</v>
      </c>
      <c r="C217" s="17">
        <v>100.0</v>
      </c>
      <c r="D217" s="17">
        <v>500.0</v>
      </c>
      <c r="E217" s="17">
        <v>132.19</v>
      </c>
      <c r="F217" s="17">
        <v>469.7</v>
      </c>
      <c r="G217" s="17">
        <f t="shared" si="1"/>
        <v>991.0225677</v>
      </c>
      <c r="H217" s="3">
        <f t="shared" si="2"/>
        <v>1.3219</v>
      </c>
      <c r="I217" s="3">
        <f t="shared" si="3"/>
        <v>2.109905403</v>
      </c>
      <c r="J217" s="3">
        <f t="shared" si="4"/>
        <v>3.553218852</v>
      </c>
      <c r="K217" s="1" t="str">
        <f t="shared" si="5"/>
        <v>keyhole</v>
      </c>
      <c r="L217" s="1">
        <f t="shared" si="6"/>
        <v>0.4164424028</v>
      </c>
      <c r="M217" s="1">
        <v>7800.0</v>
      </c>
      <c r="N217" s="1">
        <f t="shared" si="7"/>
        <v>16.84299724</v>
      </c>
      <c r="O217" s="1">
        <v>500.0</v>
      </c>
      <c r="P217" s="16">
        <f t="shared" si="8"/>
        <v>473.8676639</v>
      </c>
      <c r="Q217" s="3">
        <f t="shared" si="9"/>
        <v>0.003552229559</v>
      </c>
      <c r="R217" s="16">
        <f t="shared" si="10"/>
        <v>818.7856604</v>
      </c>
      <c r="S217" s="16">
        <f t="shared" si="11"/>
        <v>55141.77066</v>
      </c>
      <c r="T217" s="16">
        <f t="shared" si="12"/>
        <v>5000</v>
      </c>
      <c r="U217" s="16" t="str">
        <f t="shared" si="13"/>
        <v>spatter</v>
      </c>
      <c r="V217" s="3">
        <f t="shared" si="14"/>
        <v>2.80727289</v>
      </c>
      <c r="W217" s="3">
        <f t="shared" si="15"/>
        <v>1616.161616</v>
      </c>
      <c r="X217" s="3">
        <f t="shared" si="16"/>
        <v>7.496955653</v>
      </c>
      <c r="Y217" s="3">
        <f t="shared" si="17"/>
        <v>19.82045135</v>
      </c>
      <c r="Z217" s="3">
        <f t="shared" si="27"/>
        <v>0.003450882155</v>
      </c>
      <c r="AA217" s="3">
        <f t="shared" si="18"/>
        <v>-73.99482513</v>
      </c>
      <c r="AB217" s="3" t="str">
        <f t="shared" si="19"/>
        <v>no spatter</v>
      </c>
      <c r="AC217" s="18">
        <f t="shared" si="20"/>
        <v>25.47770701</v>
      </c>
      <c r="AD217" s="18">
        <f t="shared" si="21"/>
        <v>0.3296</v>
      </c>
      <c r="AE217" s="18">
        <f t="shared" si="22"/>
        <v>550.2285256</v>
      </c>
      <c r="AF217" s="18" t="str">
        <f t="shared" si="23"/>
        <v>spatter</v>
      </c>
      <c r="AG217" s="19" t="str">
        <f t="shared" si="24"/>
        <v>Conduction Mode</v>
      </c>
      <c r="AH217" s="19">
        <f t="shared" si="25"/>
        <v>104.1106007</v>
      </c>
      <c r="AI217" s="19">
        <f t="shared" si="26"/>
        <v>43.19604993</v>
      </c>
      <c r="AJ217" s="18"/>
    </row>
    <row r="218">
      <c r="A218" s="1">
        <v>350.0</v>
      </c>
      <c r="B218" s="1">
        <v>50.0</v>
      </c>
      <c r="C218" s="17">
        <v>100.0</v>
      </c>
      <c r="D218" s="17">
        <v>500.0</v>
      </c>
      <c r="E218" s="17">
        <v>226.37</v>
      </c>
      <c r="F218" s="17">
        <v>484.3</v>
      </c>
      <c r="G218" s="17">
        <f t="shared" si="1"/>
        <v>1572.427514</v>
      </c>
      <c r="H218" s="3">
        <f t="shared" si="2"/>
        <v>2.2637</v>
      </c>
      <c r="I218" s="3">
        <f t="shared" si="3"/>
        <v>3.246804696</v>
      </c>
      <c r="J218" s="3">
        <f t="shared" si="4"/>
        <v>2.139417767</v>
      </c>
      <c r="K218" s="1" t="str">
        <f t="shared" si="5"/>
        <v>Desired</v>
      </c>
      <c r="L218" s="1">
        <f t="shared" si="6"/>
        <v>0.5024583911</v>
      </c>
      <c r="M218" s="1">
        <v>7800.0</v>
      </c>
      <c r="N218" s="1">
        <f t="shared" si="7"/>
        <v>20.30469303</v>
      </c>
      <c r="O218" s="1">
        <v>500.0</v>
      </c>
      <c r="P218" s="16">
        <f t="shared" si="8"/>
        <v>800.4427391</v>
      </c>
      <c r="Q218" s="3">
        <f t="shared" si="9"/>
        <v>0.005191304224</v>
      </c>
      <c r="R218" s="16">
        <f t="shared" si="10"/>
        <v>1147.271943</v>
      </c>
      <c r="S218" s="16">
        <f t="shared" si="11"/>
        <v>54938.00022</v>
      </c>
      <c r="T218" s="16">
        <f t="shared" si="12"/>
        <v>5000</v>
      </c>
      <c r="U218" s="16" t="str">
        <f t="shared" si="13"/>
        <v>spatter</v>
      </c>
      <c r="V218" s="3">
        <f t="shared" si="14"/>
        <v>4.741959355</v>
      </c>
      <c r="W218" s="3">
        <f t="shared" si="15"/>
        <v>1616.161616</v>
      </c>
      <c r="X218" s="3">
        <f t="shared" si="16"/>
        <v>6.946271653</v>
      </c>
      <c r="Y218" s="3">
        <f t="shared" si="17"/>
        <v>31.44855028</v>
      </c>
      <c r="Z218" s="3">
        <f t="shared" si="27"/>
        <v>0.005475417237</v>
      </c>
      <c r="AA218" s="3">
        <f t="shared" si="18"/>
        <v>-127.2516453</v>
      </c>
      <c r="AB218" s="3" t="str">
        <f t="shared" si="19"/>
        <v>no spatter</v>
      </c>
      <c r="AC218" s="18">
        <f t="shared" si="20"/>
        <v>35.66878981</v>
      </c>
      <c r="AD218" s="18">
        <f t="shared" si="21"/>
        <v>0.3296</v>
      </c>
      <c r="AE218" s="18">
        <f t="shared" si="22"/>
        <v>580.8752377</v>
      </c>
      <c r="AF218" s="18" t="str">
        <f t="shared" si="23"/>
        <v>blank</v>
      </c>
      <c r="AG218" s="19" t="str">
        <f t="shared" si="24"/>
        <v>Conduction Mode</v>
      </c>
      <c r="AH218" s="19">
        <f t="shared" si="25"/>
        <v>175.8604369</v>
      </c>
      <c r="AI218" s="19">
        <f t="shared" si="26"/>
        <v>79.32909132</v>
      </c>
      <c r="AJ218" s="18"/>
    </row>
    <row r="219">
      <c r="A219" s="1">
        <v>450.0</v>
      </c>
      <c r="B219" s="1">
        <v>50.0</v>
      </c>
      <c r="C219" s="17">
        <v>100.0</v>
      </c>
      <c r="D219" s="17">
        <v>500.0</v>
      </c>
      <c r="E219" s="17">
        <v>247.32</v>
      </c>
      <c r="F219" s="17">
        <v>545.4</v>
      </c>
      <c r="G219" s="17">
        <f t="shared" si="1"/>
        <v>2198.0885</v>
      </c>
      <c r="H219" s="3">
        <f t="shared" si="2"/>
        <v>2.4732</v>
      </c>
      <c r="I219" s="3">
        <f t="shared" si="3"/>
        <v>4.030231939</v>
      </c>
      <c r="J219" s="3">
        <f t="shared" si="4"/>
        <v>2.205240175</v>
      </c>
      <c r="K219" s="1" t="str">
        <f t="shared" si="5"/>
        <v>Desired</v>
      </c>
      <c r="L219" s="1">
        <f t="shared" si="6"/>
        <v>0.562381796</v>
      </c>
      <c r="M219" s="1">
        <v>7800.0</v>
      </c>
      <c r="N219" s="1">
        <f t="shared" si="7"/>
        <v>24.02989011</v>
      </c>
      <c r="O219" s="1">
        <v>500.0</v>
      </c>
      <c r="P219" s="16">
        <f t="shared" si="8"/>
        <v>1151.876425</v>
      </c>
      <c r="Q219" s="3">
        <f t="shared" si="9"/>
        <v>0.007064582104</v>
      </c>
      <c r="R219" s="16">
        <f t="shared" si="10"/>
        <v>1395.039924</v>
      </c>
      <c r="S219" s="16">
        <f t="shared" si="11"/>
        <v>54848.03127</v>
      </c>
      <c r="T219" s="16">
        <f t="shared" si="12"/>
        <v>5000</v>
      </c>
      <c r="U219" s="16" t="str">
        <f t="shared" si="13"/>
        <v>spatter</v>
      </c>
      <c r="V219" s="3">
        <f t="shared" si="14"/>
        <v>6.823912471</v>
      </c>
      <c r="W219" s="3">
        <f t="shared" si="15"/>
        <v>1616.161616</v>
      </c>
      <c r="X219" s="3">
        <f t="shared" si="16"/>
        <v>8.887629385</v>
      </c>
      <c r="Y219" s="3">
        <f t="shared" si="17"/>
        <v>43.96176999</v>
      </c>
      <c r="Z219" s="3">
        <f t="shared" si="27"/>
        <v>0.007654058168</v>
      </c>
      <c r="AA219" s="3">
        <f t="shared" si="18"/>
        <v>-184.5623284</v>
      </c>
      <c r="AB219" s="3" t="str">
        <f t="shared" si="19"/>
        <v>no spatter</v>
      </c>
      <c r="AC219" s="18">
        <f t="shared" si="20"/>
        <v>45.85987261</v>
      </c>
      <c r="AD219" s="18">
        <f t="shared" si="21"/>
        <v>0.3296</v>
      </c>
      <c r="AE219" s="18">
        <f t="shared" si="22"/>
        <v>607.4555505</v>
      </c>
      <c r="AF219" s="18" t="str">
        <f t="shared" si="23"/>
        <v>blank</v>
      </c>
      <c r="AG219" s="19" t="str">
        <f t="shared" si="24"/>
        <v>Conduction Mode</v>
      </c>
      <c r="AH219" s="19">
        <f t="shared" si="25"/>
        <v>253.0718082</v>
      </c>
      <c r="AI219" s="19">
        <f t="shared" si="26"/>
        <v>118.9035583</v>
      </c>
      <c r="AJ219" s="18"/>
    </row>
    <row r="220">
      <c r="A220" s="1">
        <v>150.0</v>
      </c>
      <c r="B220" s="1">
        <v>80.0</v>
      </c>
      <c r="C220" s="17">
        <v>100.0</v>
      </c>
      <c r="D220" s="17">
        <v>500.0</v>
      </c>
      <c r="E220" s="17">
        <v>51.78</v>
      </c>
      <c r="F220" s="17">
        <v>282.1</v>
      </c>
      <c r="G220" s="17">
        <f t="shared" si="1"/>
        <v>291.430486</v>
      </c>
      <c r="H220" s="3">
        <f t="shared" si="2"/>
        <v>0.5178</v>
      </c>
      <c r="I220" s="3">
        <f t="shared" si="3"/>
        <v>1.033075101</v>
      </c>
      <c r="J220" s="3">
        <f t="shared" si="4"/>
        <v>5.44804944</v>
      </c>
      <c r="K220" s="1" t="str">
        <f t="shared" si="5"/>
        <v>keyhole</v>
      </c>
      <c r="L220" s="1">
        <f t="shared" si="6"/>
        <v>0.2011996405</v>
      </c>
      <c r="M220" s="1">
        <v>7800.0</v>
      </c>
      <c r="N220" s="1">
        <f t="shared" si="7"/>
        <v>12.97113552</v>
      </c>
      <c r="O220" s="1">
        <v>500.0</v>
      </c>
      <c r="P220" s="16">
        <f t="shared" si="8"/>
        <v>108.5976906</v>
      </c>
      <c r="Q220" s="3">
        <f t="shared" si="9"/>
        <v>0.001351438786</v>
      </c>
      <c r="R220" s="16">
        <f t="shared" si="10"/>
        <v>251.9656494</v>
      </c>
      <c r="S220" s="16">
        <f t="shared" si="11"/>
        <v>56850.72308</v>
      </c>
      <c r="T220" s="16">
        <f t="shared" si="12"/>
        <v>5000</v>
      </c>
      <c r="U220" s="16" t="str">
        <f t="shared" si="13"/>
        <v>spatter</v>
      </c>
      <c r="V220" s="3">
        <f t="shared" si="14"/>
        <v>0.6433512476</v>
      </c>
      <c r="W220" s="3">
        <f t="shared" si="15"/>
        <v>1616.161616</v>
      </c>
      <c r="X220" s="3">
        <f t="shared" si="16"/>
        <v>5.628244225</v>
      </c>
      <c r="Y220" s="3">
        <f t="shared" si="17"/>
        <v>3.642881075</v>
      </c>
      <c r="Z220" s="3">
        <f t="shared" si="27"/>
        <v>0.002597894618</v>
      </c>
      <c r="AA220" s="3">
        <f t="shared" si="18"/>
        <v>-14.42776453</v>
      </c>
      <c r="AB220" s="3" t="str">
        <f t="shared" si="19"/>
        <v>no spatter</v>
      </c>
      <c r="AC220" s="18">
        <f t="shared" si="20"/>
        <v>9.554140127</v>
      </c>
      <c r="AD220" s="18">
        <f t="shared" si="21"/>
        <v>0.206</v>
      </c>
      <c r="AE220" s="18">
        <f t="shared" si="22"/>
        <v>507.4044619</v>
      </c>
      <c r="AF220" s="18" t="str">
        <f t="shared" si="23"/>
        <v>spatter</v>
      </c>
      <c r="AG220" s="19" t="str">
        <f t="shared" si="24"/>
        <v>Conduction Mode</v>
      </c>
      <c r="AH220" s="19">
        <f t="shared" si="25"/>
        <v>30.17994607</v>
      </c>
      <c r="AI220" s="19">
        <f t="shared" si="26"/>
        <v>5.667239497</v>
      </c>
      <c r="AJ220" s="18"/>
    </row>
    <row r="221">
      <c r="A221" s="1">
        <v>250.0</v>
      </c>
      <c r="B221" s="1">
        <v>80.0</v>
      </c>
      <c r="C221" s="17">
        <v>100.0</v>
      </c>
      <c r="D221" s="17">
        <v>500.0</v>
      </c>
      <c r="E221" s="17">
        <v>124.5</v>
      </c>
      <c r="F221" s="17">
        <v>377.3</v>
      </c>
      <c r="G221" s="17">
        <f t="shared" si="1"/>
        <v>642.2054158</v>
      </c>
      <c r="H221" s="3">
        <f t="shared" si="2"/>
        <v>1.245</v>
      </c>
      <c r="I221" s="3">
        <f t="shared" si="3"/>
        <v>1.702108179</v>
      </c>
      <c r="J221" s="3">
        <f t="shared" si="4"/>
        <v>3.030522088</v>
      </c>
      <c r="K221" s="1" t="str">
        <f t="shared" si="5"/>
        <v>keyhole</v>
      </c>
      <c r="L221" s="1">
        <f t="shared" si="6"/>
        <v>0.3020646051</v>
      </c>
      <c r="M221" s="1">
        <v>7800.0</v>
      </c>
      <c r="N221" s="1">
        <f t="shared" si="7"/>
        <v>14.70036711</v>
      </c>
      <c r="O221" s="1">
        <v>500.0</v>
      </c>
      <c r="P221" s="16">
        <f t="shared" si="8"/>
        <v>271.7327464</v>
      </c>
      <c r="Q221" s="3">
        <f t="shared" si="9"/>
        <v>0.002442871151</v>
      </c>
      <c r="R221" s="16">
        <f t="shared" si="10"/>
        <v>556.3044602</v>
      </c>
      <c r="S221" s="16">
        <f t="shared" si="11"/>
        <v>55515.24265</v>
      </c>
      <c r="T221" s="16">
        <f t="shared" si="12"/>
        <v>5000</v>
      </c>
      <c r="U221" s="16" t="str">
        <f t="shared" si="13"/>
        <v>spatter</v>
      </c>
      <c r="V221" s="3">
        <f t="shared" si="14"/>
        <v>1.609791152</v>
      </c>
      <c r="W221" s="3">
        <f t="shared" si="15"/>
        <v>1616.161616</v>
      </c>
      <c r="X221" s="3">
        <f t="shared" si="16"/>
        <v>5.158276432</v>
      </c>
      <c r="Y221" s="3">
        <f t="shared" si="17"/>
        <v>8.027567697</v>
      </c>
      <c r="Z221" s="3">
        <f t="shared" si="27"/>
        <v>0.005724802564</v>
      </c>
      <c r="AA221" s="3">
        <f t="shared" si="18"/>
        <v>-41.03130839</v>
      </c>
      <c r="AB221" s="3" t="str">
        <f t="shared" si="19"/>
        <v>no spatter</v>
      </c>
      <c r="AC221" s="18">
        <f t="shared" si="20"/>
        <v>15.92356688</v>
      </c>
      <c r="AD221" s="18">
        <f t="shared" si="21"/>
        <v>0.206</v>
      </c>
      <c r="AE221" s="18">
        <f t="shared" si="22"/>
        <v>526.5875121</v>
      </c>
      <c r="AF221" s="18" t="str">
        <f t="shared" si="23"/>
        <v>spatter</v>
      </c>
      <c r="AG221" s="19" t="str">
        <f t="shared" si="24"/>
        <v>Conduction Mode</v>
      </c>
      <c r="AH221" s="19">
        <f t="shared" si="25"/>
        <v>75.51615128</v>
      </c>
      <c r="AI221" s="19">
        <f t="shared" si="26"/>
        <v>19.81857057</v>
      </c>
      <c r="AJ221" s="18"/>
    </row>
    <row r="222">
      <c r="A222" s="1">
        <v>350.0</v>
      </c>
      <c r="B222" s="1">
        <v>80.0</v>
      </c>
      <c r="C222" s="17">
        <v>100.0</v>
      </c>
      <c r="D222" s="17">
        <v>500.0</v>
      </c>
      <c r="E222" s="17">
        <v>175.45</v>
      </c>
      <c r="F222" s="17">
        <v>431.2</v>
      </c>
      <c r="G222" s="17">
        <f t="shared" si="1"/>
        <v>1093.828813</v>
      </c>
      <c r="H222" s="3">
        <f t="shared" si="2"/>
        <v>1.7545</v>
      </c>
      <c r="I222" s="3">
        <f t="shared" si="3"/>
        <v>2.536708751</v>
      </c>
      <c r="J222" s="3">
        <f t="shared" si="4"/>
        <v>2.457680251</v>
      </c>
      <c r="K222" s="1" t="str">
        <f t="shared" si="5"/>
        <v>Desired</v>
      </c>
      <c r="L222" s="1">
        <f t="shared" si="6"/>
        <v>0.3825331509</v>
      </c>
      <c r="M222" s="1">
        <v>7800.0</v>
      </c>
      <c r="N222" s="1">
        <f t="shared" si="7"/>
        <v>16.92675612</v>
      </c>
      <c r="O222" s="1">
        <v>500.0</v>
      </c>
      <c r="P222" s="16">
        <f t="shared" si="8"/>
        <v>481.7694449</v>
      </c>
      <c r="Q222" s="3">
        <f t="shared" si="9"/>
        <v>0.003764909565</v>
      </c>
      <c r="R222" s="16">
        <f t="shared" si="10"/>
        <v>856.5727612</v>
      </c>
      <c r="S222" s="16">
        <f t="shared" si="11"/>
        <v>55133.56439</v>
      </c>
      <c r="T222" s="16">
        <f t="shared" si="12"/>
        <v>5000</v>
      </c>
      <c r="U222" s="16" t="str">
        <f t="shared" si="13"/>
        <v>spatter</v>
      </c>
      <c r="V222" s="3">
        <f t="shared" si="14"/>
        <v>2.854084389</v>
      </c>
      <c r="W222" s="3">
        <f t="shared" si="15"/>
        <v>1616.161616</v>
      </c>
      <c r="X222" s="3">
        <f t="shared" si="16"/>
        <v>6.234418999</v>
      </c>
      <c r="Y222" s="3">
        <f t="shared" si="17"/>
        <v>13.67286017</v>
      </c>
      <c r="Z222" s="3">
        <f t="shared" si="27"/>
        <v>0.009750702566</v>
      </c>
      <c r="AA222" s="3">
        <f t="shared" si="18"/>
        <v>-75.28342235</v>
      </c>
      <c r="AB222" s="3" t="str">
        <f t="shared" si="19"/>
        <v>no spatter</v>
      </c>
      <c r="AC222" s="18">
        <f t="shared" si="20"/>
        <v>22.29299363</v>
      </c>
      <c r="AD222" s="18">
        <f t="shared" si="21"/>
        <v>0.206</v>
      </c>
      <c r="AE222" s="18">
        <f t="shared" si="22"/>
        <v>543.3617031</v>
      </c>
      <c r="AF222" s="18" t="str">
        <f t="shared" si="23"/>
        <v>blank</v>
      </c>
      <c r="AG222" s="19" t="str">
        <f t="shared" si="24"/>
        <v>Conduction Mode</v>
      </c>
      <c r="AH222" s="19">
        <f t="shared" si="25"/>
        <v>133.8866028</v>
      </c>
      <c r="AI222" s="19">
        <f t="shared" si="26"/>
        <v>41.92080479</v>
      </c>
      <c r="AJ222" s="18"/>
    </row>
    <row r="223">
      <c r="A223" s="1">
        <v>450.0</v>
      </c>
      <c r="B223" s="1">
        <v>80.0</v>
      </c>
      <c r="C223" s="17">
        <v>100.0</v>
      </c>
      <c r="D223" s="17">
        <v>500.0</v>
      </c>
      <c r="E223" s="17">
        <v>212.73</v>
      </c>
      <c r="F223" s="17">
        <v>497.0</v>
      </c>
      <c r="G223" s="17">
        <f t="shared" si="1"/>
        <v>1613.317672</v>
      </c>
      <c r="H223" s="3">
        <f t="shared" si="2"/>
        <v>2.1273</v>
      </c>
      <c r="I223" s="3">
        <f t="shared" si="3"/>
        <v>3.246112015</v>
      </c>
      <c r="J223" s="3">
        <f t="shared" si="4"/>
        <v>2.336294834</v>
      </c>
      <c r="K223" s="1" t="str">
        <f t="shared" si="5"/>
        <v>Desired</v>
      </c>
      <c r="L223" s="1">
        <f t="shared" si="6"/>
        <v>0.4467297416</v>
      </c>
      <c r="M223" s="1">
        <v>7800.0</v>
      </c>
      <c r="N223" s="1">
        <f t="shared" si="7"/>
        <v>19.48770466</v>
      </c>
      <c r="O223" s="1">
        <v>500.0</v>
      </c>
      <c r="P223" s="16">
        <f t="shared" si="8"/>
        <v>723.368364</v>
      </c>
      <c r="Q223" s="3">
        <f t="shared" si="9"/>
        <v>0.005326464237</v>
      </c>
      <c r="R223" s="16">
        <f t="shared" si="10"/>
        <v>1117.114185</v>
      </c>
      <c r="S223" s="16">
        <f t="shared" si="11"/>
        <v>54969.45494</v>
      </c>
      <c r="T223" s="16">
        <f t="shared" si="12"/>
        <v>5000</v>
      </c>
      <c r="U223" s="16" t="str">
        <f t="shared" si="13"/>
        <v>spatter</v>
      </c>
      <c r="V223" s="3">
        <f t="shared" si="14"/>
        <v>4.285357607</v>
      </c>
      <c r="W223" s="3">
        <f t="shared" si="15"/>
        <v>1616.161616</v>
      </c>
      <c r="X223" s="3">
        <f t="shared" si="16"/>
        <v>7.583874732</v>
      </c>
      <c r="Y223" s="3">
        <f t="shared" si="17"/>
        <v>20.1664709</v>
      </c>
      <c r="Z223" s="3">
        <f t="shared" si="27"/>
        <v>0.01438157467</v>
      </c>
      <c r="AA223" s="3">
        <f t="shared" si="18"/>
        <v>-114.6826024</v>
      </c>
      <c r="AB223" s="3" t="str">
        <f t="shared" si="19"/>
        <v>no spatter</v>
      </c>
      <c r="AC223" s="18">
        <f t="shared" si="20"/>
        <v>28.66242038</v>
      </c>
      <c r="AD223" s="18">
        <f t="shared" si="21"/>
        <v>0.206</v>
      </c>
      <c r="AE223" s="18">
        <f t="shared" si="22"/>
        <v>559.7959159</v>
      </c>
      <c r="AF223" s="18" t="str">
        <f t="shared" si="23"/>
        <v>blank</v>
      </c>
      <c r="AG223" s="19" t="str">
        <f t="shared" si="24"/>
        <v>Conduction Mode</v>
      </c>
      <c r="AH223" s="19">
        <f t="shared" si="25"/>
        <v>201.0283837</v>
      </c>
      <c r="AI223" s="19">
        <f t="shared" si="26"/>
        <v>69.95294203</v>
      </c>
      <c r="AJ223" s="18"/>
    </row>
    <row r="224">
      <c r="A224" s="17">
        <v>100.0</v>
      </c>
      <c r="B224" s="17">
        <v>800.0</v>
      </c>
      <c r="C224" s="1">
        <v>69.67</v>
      </c>
      <c r="D224" s="17">
        <v>50.0</v>
      </c>
      <c r="E224" s="17">
        <v>150.0</v>
      </c>
      <c r="F224" s="17">
        <v>75.0</v>
      </c>
      <c r="G224" s="17">
        <f t="shared" si="1"/>
        <v>490.8317677</v>
      </c>
      <c r="H224" s="3">
        <f t="shared" si="2"/>
        <v>2.153007033</v>
      </c>
      <c r="I224" s="3">
        <f t="shared" si="3"/>
        <v>6.54442357</v>
      </c>
      <c r="J224" s="3">
        <f t="shared" si="4"/>
        <v>0.5</v>
      </c>
      <c r="K224" s="1" t="str">
        <f t="shared" si="5"/>
        <v>LOF</v>
      </c>
      <c r="L224" s="1">
        <f t="shared" si="6"/>
        <v>0.626893472</v>
      </c>
      <c r="M224" s="1">
        <v>7800.0</v>
      </c>
      <c r="N224" s="1">
        <f t="shared" si="7"/>
        <v>35.73122043</v>
      </c>
      <c r="O224" s="1">
        <v>500.0</v>
      </c>
      <c r="P224" s="16">
        <f t="shared" si="8"/>
        <v>2255.775512</v>
      </c>
      <c r="Q224" s="3">
        <f t="shared" si="9"/>
        <v>0.001519745519</v>
      </c>
      <c r="R224" s="16">
        <f t="shared" si="10"/>
        <v>1899.970124</v>
      </c>
      <c r="S224" s="16">
        <f t="shared" si="11"/>
        <v>54747.92518</v>
      </c>
      <c r="T224" s="16">
        <f t="shared" si="12"/>
        <v>50000</v>
      </c>
      <c r="U224" s="16" t="str">
        <f t="shared" si="13"/>
        <v>spatter</v>
      </c>
      <c r="V224" s="3">
        <f t="shared" si="14"/>
        <v>13.36359901</v>
      </c>
      <c r="W224" s="3">
        <f t="shared" si="15"/>
        <v>1125.979798</v>
      </c>
      <c r="X224" s="3">
        <f t="shared" si="16"/>
        <v>3.272211785</v>
      </c>
      <c r="Y224" s="3">
        <f t="shared" si="17"/>
        <v>0.6135397097</v>
      </c>
      <c r="Z224" s="3">
        <f t="shared" si="27"/>
        <v>0.4375414615</v>
      </c>
      <c r="AA224" s="3">
        <f t="shared" si="18"/>
        <v>-364.5826658</v>
      </c>
      <c r="AB224" s="3" t="str">
        <f t="shared" si="19"/>
        <v>Spatter</v>
      </c>
      <c r="AC224" s="18">
        <f t="shared" si="20"/>
        <v>63.69426752</v>
      </c>
      <c r="AD224" s="18">
        <f t="shared" si="21"/>
        <v>0.206</v>
      </c>
      <c r="AE224" s="18">
        <f t="shared" si="22"/>
        <v>521.0014423</v>
      </c>
      <c r="AF224" s="18" t="str">
        <f t="shared" si="23"/>
        <v>blank</v>
      </c>
      <c r="AG224" s="19" t="str">
        <f t="shared" si="24"/>
        <v>Conduction Mode</v>
      </c>
      <c r="AH224" s="19">
        <f t="shared" si="25"/>
        <v>62.6893472</v>
      </c>
      <c r="AI224" s="19">
        <f t="shared" si="26"/>
        <v>7.788774571</v>
      </c>
      <c r="AJ224" s="18"/>
    </row>
    <row r="225">
      <c r="A225" s="17">
        <v>200.0</v>
      </c>
      <c r="B225" s="17">
        <v>800.0</v>
      </c>
      <c r="C225" s="1">
        <v>69.67</v>
      </c>
      <c r="D225" s="17">
        <v>50.0</v>
      </c>
      <c r="E225" s="17">
        <v>220.0</v>
      </c>
      <c r="F225" s="24">
        <v>362.0</v>
      </c>
      <c r="G225" s="17">
        <f t="shared" si="1"/>
        <v>1077.184307</v>
      </c>
      <c r="H225" s="3">
        <f t="shared" si="2"/>
        <v>3.157743649</v>
      </c>
      <c r="I225" s="3">
        <f t="shared" si="3"/>
        <v>2.975647256</v>
      </c>
      <c r="J225" s="3">
        <f t="shared" si="4"/>
        <v>1.645454545</v>
      </c>
      <c r="K225" s="1" t="str">
        <f t="shared" si="5"/>
        <v>Desired</v>
      </c>
      <c r="L225" s="1">
        <f t="shared" si="6"/>
        <v>0.6923649079</v>
      </c>
      <c r="M225" s="1">
        <v>7800.0</v>
      </c>
      <c r="N225" s="1">
        <f t="shared" si="7"/>
        <v>64.63691602</v>
      </c>
      <c r="O225" s="1">
        <v>500.0</v>
      </c>
      <c r="P225" s="16">
        <f t="shared" si="8"/>
        <v>4982.727926</v>
      </c>
      <c r="Q225" s="3">
        <f t="shared" si="9"/>
        <v>0.003603681921</v>
      </c>
      <c r="R225" s="16">
        <f t="shared" si="10"/>
        <v>2319.98561</v>
      </c>
      <c r="S225" s="16">
        <f t="shared" si="11"/>
        <v>54690.8399</v>
      </c>
      <c r="T225" s="16">
        <f t="shared" si="12"/>
        <v>50000</v>
      </c>
      <c r="U225" s="16" t="str">
        <f t="shared" si="13"/>
        <v>spatter</v>
      </c>
      <c r="V225" s="3">
        <f t="shared" si="14"/>
        <v>29.51853037</v>
      </c>
      <c r="W225" s="3">
        <f t="shared" si="15"/>
        <v>1125.979798</v>
      </c>
      <c r="X225" s="3">
        <f t="shared" si="16"/>
        <v>4.896292303</v>
      </c>
      <c r="Y225" s="3">
        <f t="shared" si="17"/>
        <v>1.346480383</v>
      </c>
      <c r="Z225" s="3">
        <f t="shared" si="27"/>
        <v>0.9602328677</v>
      </c>
      <c r="AA225" s="3">
        <f t="shared" si="18"/>
        <v>-809.2853558</v>
      </c>
      <c r="AB225" s="3" t="str">
        <f t="shared" si="19"/>
        <v>Spatter</v>
      </c>
      <c r="AC225" s="18">
        <f t="shared" si="20"/>
        <v>127.388535</v>
      </c>
      <c r="AD225" s="18">
        <f t="shared" si="21"/>
        <v>0.206</v>
      </c>
      <c r="AE225" s="18">
        <f t="shared" si="22"/>
        <v>705.1146117</v>
      </c>
      <c r="AF225" s="18" t="str">
        <f t="shared" si="23"/>
        <v>blank</v>
      </c>
      <c r="AG225" s="19" t="str">
        <f t="shared" si="24"/>
        <v>Transition Mode</v>
      </c>
      <c r="AH225" s="19">
        <f t="shared" si="25"/>
        <v>138.4729816</v>
      </c>
      <c r="AI225" s="19">
        <f t="shared" si="26"/>
        <v>15.93591035</v>
      </c>
      <c r="AJ225" s="18"/>
    </row>
    <row r="226">
      <c r="A226" s="17">
        <v>300.0</v>
      </c>
      <c r="B226" s="17">
        <v>800.0</v>
      </c>
      <c r="C226" s="1">
        <v>69.67</v>
      </c>
      <c r="D226" s="17">
        <v>50.0</v>
      </c>
      <c r="E226" s="17">
        <v>320.0</v>
      </c>
      <c r="F226" s="17">
        <v>83.0</v>
      </c>
      <c r="G226" s="17">
        <f t="shared" si="1"/>
        <v>1628.751715</v>
      </c>
      <c r="H226" s="3">
        <f t="shared" si="2"/>
        <v>4.593081671</v>
      </c>
      <c r="I226" s="3">
        <f t="shared" si="3"/>
        <v>19.62351464</v>
      </c>
      <c r="J226" s="3">
        <f t="shared" si="4"/>
        <v>0.259375</v>
      </c>
      <c r="K226" s="1" t="str">
        <f t="shared" si="5"/>
        <v>LOF</v>
      </c>
      <c r="L226" s="1">
        <f t="shared" si="6"/>
        <v>0.699202607</v>
      </c>
      <c r="M226" s="1">
        <v>7800.0</v>
      </c>
      <c r="N226" s="1">
        <f t="shared" si="7"/>
        <v>91.82779275</v>
      </c>
      <c r="O226" s="1">
        <v>500.0</v>
      </c>
      <c r="P226" s="16">
        <f t="shared" si="8"/>
        <v>7547.904977</v>
      </c>
      <c r="Q226" s="3">
        <f t="shared" si="9"/>
        <v>0.004902256097</v>
      </c>
      <c r="R226" s="16">
        <f t="shared" si="10"/>
        <v>2473.722749</v>
      </c>
      <c r="S226" s="16">
        <f t="shared" si="11"/>
        <v>54674.80217</v>
      </c>
      <c r="T226" s="16">
        <f t="shared" si="12"/>
        <v>50000</v>
      </c>
      <c r="U226" s="16" t="str">
        <f t="shared" si="13"/>
        <v>spatter</v>
      </c>
      <c r="V226" s="3">
        <f t="shared" si="14"/>
        <v>44.71507688</v>
      </c>
      <c r="W226" s="3">
        <f t="shared" si="15"/>
        <v>1125.979798</v>
      </c>
      <c r="X226" s="3">
        <f t="shared" si="16"/>
        <v>5.08984911</v>
      </c>
      <c r="Y226" s="3">
        <f t="shared" si="17"/>
        <v>2.035939644</v>
      </c>
      <c r="Z226" s="3">
        <f t="shared" si="27"/>
        <v>1.451915815</v>
      </c>
      <c r="AA226" s="3">
        <f t="shared" si="18"/>
        <v>-1227.606236</v>
      </c>
      <c r="AB226" s="3" t="str">
        <f t="shared" si="19"/>
        <v>Spatter</v>
      </c>
      <c r="AC226" s="18">
        <f t="shared" si="20"/>
        <v>191.0828025</v>
      </c>
      <c r="AD226" s="18">
        <f t="shared" si="21"/>
        <v>0.206</v>
      </c>
      <c r="AE226" s="18">
        <f t="shared" si="22"/>
        <v>891.0914157</v>
      </c>
      <c r="AF226" s="18" t="str">
        <f t="shared" si="23"/>
        <v>blank</v>
      </c>
      <c r="AG226" s="19" t="str">
        <f t="shared" si="24"/>
        <v>Keyhole Mode</v>
      </c>
      <c r="AH226" s="19">
        <f t="shared" si="25"/>
        <v>209.7607821</v>
      </c>
      <c r="AI226" s="19">
        <f t="shared" si="26"/>
        <v>19.70295949</v>
      </c>
      <c r="AJ226" s="18"/>
    </row>
    <row r="227">
      <c r="A227" s="17">
        <v>400.0</v>
      </c>
      <c r="B227" s="17">
        <v>800.0</v>
      </c>
      <c r="C227" s="1">
        <v>50.0</v>
      </c>
      <c r="D227" s="17">
        <v>50.0</v>
      </c>
      <c r="E227" s="17">
        <v>430.0</v>
      </c>
      <c r="F227" s="1">
        <v>362.0</v>
      </c>
      <c r="G227" s="17">
        <f t="shared" si="1"/>
        <v>2171.948303</v>
      </c>
      <c r="H227" s="3">
        <f t="shared" si="2"/>
        <v>8.6</v>
      </c>
      <c r="I227" s="3">
        <f t="shared" si="3"/>
        <v>5.999857191</v>
      </c>
      <c r="J227" s="3">
        <f t="shared" si="4"/>
        <v>0.8418604651</v>
      </c>
      <c r="K227" s="1" t="str">
        <f t="shared" si="5"/>
        <v>LOF</v>
      </c>
      <c r="L227" s="1">
        <f t="shared" si="6"/>
        <v>0.699916722</v>
      </c>
      <c r="M227" s="1">
        <v>7800.0</v>
      </c>
      <c r="N227" s="1">
        <f t="shared" si="7"/>
        <v>118.6060092</v>
      </c>
      <c r="O227" s="1">
        <v>500.0</v>
      </c>
      <c r="P227" s="16">
        <f t="shared" si="8"/>
        <v>10074.15181</v>
      </c>
      <c r="Q227" s="3">
        <f t="shared" si="9"/>
        <v>0.006757970083</v>
      </c>
      <c r="R227" s="16">
        <f t="shared" si="10"/>
        <v>2556.233618</v>
      </c>
      <c r="S227" s="16">
        <f t="shared" si="11"/>
        <v>54666.99191</v>
      </c>
      <c r="T227" s="16">
        <f t="shared" si="12"/>
        <v>50000</v>
      </c>
      <c r="U227" s="16" t="str">
        <f t="shared" si="13"/>
        <v>spatter</v>
      </c>
      <c r="V227" s="3">
        <f t="shared" si="14"/>
        <v>59.68099416</v>
      </c>
      <c r="W227" s="3">
        <f t="shared" si="15"/>
        <v>808.0808081</v>
      </c>
      <c r="X227" s="3">
        <f t="shared" si="16"/>
        <v>5.051042566</v>
      </c>
      <c r="Y227" s="3">
        <f t="shared" si="17"/>
        <v>2.714935379</v>
      </c>
      <c r="Z227" s="3">
        <f t="shared" si="27"/>
        <v>1.936136773</v>
      </c>
      <c r="AA227" s="3">
        <f t="shared" si="18"/>
        <v>-1639.578502</v>
      </c>
      <c r="AB227" s="3" t="str">
        <f t="shared" si="19"/>
        <v>Spatter</v>
      </c>
      <c r="AC227" s="18">
        <f t="shared" si="20"/>
        <v>254.7770701</v>
      </c>
      <c r="AD227" s="18">
        <f t="shared" si="21"/>
        <v>0.206</v>
      </c>
      <c r="AE227" s="18">
        <f t="shared" si="22"/>
        <v>981.0059008</v>
      </c>
      <c r="AF227" s="18" t="str">
        <f t="shared" si="23"/>
        <v>blank</v>
      </c>
      <c r="AG227" s="19" t="str">
        <f t="shared" si="24"/>
        <v>Keyhole Mode</v>
      </c>
      <c r="AH227" s="19">
        <f t="shared" si="25"/>
        <v>279.9666888</v>
      </c>
      <c r="AI227" s="19">
        <f t="shared" si="26"/>
        <v>26.03683928</v>
      </c>
      <c r="AJ227" s="18"/>
    </row>
    <row r="228">
      <c r="A228" s="17">
        <v>200.0</v>
      </c>
      <c r="B228" s="17">
        <v>100.0</v>
      </c>
      <c r="C228" s="1">
        <v>50.0</v>
      </c>
      <c r="D228" s="17">
        <v>78.0</v>
      </c>
      <c r="E228" s="17">
        <v>390.0</v>
      </c>
      <c r="F228" s="1">
        <v>362.0</v>
      </c>
      <c r="G228" s="17">
        <f t="shared" si="1"/>
        <v>1684.787015</v>
      </c>
      <c r="H228" s="3">
        <f t="shared" si="2"/>
        <v>7.8</v>
      </c>
      <c r="I228" s="3">
        <f t="shared" si="3"/>
        <v>4.654107776</v>
      </c>
      <c r="J228" s="3">
        <f t="shared" si="4"/>
        <v>0.9282051282</v>
      </c>
      <c r="K228" s="1" t="str">
        <f t="shared" si="5"/>
        <v>LOF</v>
      </c>
      <c r="L228" s="1">
        <f t="shared" si="6"/>
        <v>0.699999752</v>
      </c>
      <c r="M228" s="1">
        <v>7800.0</v>
      </c>
      <c r="N228" s="1">
        <f t="shared" si="7"/>
        <v>89.33646753</v>
      </c>
      <c r="O228" s="1">
        <v>500.0</v>
      </c>
      <c r="P228" s="16">
        <f t="shared" si="8"/>
        <v>7312.874295</v>
      </c>
      <c r="Q228" s="3">
        <f t="shared" si="9"/>
        <v>0.005340076554</v>
      </c>
      <c r="R228" s="16">
        <f t="shared" si="10"/>
        <v>2040.349845</v>
      </c>
      <c r="S228" s="16">
        <f t="shared" si="11"/>
        <v>54675.80325</v>
      </c>
      <c r="T228" s="16">
        <f t="shared" si="12"/>
        <v>32051.28205</v>
      </c>
      <c r="U228" s="16" t="str">
        <f t="shared" si="13"/>
        <v>spatter</v>
      </c>
      <c r="V228" s="3">
        <f t="shared" si="14"/>
        <v>43.32271502</v>
      </c>
      <c r="W228" s="3">
        <f t="shared" si="15"/>
        <v>808.0808081</v>
      </c>
      <c r="X228" s="3">
        <f t="shared" si="16"/>
        <v>4.319966704</v>
      </c>
      <c r="Y228" s="3">
        <f t="shared" si="17"/>
        <v>16.84787015</v>
      </c>
      <c r="Z228" s="3">
        <f t="shared" si="27"/>
        <v>0.02346667628</v>
      </c>
      <c r="AA228" s="3">
        <f t="shared" si="18"/>
        <v>-1189.278183</v>
      </c>
      <c r="AB228" s="3" t="str">
        <f t="shared" si="19"/>
        <v>no spatter</v>
      </c>
      <c r="AC228" s="18">
        <f t="shared" si="20"/>
        <v>418.7657299</v>
      </c>
      <c r="AD228" s="18">
        <f t="shared" si="21"/>
        <v>1.056410256</v>
      </c>
      <c r="AE228" s="18">
        <f t="shared" si="22"/>
        <v>1431.683845</v>
      </c>
      <c r="AF228" s="18" t="str">
        <f t="shared" si="23"/>
        <v>blank</v>
      </c>
      <c r="AG228" s="19" t="str">
        <f t="shared" si="24"/>
        <v>Keyhole Mode</v>
      </c>
      <c r="AH228" s="19">
        <f t="shared" si="25"/>
        <v>139.9999504</v>
      </c>
      <c r="AI228" s="19">
        <f t="shared" si="26"/>
        <v>37.63334022</v>
      </c>
      <c r="AJ228" s="18"/>
    </row>
    <row r="229">
      <c r="A229" s="17">
        <v>250.0</v>
      </c>
      <c r="B229" s="17">
        <v>100.0</v>
      </c>
      <c r="C229" s="1">
        <v>50.0</v>
      </c>
      <c r="D229" s="17">
        <v>78.0</v>
      </c>
      <c r="E229" s="17">
        <v>500.0</v>
      </c>
      <c r="F229" s="1">
        <v>362.0</v>
      </c>
      <c r="G229" s="17">
        <f t="shared" si="1"/>
        <v>2095.142486</v>
      </c>
      <c r="H229" s="3">
        <f t="shared" si="2"/>
        <v>10</v>
      </c>
      <c r="I229" s="3">
        <f t="shared" si="3"/>
        <v>5.787686426</v>
      </c>
      <c r="J229" s="3">
        <f t="shared" si="4"/>
        <v>0.724</v>
      </c>
      <c r="K229" s="1" t="str">
        <f t="shared" si="5"/>
        <v>LOF</v>
      </c>
      <c r="L229" s="1">
        <f t="shared" si="6"/>
        <v>0.6999999939</v>
      </c>
      <c r="M229" s="1">
        <v>7800.0</v>
      </c>
      <c r="N229" s="1">
        <f t="shared" si="7"/>
        <v>108.7156179</v>
      </c>
      <c r="O229" s="1">
        <v>500.0</v>
      </c>
      <c r="P229" s="16">
        <f t="shared" si="8"/>
        <v>9141.096028</v>
      </c>
      <c r="Q229" s="3">
        <f t="shared" si="9"/>
        <v>0.006533502174</v>
      </c>
      <c r="R229" s="16">
        <f t="shared" si="10"/>
        <v>2095.808705</v>
      </c>
      <c r="S229" s="16">
        <f t="shared" si="11"/>
        <v>54669.3737</v>
      </c>
      <c r="T229" s="16">
        <f t="shared" si="12"/>
        <v>32051.28205</v>
      </c>
      <c r="U229" s="16" t="str">
        <f t="shared" si="13"/>
        <v>spatter</v>
      </c>
      <c r="V229" s="3">
        <f t="shared" si="14"/>
        <v>54.15341249</v>
      </c>
      <c r="W229" s="3">
        <f t="shared" si="15"/>
        <v>808.0808081</v>
      </c>
      <c r="X229" s="3">
        <f t="shared" si="16"/>
        <v>4.190284973</v>
      </c>
      <c r="Y229" s="3">
        <f t="shared" si="17"/>
        <v>20.95142486</v>
      </c>
      <c r="Z229" s="3">
        <f t="shared" si="27"/>
        <v>0.02918234177</v>
      </c>
      <c r="AA229" s="3">
        <f t="shared" si="18"/>
        <v>-1487.418744</v>
      </c>
      <c r="AB229" s="3" t="str">
        <f t="shared" si="19"/>
        <v>no spatter</v>
      </c>
      <c r="AC229" s="18">
        <f t="shared" si="20"/>
        <v>523.4571624</v>
      </c>
      <c r="AD229" s="18">
        <f t="shared" si="21"/>
        <v>1.056410256</v>
      </c>
      <c r="AE229" s="18">
        <f t="shared" si="22"/>
        <v>1730.411145</v>
      </c>
      <c r="AF229" s="18" t="str">
        <f t="shared" si="23"/>
        <v>blank</v>
      </c>
      <c r="AG229" s="19" t="str">
        <f t="shared" si="24"/>
        <v>Keyhole Mode</v>
      </c>
      <c r="AH229" s="19">
        <f t="shared" si="25"/>
        <v>174.9999985</v>
      </c>
      <c r="AI229" s="19">
        <f t="shared" si="26"/>
        <v>42.87810533</v>
      </c>
      <c r="AJ229" s="18"/>
    </row>
    <row r="230">
      <c r="A230" s="17">
        <v>300.0</v>
      </c>
      <c r="B230" s="17">
        <v>100.0</v>
      </c>
      <c r="C230" s="1">
        <v>50.0</v>
      </c>
      <c r="D230" s="17">
        <v>78.0</v>
      </c>
      <c r="E230" s="17">
        <v>640.0</v>
      </c>
      <c r="F230" s="1">
        <v>362.0</v>
      </c>
      <c r="G230" s="17">
        <f t="shared" si="1"/>
        <v>2505.497411</v>
      </c>
      <c r="H230" s="3">
        <f t="shared" si="2"/>
        <v>12.8</v>
      </c>
      <c r="I230" s="3">
        <f t="shared" si="3"/>
        <v>6.921263567</v>
      </c>
      <c r="J230" s="3">
        <f t="shared" si="4"/>
        <v>0.565625</v>
      </c>
      <c r="K230" s="1" t="str">
        <f t="shared" si="5"/>
        <v>LOF</v>
      </c>
      <c r="L230" s="1">
        <f t="shared" si="6"/>
        <v>0.6999999999</v>
      </c>
      <c r="M230" s="1">
        <v>7800.0</v>
      </c>
      <c r="N230" s="1">
        <f t="shared" si="7"/>
        <v>128.0947425</v>
      </c>
      <c r="O230" s="1">
        <v>500.0</v>
      </c>
      <c r="P230" s="16">
        <f t="shared" si="8"/>
        <v>10969.31533</v>
      </c>
      <c r="Q230" s="3">
        <f t="shared" si="9"/>
        <v>0.007735699485</v>
      </c>
      <c r="R230" s="16">
        <f t="shared" si="10"/>
        <v>2134.487045</v>
      </c>
      <c r="S230" s="16">
        <f t="shared" si="11"/>
        <v>54665.08776</v>
      </c>
      <c r="T230" s="16">
        <f t="shared" si="12"/>
        <v>32051.28205</v>
      </c>
      <c r="U230" s="16" t="str">
        <f t="shared" si="13"/>
        <v>spatter</v>
      </c>
      <c r="V230" s="3">
        <f t="shared" si="14"/>
        <v>64.98409554</v>
      </c>
      <c r="W230" s="3">
        <f t="shared" si="15"/>
        <v>808.0808081</v>
      </c>
      <c r="X230" s="3">
        <f t="shared" si="16"/>
        <v>3.914839705</v>
      </c>
      <c r="Y230" s="3">
        <f t="shared" si="17"/>
        <v>25.05497411</v>
      </c>
      <c r="Z230" s="3">
        <f t="shared" si="27"/>
        <v>0.03489799966</v>
      </c>
      <c r="AA230" s="3">
        <f t="shared" si="18"/>
        <v>-1785.558908</v>
      </c>
      <c r="AB230" s="3" t="str">
        <f t="shared" si="19"/>
        <v>no spatter</v>
      </c>
      <c r="AC230" s="18">
        <f t="shared" si="20"/>
        <v>628.1485948</v>
      </c>
      <c r="AD230" s="18">
        <f t="shared" si="21"/>
        <v>1.056410256</v>
      </c>
      <c r="AE230" s="18">
        <f t="shared" si="22"/>
        <v>2029.381855</v>
      </c>
      <c r="AF230" s="18" t="str">
        <f t="shared" si="23"/>
        <v>blank</v>
      </c>
      <c r="AG230" s="19" t="str">
        <f t="shared" si="24"/>
        <v>Keyhole Mode</v>
      </c>
      <c r="AH230" s="19">
        <f t="shared" si="25"/>
        <v>210</v>
      </c>
      <c r="AI230" s="19">
        <f t="shared" si="26"/>
        <v>47.66302413</v>
      </c>
      <c r="AJ230" s="18"/>
    </row>
    <row r="231">
      <c r="A231" s="17">
        <v>100.0</v>
      </c>
      <c r="B231" s="24">
        <v>1670.0</v>
      </c>
      <c r="C231" s="1">
        <v>69.67</v>
      </c>
      <c r="D231" s="17">
        <v>200.0</v>
      </c>
      <c r="E231" s="17">
        <v>514.0</v>
      </c>
      <c r="F231" s="1">
        <v>362.0</v>
      </c>
      <c r="G231" s="17">
        <f t="shared" si="1"/>
        <v>102.5798262</v>
      </c>
      <c r="H231" s="3">
        <f t="shared" si="2"/>
        <v>7.377637434</v>
      </c>
      <c r="I231" s="3">
        <f t="shared" si="3"/>
        <v>0.2833696856</v>
      </c>
      <c r="J231" s="3">
        <f t="shared" si="4"/>
        <v>0.7042801556</v>
      </c>
      <c r="K231" s="1" t="str">
        <f t="shared" si="5"/>
        <v>balling</v>
      </c>
      <c r="L231" s="1">
        <f t="shared" si="6"/>
        <v>0.04578193137</v>
      </c>
      <c r="M231" s="1">
        <v>7800.0</v>
      </c>
      <c r="N231" s="1">
        <f t="shared" si="7"/>
        <v>11.97107718</v>
      </c>
      <c r="O231" s="1">
        <v>500.0</v>
      </c>
      <c r="P231" s="16">
        <f t="shared" si="8"/>
        <v>14.25256437</v>
      </c>
      <c r="Q231" s="3">
        <f t="shared" si="9"/>
        <v>0.001181700797</v>
      </c>
      <c r="R231" s="16">
        <f t="shared" si="10"/>
        <v>37.85976865</v>
      </c>
      <c r="S231" s="16">
        <f t="shared" si="11"/>
        <v>73886.73754</v>
      </c>
      <c r="T231" s="16">
        <f t="shared" si="12"/>
        <v>12500</v>
      </c>
      <c r="U231" s="16" t="str">
        <f t="shared" si="13"/>
        <v>spatter</v>
      </c>
      <c r="V231" s="3">
        <f t="shared" si="14"/>
        <v>0.08443462307</v>
      </c>
      <c r="W231" s="3">
        <f t="shared" si="15"/>
        <v>1125.979798</v>
      </c>
      <c r="X231" s="3">
        <f t="shared" si="16"/>
        <v>0.1995716463</v>
      </c>
      <c r="Y231" s="3">
        <f t="shared" si="17"/>
        <v>0.06142504563</v>
      </c>
      <c r="Z231" s="3">
        <f t="shared" si="27"/>
        <v>0.3984753648</v>
      </c>
      <c r="AA231" s="3">
        <f t="shared" si="18"/>
        <v>0.9577373232</v>
      </c>
      <c r="AB231" s="3" t="str">
        <f t="shared" si="19"/>
        <v>Spatter</v>
      </c>
      <c r="AC231" s="18">
        <f t="shared" si="20"/>
        <v>1.907013997</v>
      </c>
      <c r="AD231" s="18">
        <f t="shared" si="21"/>
        <v>0.02467065868</v>
      </c>
      <c r="AE231" s="18">
        <f t="shared" si="22"/>
        <v>346.2132128</v>
      </c>
      <c r="AF231" s="18" t="str">
        <f t="shared" si="23"/>
        <v>blank</v>
      </c>
      <c r="AG231" s="19" t="str">
        <f t="shared" si="24"/>
        <v>Conduction Mode</v>
      </c>
      <c r="AH231" s="19">
        <f t="shared" si="25"/>
        <v>4.578193137</v>
      </c>
      <c r="AI231" s="19">
        <f t="shared" si="26"/>
        <v>0.1775791816</v>
      </c>
      <c r="AJ231" s="18"/>
    </row>
    <row r="232">
      <c r="A232" s="17">
        <v>150.0</v>
      </c>
      <c r="B232" s="24">
        <v>1670.0</v>
      </c>
      <c r="C232" s="1">
        <v>69.67</v>
      </c>
      <c r="D232" s="17">
        <v>200.0</v>
      </c>
      <c r="E232" s="17">
        <v>713.0</v>
      </c>
      <c r="F232" s="1">
        <v>362.0</v>
      </c>
      <c r="G232" s="17">
        <f t="shared" si="1"/>
        <v>94.96958919</v>
      </c>
      <c r="H232" s="3">
        <f t="shared" si="2"/>
        <v>10.2339601</v>
      </c>
      <c r="I232" s="3">
        <f t="shared" si="3"/>
        <v>0.2623469315</v>
      </c>
      <c r="J232" s="3">
        <f t="shared" si="4"/>
        <v>0.507713885</v>
      </c>
      <c r="K232" s="1" t="str">
        <f t="shared" si="5"/>
        <v>balling</v>
      </c>
      <c r="L232" s="1">
        <f t="shared" si="6"/>
        <v>0.06753749784</v>
      </c>
      <c r="M232" s="1">
        <v>7800.0</v>
      </c>
      <c r="N232" s="1">
        <f t="shared" si="7"/>
        <v>12.15430355</v>
      </c>
      <c r="O232" s="1">
        <v>500.0</v>
      </c>
      <c r="P232" s="16">
        <f t="shared" si="8"/>
        <v>31.53807104</v>
      </c>
      <c r="Q232" s="3">
        <f t="shared" si="9"/>
        <v>0.001170674084</v>
      </c>
      <c r="R232" s="16">
        <f t="shared" si="10"/>
        <v>82.5131608</v>
      </c>
      <c r="S232" s="16">
        <f t="shared" si="11"/>
        <v>62625.74185</v>
      </c>
      <c r="T232" s="16">
        <f t="shared" si="12"/>
        <v>12500</v>
      </c>
      <c r="U232" s="16" t="str">
        <f t="shared" si="13"/>
        <v>spatter</v>
      </c>
      <c r="V232" s="3">
        <f t="shared" si="14"/>
        <v>0.1868369137</v>
      </c>
      <c r="W232" s="3">
        <f t="shared" si="15"/>
        <v>1125.979798</v>
      </c>
      <c r="X232" s="3">
        <f t="shared" si="16"/>
        <v>0.1331971798</v>
      </c>
      <c r="Y232" s="3">
        <f t="shared" si="17"/>
        <v>0.05686801748</v>
      </c>
      <c r="Z232" s="3">
        <f t="shared" si="27"/>
        <v>0.3689131002</v>
      </c>
      <c r="AA232" s="3">
        <f t="shared" si="18"/>
        <v>-1.861127895</v>
      </c>
      <c r="AB232" s="3" t="str">
        <f t="shared" si="19"/>
        <v>Spatter</v>
      </c>
      <c r="AC232" s="18">
        <f t="shared" si="20"/>
        <v>2.860520996</v>
      </c>
      <c r="AD232" s="18">
        <f t="shared" si="21"/>
        <v>0.02467065868</v>
      </c>
      <c r="AE232" s="18">
        <f t="shared" si="22"/>
        <v>349.0442052</v>
      </c>
      <c r="AF232" s="18" t="str">
        <f t="shared" si="23"/>
        <v>blank</v>
      </c>
      <c r="AG232" s="19" t="str">
        <f t="shared" si="24"/>
        <v>Conduction Mode</v>
      </c>
      <c r="AH232" s="19">
        <f t="shared" si="25"/>
        <v>10.13062468</v>
      </c>
      <c r="AI232" s="19">
        <f t="shared" si="26"/>
        <v>0.4603251704</v>
      </c>
      <c r="AJ232" s="18"/>
    </row>
    <row r="233">
      <c r="A233" s="17">
        <v>200.0</v>
      </c>
      <c r="B233" s="24">
        <v>1670.0</v>
      </c>
      <c r="C233" s="1">
        <v>69.67</v>
      </c>
      <c r="D233" s="17">
        <v>200.0</v>
      </c>
      <c r="E233" s="17">
        <v>719.0</v>
      </c>
      <c r="F233" s="1">
        <v>362.0</v>
      </c>
      <c r="G233" s="17">
        <f t="shared" si="1"/>
        <v>84.5758236</v>
      </c>
      <c r="H233" s="3">
        <f t="shared" si="2"/>
        <v>10.32008038</v>
      </c>
      <c r="I233" s="3">
        <f t="shared" si="3"/>
        <v>0.2336348718</v>
      </c>
      <c r="J233" s="3">
        <f t="shared" si="4"/>
        <v>0.5034770515</v>
      </c>
      <c r="K233" s="1" t="str">
        <f t="shared" si="5"/>
        <v>balling</v>
      </c>
      <c r="L233" s="1">
        <f t="shared" si="6"/>
        <v>0.0885695981</v>
      </c>
      <c r="M233" s="1">
        <v>7800.0</v>
      </c>
      <c r="N233" s="1">
        <f t="shared" si="7"/>
        <v>12.404547</v>
      </c>
      <c r="O233" s="1">
        <v>500.0</v>
      </c>
      <c r="P233" s="16">
        <f t="shared" si="8"/>
        <v>55.14594343</v>
      </c>
      <c r="Q233" s="3">
        <f t="shared" si="9"/>
        <v>0.001156312236</v>
      </c>
      <c r="R233" s="16">
        <f t="shared" si="10"/>
        <v>141.36791</v>
      </c>
      <c r="S233" s="16">
        <f t="shared" si="11"/>
        <v>59075.02015</v>
      </c>
      <c r="T233" s="16">
        <f t="shared" si="12"/>
        <v>12500</v>
      </c>
      <c r="U233" s="16" t="str">
        <f t="shared" si="13"/>
        <v>spatter</v>
      </c>
      <c r="V233" s="3">
        <f t="shared" si="14"/>
        <v>0.3266939777</v>
      </c>
      <c r="W233" s="3">
        <f t="shared" si="15"/>
        <v>1125.979798</v>
      </c>
      <c r="X233" s="3">
        <f t="shared" si="16"/>
        <v>0.1176297964</v>
      </c>
      <c r="Y233" s="3">
        <f t="shared" si="17"/>
        <v>0.05064420575</v>
      </c>
      <c r="Z233" s="3">
        <f t="shared" si="27"/>
        <v>0.3285381094</v>
      </c>
      <c r="AA233" s="3">
        <f t="shared" si="18"/>
        <v>-5.711024323</v>
      </c>
      <c r="AB233" s="3" t="str">
        <f t="shared" si="19"/>
        <v>Spatter</v>
      </c>
      <c r="AC233" s="18">
        <f t="shared" si="20"/>
        <v>3.814027995</v>
      </c>
      <c r="AD233" s="18">
        <f t="shared" si="21"/>
        <v>0.02467065868</v>
      </c>
      <c r="AE233" s="18">
        <f t="shared" si="22"/>
        <v>351.8108496</v>
      </c>
      <c r="AF233" s="18" t="str">
        <f t="shared" si="23"/>
        <v>blank</v>
      </c>
      <c r="AG233" s="19" t="str">
        <f t="shared" si="24"/>
        <v>Conduction Mode</v>
      </c>
      <c r="AH233" s="19">
        <f t="shared" si="25"/>
        <v>17.71391962</v>
      </c>
      <c r="AI233" s="19">
        <f t="shared" si="26"/>
        <v>0.8958106602</v>
      </c>
      <c r="AJ233" s="18"/>
    </row>
    <row r="234">
      <c r="A234" s="17">
        <v>200.0</v>
      </c>
      <c r="B234" s="24">
        <v>3300.0</v>
      </c>
      <c r="C234" s="1">
        <v>69.67</v>
      </c>
      <c r="D234" s="17">
        <v>200.0</v>
      </c>
      <c r="E234" s="17">
        <v>447.0</v>
      </c>
      <c r="F234" s="1">
        <v>362.0</v>
      </c>
      <c r="G234" s="17">
        <f t="shared" si="1"/>
        <v>1540.51199</v>
      </c>
      <c r="H234" s="3">
        <f t="shared" si="2"/>
        <v>6.415960959</v>
      </c>
      <c r="I234" s="3">
        <f t="shared" si="3"/>
        <v>4.255557983</v>
      </c>
      <c r="J234" s="3">
        <f t="shared" si="4"/>
        <v>0.8098434004</v>
      </c>
      <c r="K234" s="1" t="str">
        <f t="shared" si="5"/>
        <v>LOF</v>
      </c>
      <c r="L234" s="1">
        <f t="shared" si="6"/>
        <v>0.0463180879</v>
      </c>
      <c r="M234" s="1">
        <v>7800.0</v>
      </c>
      <c r="N234" s="1">
        <f t="shared" si="7"/>
        <v>12.03746364</v>
      </c>
      <c r="O234" s="1">
        <v>500.0</v>
      </c>
      <c r="P234" s="16">
        <f t="shared" si="8"/>
        <v>20.51543761</v>
      </c>
      <c r="Q234" s="3">
        <f t="shared" si="9"/>
        <v>0.004923550801</v>
      </c>
      <c r="R234" s="16">
        <f t="shared" si="10"/>
        <v>54.41268282</v>
      </c>
      <c r="S234" s="16">
        <f t="shared" si="11"/>
        <v>67385.61127</v>
      </c>
      <c r="T234" s="16">
        <f t="shared" si="12"/>
        <v>12500</v>
      </c>
      <c r="U234" s="16" t="str">
        <f t="shared" si="13"/>
        <v>spatter</v>
      </c>
      <c r="V234" s="3">
        <f t="shared" si="14"/>
        <v>0.1215369526</v>
      </c>
      <c r="W234" s="3">
        <f t="shared" si="15"/>
        <v>1125.979798</v>
      </c>
      <c r="X234" s="3">
        <f t="shared" si="16"/>
        <v>3.446335548</v>
      </c>
      <c r="Y234" s="3">
        <f t="shared" si="17"/>
        <v>0.4668218151</v>
      </c>
      <c r="Z234" s="3">
        <f t="shared" si="27"/>
        <v>23.36681597</v>
      </c>
      <c r="AA234" s="3">
        <f t="shared" si="18"/>
        <v>-0.06359204033</v>
      </c>
      <c r="AB234" s="3" t="str">
        <f t="shared" si="19"/>
        <v>Spatter</v>
      </c>
      <c r="AC234" s="18">
        <f t="shared" si="20"/>
        <v>1.930129319</v>
      </c>
      <c r="AD234" s="18">
        <f t="shared" si="21"/>
        <v>0.01248484848</v>
      </c>
      <c r="AE234" s="18">
        <f t="shared" si="22"/>
        <v>340.8800345</v>
      </c>
      <c r="AF234" s="18" t="str">
        <f t="shared" si="23"/>
        <v>blank</v>
      </c>
      <c r="AG234" s="19" t="str">
        <f t="shared" si="24"/>
        <v>Conduction Mode</v>
      </c>
      <c r="AH234" s="19">
        <f t="shared" si="25"/>
        <v>9.26361758</v>
      </c>
      <c r="AI234" s="19">
        <f t="shared" si="26"/>
        <v>0.4247768433</v>
      </c>
      <c r="AJ234" s="18"/>
    </row>
    <row r="235">
      <c r="A235" s="17">
        <v>200.0</v>
      </c>
      <c r="B235" s="24">
        <v>5000.0</v>
      </c>
      <c r="C235" s="1">
        <v>69.67</v>
      </c>
      <c r="D235" s="17">
        <v>200.0</v>
      </c>
      <c r="E235" s="17">
        <v>514.0</v>
      </c>
      <c r="F235" s="1">
        <v>362.0</v>
      </c>
      <c r="G235" s="17">
        <f t="shared" si="1"/>
        <v>4916.1539</v>
      </c>
      <c r="H235" s="3">
        <f t="shared" si="2"/>
        <v>7.377637434</v>
      </c>
      <c r="I235" s="3">
        <f t="shared" si="3"/>
        <v>13.58053563</v>
      </c>
      <c r="J235" s="3">
        <f t="shared" si="4"/>
        <v>0.7042801556</v>
      </c>
      <c r="K235" s="1" t="str">
        <f t="shared" si="5"/>
        <v>LOF</v>
      </c>
      <c r="L235" s="1">
        <f t="shared" si="6"/>
        <v>0.03092438433</v>
      </c>
      <c r="M235" s="1">
        <v>7800.0</v>
      </c>
      <c r="N235" s="1">
        <f t="shared" si="7"/>
        <v>11.93795302</v>
      </c>
      <c r="O235" s="1">
        <v>500.0</v>
      </c>
      <c r="P235" s="16">
        <f t="shared" si="8"/>
        <v>11.12764321</v>
      </c>
      <c r="Q235" s="3">
        <f t="shared" si="9"/>
        <v>0.01487006789</v>
      </c>
      <c r="R235" s="16">
        <f t="shared" si="10"/>
        <v>29.80140286</v>
      </c>
      <c r="S235" s="16">
        <f t="shared" si="11"/>
        <v>80419.62963</v>
      </c>
      <c r="T235" s="16">
        <f t="shared" si="12"/>
        <v>12500</v>
      </c>
      <c r="U235" s="16" t="str">
        <f t="shared" si="13"/>
        <v>spatter</v>
      </c>
      <c r="V235" s="3">
        <f t="shared" si="14"/>
        <v>0.06592205696</v>
      </c>
      <c r="W235" s="3">
        <f t="shared" si="15"/>
        <v>1125.979798</v>
      </c>
      <c r="X235" s="3">
        <f t="shared" si="16"/>
        <v>9.56450175</v>
      </c>
      <c r="Y235" s="3">
        <f t="shared" si="17"/>
        <v>0.9832307799</v>
      </c>
      <c r="Z235" s="3">
        <f t="shared" si="27"/>
        <v>171.1875019</v>
      </c>
      <c r="AA235" s="3">
        <f t="shared" si="18"/>
        <v>1.467339485</v>
      </c>
      <c r="AB235" s="3" t="str">
        <f t="shared" si="19"/>
        <v>Spatter</v>
      </c>
      <c r="AC235" s="18">
        <f t="shared" si="20"/>
        <v>1.27388535</v>
      </c>
      <c r="AD235" s="18">
        <f t="shared" si="21"/>
        <v>0.00824</v>
      </c>
      <c r="AE235" s="18">
        <f t="shared" si="22"/>
        <v>328.7999379</v>
      </c>
      <c r="AF235" s="18" t="str">
        <f t="shared" si="23"/>
        <v>blank</v>
      </c>
      <c r="AG235" s="19" t="str">
        <f t="shared" si="24"/>
        <v>Conduction Mode</v>
      </c>
      <c r="AH235" s="19">
        <f t="shared" si="25"/>
        <v>6.184876866</v>
      </c>
      <c r="AI235" s="19">
        <f t="shared" si="26"/>
        <v>0.3420824043</v>
      </c>
      <c r="AJ235" s="18"/>
    </row>
    <row r="236">
      <c r="A236" s="17">
        <v>200.0</v>
      </c>
      <c r="B236" s="24">
        <v>1670.0</v>
      </c>
      <c r="C236" s="1">
        <v>69.67</v>
      </c>
      <c r="D236" s="17">
        <v>200.0</v>
      </c>
      <c r="E236" s="17">
        <v>431.0</v>
      </c>
      <c r="F236" s="1">
        <v>362.0</v>
      </c>
      <c r="G236" s="17">
        <f t="shared" si="1"/>
        <v>84.5758236</v>
      </c>
      <c r="H236" s="3">
        <f t="shared" si="2"/>
        <v>6.186306875</v>
      </c>
      <c r="I236" s="3">
        <f t="shared" si="3"/>
        <v>0.2336348718</v>
      </c>
      <c r="J236" s="3">
        <f t="shared" si="4"/>
        <v>0.8399071926</v>
      </c>
      <c r="K236" s="1" t="str">
        <f t="shared" si="5"/>
        <v>balling</v>
      </c>
      <c r="L236" s="1">
        <f t="shared" si="6"/>
        <v>0.0885695981</v>
      </c>
      <c r="M236" s="1">
        <v>7800.0</v>
      </c>
      <c r="N236" s="1">
        <f t="shared" si="7"/>
        <v>12.404547</v>
      </c>
      <c r="O236" s="1">
        <v>500.0</v>
      </c>
      <c r="P236" s="16">
        <f t="shared" si="8"/>
        <v>55.14594343</v>
      </c>
      <c r="Q236" s="3">
        <f t="shared" si="9"/>
        <v>0.001156312236</v>
      </c>
      <c r="R236" s="16">
        <f t="shared" si="10"/>
        <v>141.36791</v>
      </c>
      <c r="S236" s="16">
        <f t="shared" si="11"/>
        <v>59075.02015</v>
      </c>
      <c r="T236" s="16">
        <f t="shared" si="12"/>
        <v>12500</v>
      </c>
      <c r="U236" s="16" t="str">
        <f t="shared" si="13"/>
        <v>spatter</v>
      </c>
      <c r="V236" s="3">
        <f t="shared" si="14"/>
        <v>0.3266939777</v>
      </c>
      <c r="W236" s="3">
        <f t="shared" si="15"/>
        <v>1125.979798</v>
      </c>
      <c r="X236" s="3">
        <f t="shared" si="16"/>
        <v>0.1962316093</v>
      </c>
      <c r="Y236" s="3">
        <f t="shared" si="17"/>
        <v>0.05064420575</v>
      </c>
      <c r="Z236" s="3">
        <f t="shared" si="27"/>
        <v>0.3285381094</v>
      </c>
      <c r="AA236" s="3">
        <f t="shared" si="18"/>
        <v>-5.711024323</v>
      </c>
      <c r="AB236" s="3" t="str">
        <f t="shared" si="19"/>
        <v>Spatter</v>
      </c>
      <c r="AC236" s="18">
        <f t="shared" si="20"/>
        <v>3.814027995</v>
      </c>
      <c r="AD236" s="18">
        <f t="shared" si="21"/>
        <v>0.02467065868</v>
      </c>
      <c r="AE236" s="18">
        <f t="shared" si="22"/>
        <v>351.6795846</v>
      </c>
      <c r="AF236" s="18" t="str">
        <f t="shared" si="23"/>
        <v>blank</v>
      </c>
      <c r="AG236" s="19" t="str">
        <f t="shared" si="24"/>
        <v>Conduction Mode</v>
      </c>
      <c r="AH236" s="19">
        <f t="shared" si="25"/>
        <v>17.71391962</v>
      </c>
      <c r="AI236" s="19">
        <f t="shared" si="26"/>
        <v>0.8958106602</v>
      </c>
      <c r="AJ236" s="18"/>
    </row>
    <row r="237">
      <c r="A237" s="17">
        <v>200.0</v>
      </c>
      <c r="B237" s="24">
        <v>1670.0</v>
      </c>
      <c r="C237" s="1">
        <v>100.0</v>
      </c>
      <c r="D237" s="17">
        <v>200.0</v>
      </c>
      <c r="E237" s="17">
        <v>1187.0</v>
      </c>
      <c r="F237" s="3">
        <f t="shared" ref="F237:F302" si="28">((D237*0.5)/(V237*(AD237^3)))*(0.0021-(0.047*AD237)+(0.34*(AD237^2))-(1.9*(AD237^3))-(0.33*(AD237^4))+V237*(0.00066-(0.007*AD237)-(0.00059*(AD237^2))+(2.8*(AD237^3))-(0.12*(AD237^4)))+(V237^2)*(-0.0007+(0.015*AD237)-(0.12*AD237^2)+(0.59*(AD237^3))-(0.023*(AD237^4)))+(V237^3)*(0.00001-(0.00022*(AD237^2))+(0.002*(AD237^2)-(0.0085*(AD237^3))+(0.0014*(AD237^4)))))</f>
        <v>25479.27106</v>
      </c>
      <c r="G237" s="17">
        <f t="shared" si="1"/>
        <v>84.5758236</v>
      </c>
      <c r="H237" s="3">
        <f t="shared" si="2"/>
        <v>11.87</v>
      </c>
      <c r="I237" s="3">
        <f t="shared" si="3"/>
        <v>0.003319397302</v>
      </c>
      <c r="J237" s="3">
        <f t="shared" si="4"/>
        <v>21.46526627</v>
      </c>
      <c r="K237" s="1" t="str">
        <f t="shared" si="5"/>
        <v>balling</v>
      </c>
      <c r="L237" s="1">
        <f t="shared" si="6"/>
        <v>0.0885695981</v>
      </c>
      <c r="M237" s="1">
        <v>7800.0</v>
      </c>
      <c r="N237" s="1">
        <f t="shared" si="7"/>
        <v>12.404547</v>
      </c>
      <c r="O237" s="1">
        <v>500.0</v>
      </c>
      <c r="P237" s="16">
        <f t="shared" si="8"/>
        <v>55.14594343</v>
      </c>
      <c r="Q237" s="3">
        <f t="shared" si="9"/>
        <v>0.07614379222</v>
      </c>
      <c r="R237" s="16">
        <f t="shared" si="10"/>
        <v>141.36791</v>
      </c>
      <c r="S237" s="16">
        <f t="shared" si="11"/>
        <v>59075.02015</v>
      </c>
      <c r="T237" s="16">
        <f t="shared" si="12"/>
        <v>12500</v>
      </c>
      <c r="U237" s="16" t="str">
        <f t="shared" si="13"/>
        <v>spatter</v>
      </c>
      <c r="V237" s="3">
        <f t="shared" si="14"/>
        <v>0.3266939777</v>
      </c>
      <c r="W237" s="3">
        <f t="shared" si="15"/>
        <v>1616.161616</v>
      </c>
      <c r="X237" s="3">
        <f t="shared" si="16"/>
        <v>0.07125174693</v>
      </c>
      <c r="Y237" s="3">
        <f t="shared" si="17"/>
        <v>0.05064420575</v>
      </c>
      <c r="Z237" s="3">
        <f t="shared" si="27"/>
        <v>0.3285381094</v>
      </c>
      <c r="AA237" s="3">
        <f t="shared" si="18"/>
        <v>-5.711024323</v>
      </c>
      <c r="AB237" s="3" t="str">
        <f t="shared" si="19"/>
        <v>Spatter</v>
      </c>
      <c r="AC237" s="18">
        <f t="shared" si="20"/>
        <v>3.814027995</v>
      </c>
      <c r="AD237" s="18">
        <f t="shared" si="21"/>
        <v>0.02467065868</v>
      </c>
      <c r="AE237" s="18">
        <f t="shared" si="22"/>
        <v>500.3579011</v>
      </c>
      <c r="AF237" s="18" t="str">
        <f t="shared" si="23"/>
        <v>blank</v>
      </c>
      <c r="AG237" s="19" t="str">
        <f t="shared" si="24"/>
        <v>Conduction Mode</v>
      </c>
      <c r="AH237" s="19">
        <f t="shared" si="25"/>
        <v>17.71391962</v>
      </c>
      <c r="AI237" s="19">
        <f t="shared" si="26"/>
        <v>16.23427906</v>
      </c>
      <c r="AJ237" s="18"/>
    </row>
    <row r="238">
      <c r="A238" s="1">
        <v>25.0</v>
      </c>
      <c r="B238" s="1">
        <v>50.0</v>
      </c>
      <c r="C238" s="1">
        <f t="shared" ref="C238:C282" si="29">0.1*1000</f>
        <v>100</v>
      </c>
      <c r="D238" s="1">
        <f t="shared" ref="D238:D282" si="30">0.08*1000</f>
        <v>80</v>
      </c>
      <c r="E238" s="3">
        <f t="shared" ref="E238:E302" si="31">G238/X238</f>
        <v>332.5788227</v>
      </c>
      <c r="F238" s="3">
        <f t="shared" si="28"/>
        <v>218.4006197</v>
      </c>
      <c r="G238" s="17">
        <f t="shared" si="1"/>
        <v>332.5788227</v>
      </c>
      <c r="H238" s="3">
        <f t="shared" si="2"/>
        <v>3.325788227</v>
      </c>
      <c r="I238" s="3">
        <f t="shared" si="3"/>
        <v>1.522792486</v>
      </c>
      <c r="J238" s="3">
        <f t="shared" si="4"/>
        <v>0.6566882941</v>
      </c>
      <c r="K238" s="1" t="str">
        <f t="shared" si="5"/>
        <v>balling</v>
      </c>
      <c r="L238" s="1">
        <f t="shared" si="6"/>
        <v>0.6794853623</v>
      </c>
      <c r="M238" s="1">
        <v>7800.0</v>
      </c>
      <c r="N238" s="1">
        <f t="shared" si="7"/>
        <v>24.62584165</v>
      </c>
      <c r="O238" s="1">
        <v>500.0</v>
      </c>
      <c r="P238" s="16">
        <f t="shared" si="8"/>
        <v>1208.098268</v>
      </c>
      <c r="Q238" s="3">
        <f t="shared" si="9"/>
        <v>0.001312189749</v>
      </c>
      <c r="R238" s="16">
        <f t="shared" si="10"/>
        <v>1054.447273</v>
      </c>
      <c r="S238" s="16">
        <f t="shared" si="11"/>
        <v>54838.50355</v>
      </c>
      <c r="T238" s="16">
        <f t="shared" si="12"/>
        <v>31250</v>
      </c>
      <c r="U238" s="16" t="str">
        <f t="shared" si="13"/>
        <v>spatter</v>
      </c>
      <c r="V238" s="3">
        <f t="shared" si="14"/>
        <v>7.156980264</v>
      </c>
      <c r="W238" s="1">
        <v>1.0</v>
      </c>
      <c r="X238" s="1">
        <v>1.0</v>
      </c>
      <c r="Y238" s="3">
        <f t="shared" si="17"/>
        <v>6.651576455</v>
      </c>
      <c r="Z238" s="3">
        <f t="shared" si="27"/>
        <v>0.001158086972</v>
      </c>
      <c r="AA238" s="3">
        <f t="shared" si="18"/>
        <v>-193.7308071</v>
      </c>
      <c r="AB238" s="3" t="str">
        <f t="shared" si="19"/>
        <v>no spatter</v>
      </c>
      <c r="AC238" s="18">
        <f t="shared" si="20"/>
        <v>99.52229299</v>
      </c>
      <c r="AD238" s="18">
        <f t="shared" si="21"/>
        <v>2.06</v>
      </c>
      <c r="AE238" s="18">
        <f t="shared" si="22"/>
        <v>280.7304221</v>
      </c>
      <c r="AF238" s="18" t="str">
        <f t="shared" si="23"/>
        <v>blank</v>
      </c>
      <c r="AG238" s="19" t="str">
        <f t="shared" si="24"/>
        <v>Conduction Mode</v>
      </c>
      <c r="AH238" s="19">
        <f t="shared" si="25"/>
        <v>16.98713406</v>
      </c>
      <c r="AI238" s="19">
        <f t="shared" si="26"/>
        <v>48.02849256</v>
      </c>
      <c r="AJ238" s="18"/>
    </row>
    <row r="239">
      <c r="A239" s="1">
        <v>25.0</v>
      </c>
      <c r="B239" s="1">
        <v>80.0</v>
      </c>
      <c r="C239" s="1">
        <f t="shared" si="29"/>
        <v>100</v>
      </c>
      <c r="D239" s="1">
        <f t="shared" si="30"/>
        <v>80</v>
      </c>
      <c r="E239" s="3">
        <f t="shared" si="31"/>
        <v>247.529182</v>
      </c>
      <c r="F239" s="3">
        <f t="shared" si="28"/>
        <v>182.5688723</v>
      </c>
      <c r="G239" s="17">
        <f t="shared" si="1"/>
        <v>247.529182</v>
      </c>
      <c r="H239" s="3">
        <f t="shared" si="2"/>
        <v>2.47529182</v>
      </c>
      <c r="I239" s="3">
        <f t="shared" si="3"/>
        <v>1.355812625</v>
      </c>
      <c r="J239" s="3">
        <f t="shared" si="4"/>
        <v>0.7375650449</v>
      </c>
      <c r="K239" s="1" t="str">
        <f t="shared" si="5"/>
        <v>balling</v>
      </c>
      <c r="L239" s="1">
        <f t="shared" si="6"/>
        <v>0.6229182312</v>
      </c>
      <c r="M239" s="1">
        <v>7800.0</v>
      </c>
      <c r="N239" s="1">
        <f t="shared" si="7"/>
        <v>21.10109188</v>
      </c>
      <c r="O239" s="1">
        <v>500.0</v>
      </c>
      <c r="P239" s="16">
        <f t="shared" si="8"/>
        <v>875.5747057</v>
      </c>
      <c r="Q239" s="3">
        <f t="shared" si="9"/>
        <v>0.00101918229</v>
      </c>
      <c r="R239" s="16">
        <f t="shared" si="10"/>
        <v>994.6506298</v>
      </c>
      <c r="S239" s="16">
        <f t="shared" si="11"/>
        <v>54912.68146</v>
      </c>
      <c r="T239" s="16">
        <f t="shared" si="12"/>
        <v>31250</v>
      </c>
      <c r="U239" s="16" t="str">
        <f t="shared" si="13"/>
        <v>spatter</v>
      </c>
      <c r="V239" s="3">
        <f t="shared" si="14"/>
        <v>5.187053944</v>
      </c>
      <c r="W239" s="1">
        <v>1.0</v>
      </c>
      <c r="X239" s="1">
        <v>1.0</v>
      </c>
      <c r="Y239" s="3">
        <f t="shared" si="17"/>
        <v>3.094114775</v>
      </c>
      <c r="Z239" s="3">
        <f t="shared" si="27"/>
        <v>0.002206545851</v>
      </c>
      <c r="AA239" s="3">
        <f t="shared" si="18"/>
        <v>-139.5039265</v>
      </c>
      <c r="AB239" s="3" t="str">
        <f t="shared" si="19"/>
        <v>no spatter</v>
      </c>
      <c r="AC239" s="18">
        <f t="shared" si="20"/>
        <v>62.20143312</v>
      </c>
      <c r="AD239" s="18">
        <f t="shared" si="21"/>
        <v>1.2875</v>
      </c>
      <c r="AE239" s="18">
        <f t="shared" si="22"/>
        <v>175.3172272</v>
      </c>
      <c r="AF239" s="18" t="str">
        <f t="shared" si="23"/>
        <v>blank</v>
      </c>
      <c r="AG239" s="19" t="str">
        <f t="shared" si="24"/>
        <v>Conduction Mode</v>
      </c>
      <c r="AH239" s="19">
        <f t="shared" si="25"/>
        <v>15.57295578</v>
      </c>
      <c r="AI239" s="19">
        <f t="shared" si="26"/>
        <v>33.55981196</v>
      </c>
      <c r="AJ239" s="18"/>
    </row>
    <row r="240">
      <c r="A240" s="1">
        <v>25.0</v>
      </c>
      <c r="B240" s="1">
        <v>110.0</v>
      </c>
      <c r="C240" s="1">
        <f t="shared" si="29"/>
        <v>100</v>
      </c>
      <c r="D240" s="1">
        <f t="shared" si="30"/>
        <v>80</v>
      </c>
      <c r="E240" s="3">
        <f t="shared" si="31"/>
        <v>198.2614291</v>
      </c>
      <c r="F240" s="3">
        <f t="shared" si="28"/>
        <v>157.295654</v>
      </c>
      <c r="G240" s="17">
        <f t="shared" si="1"/>
        <v>198.2614291</v>
      </c>
      <c r="H240" s="3">
        <f t="shared" si="2"/>
        <v>1.982614291</v>
      </c>
      <c r="I240" s="3">
        <f t="shared" si="3"/>
        <v>1.260438061</v>
      </c>
      <c r="J240" s="3">
        <f t="shared" si="4"/>
        <v>0.7933749629</v>
      </c>
      <c r="K240" s="1" t="str">
        <f t="shared" si="5"/>
        <v>balling</v>
      </c>
      <c r="L240" s="1">
        <f t="shared" si="6"/>
        <v>0.5593096475</v>
      </c>
      <c r="M240" s="1">
        <v>7800.0</v>
      </c>
      <c r="N240" s="1">
        <f t="shared" si="7"/>
        <v>18.92671651</v>
      </c>
      <c r="O240" s="1">
        <v>500.0</v>
      </c>
      <c r="P240" s="16">
        <f t="shared" si="8"/>
        <v>670.4449541</v>
      </c>
      <c r="Q240" s="3">
        <f t="shared" si="9"/>
        <v>0.0008405442027</v>
      </c>
      <c r="R240" s="16">
        <f t="shared" si="10"/>
        <v>902.4500767</v>
      </c>
      <c r="S240" s="16">
        <f t="shared" si="11"/>
        <v>54995.25478</v>
      </c>
      <c r="T240" s="16">
        <f t="shared" si="12"/>
        <v>31250</v>
      </c>
      <c r="U240" s="16" t="str">
        <f t="shared" si="13"/>
        <v>spatter</v>
      </c>
      <c r="V240" s="3">
        <f t="shared" si="14"/>
        <v>3.971830297</v>
      </c>
      <c r="W240" s="1">
        <v>1.0</v>
      </c>
      <c r="X240" s="1">
        <v>1.0</v>
      </c>
      <c r="Y240" s="3">
        <f t="shared" si="17"/>
        <v>1.802376628</v>
      </c>
      <c r="Z240" s="3">
        <f t="shared" si="27"/>
        <v>0.003341413157</v>
      </c>
      <c r="AA240" s="3">
        <f t="shared" si="18"/>
        <v>-106.0520218</v>
      </c>
      <c r="AB240" s="3" t="str">
        <f t="shared" si="19"/>
        <v>no spatter</v>
      </c>
      <c r="AC240" s="18">
        <f t="shared" si="20"/>
        <v>45.23740591</v>
      </c>
      <c r="AD240" s="18">
        <f t="shared" si="21"/>
        <v>0.9363636364</v>
      </c>
      <c r="AE240" s="18">
        <f t="shared" si="22"/>
        <v>127.2323528</v>
      </c>
      <c r="AF240" s="18" t="str">
        <f t="shared" si="23"/>
        <v>blank</v>
      </c>
      <c r="AG240" s="19" t="str">
        <f t="shared" si="24"/>
        <v>Conduction Mode</v>
      </c>
      <c r="AH240" s="19">
        <f t="shared" si="25"/>
        <v>13.98274119</v>
      </c>
      <c r="AI240" s="19">
        <f t="shared" si="26"/>
        <v>24.34097113</v>
      </c>
      <c r="AJ240" s="18"/>
    </row>
    <row r="241">
      <c r="A241" s="1">
        <v>25.0</v>
      </c>
      <c r="B241" s="1">
        <v>140.0</v>
      </c>
      <c r="C241" s="1">
        <f t="shared" si="29"/>
        <v>100</v>
      </c>
      <c r="D241" s="1">
        <f t="shared" si="30"/>
        <v>80</v>
      </c>
      <c r="E241" s="3">
        <f t="shared" si="31"/>
        <v>165.7869468</v>
      </c>
      <c r="F241" s="3">
        <f t="shared" si="28"/>
        <v>138.7092593</v>
      </c>
      <c r="G241" s="17">
        <f t="shared" si="1"/>
        <v>165.7869468</v>
      </c>
      <c r="H241" s="3">
        <f t="shared" si="2"/>
        <v>1.657869468</v>
      </c>
      <c r="I241" s="3">
        <f t="shared" si="3"/>
        <v>1.195211824</v>
      </c>
      <c r="J241" s="3">
        <f t="shared" si="4"/>
        <v>0.8366717767</v>
      </c>
      <c r="K241" s="1" t="str">
        <f t="shared" si="5"/>
        <v>balling</v>
      </c>
      <c r="L241" s="1">
        <f t="shared" si="6"/>
        <v>0.5015798244</v>
      </c>
      <c r="M241" s="1">
        <v>7800.0</v>
      </c>
      <c r="N241" s="1">
        <f t="shared" si="7"/>
        <v>17.46922751</v>
      </c>
      <c r="O241" s="1">
        <v>500.0</v>
      </c>
      <c r="P241" s="16">
        <f t="shared" si="8"/>
        <v>532.9459912</v>
      </c>
      <c r="Q241" s="3">
        <f t="shared" si="9"/>
        <v>0.0007188713642</v>
      </c>
      <c r="R241" s="16">
        <f t="shared" si="10"/>
        <v>808.4148302</v>
      </c>
      <c r="S241" s="16">
        <f t="shared" si="11"/>
        <v>55086.33124</v>
      </c>
      <c r="T241" s="16">
        <f t="shared" si="12"/>
        <v>31250</v>
      </c>
      <c r="U241" s="16" t="str">
        <f t="shared" si="13"/>
        <v>spatter</v>
      </c>
      <c r="V241" s="3">
        <f t="shared" si="14"/>
        <v>3.157262981</v>
      </c>
      <c r="W241" s="1">
        <v>1.0</v>
      </c>
      <c r="X241" s="1">
        <v>1.0</v>
      </c>
      <c r="Y241" s="3">
        <f t="shared" si="17"/>
        <v>1.184192477</v>
      </c>
      <c r="Z241" s="3">
        <f t="shared" si="27"/>
        <v>0.004525983648</v>
      </c>
      <c r="AA241" s="3">
        <f t="shared" si="18"/>
        <v>-83.62913006</v>
      </c>
      <c r="AB241" s="3" t="str">
        <f t="shared" si="19"/>
        <v>no spatter</v>
      </c>
      <c r="AC241" s="18">
        <f t="shared" si="20"/>
        <v>35.54367607</v>
      </c>
      <c r="AD241" s="18">
        <f t="shared" si="21"/>
        <v>0.7357142857</v>
      </c>
      <c r="AE241" s="18">
        <f t="shared" si="22"/>
        <v>99.6914551</v>
      </c>
      <c r="AF241" s="18" t="str">
        <f t="shared" si="23"/>
        <v>blank</v>
      </c>
      <c r="AG241" s="19" t="str">
        <f t="shared" si="24"/>
        <v>Conduction Mode</v>
      </c>
      <c r="AH241" s="19">
        <f t="shared" si="25"/>
        <v>12.53949561</v>
      </c>
      <c r="AI241" s="19">
        <f t="shared" si="26"/>
        <v>18.20116636</v>
      </c>
      <c r="AJ241" s="18"/>
    </row>
    <row r="242">
      <c r="A242" s="1">
        <v>50.0</v>
      </c>
      <c r="B242" s="1">
        <v>50.0</v>
      </c>
      <c r="C242" s="1">
        <f t="shared" si="29"/>
        <v>100</v>
      </c>
      <c r="D242" s="1">
        <f t="shared" si="30"/>
        <v>80</v>
      </c>
      <c r="E242" s="3">
        <f t="shared" si="31"/>
        <v>612.1366805</v>
      </c>
      <c r="F242" s="3">
        <f t="shared" si="28"/>
        <v>341.6936497</v>
      </c>
      <c r="G242" s="17">
        <f t="shared" si="1"/>
        <v>630.5007809</v>
      </c>
      <c r="H242" s="3">
        <f t="shared" si="2"/>
        <v>6.121366805</v>
      </c>
      <c r="I242" s="3">
        <f t="shared" si="3"/>
        <v>1.845222413</v>
      </c>
      <c r="J242" s="3">
        <f t="shared" si="4"/>
        <v>0.5581982923</v>
      </c>
      <c r="K242" s="1" t="str">
        <f t="shared" si="5"/>
        <v>balling</v>
      </c>
      <c r="L242" s="1">
        <f t="shared" si="6"/>
        <v>0.6993987852</v>
      </c>
      <c r="M242" s="1">
        <v>7800.0</v>
      </c>
      <c r="N242" s="1">
        <f t="shared" si="7"/>
        <v>38.1822753</v>
      </c>
      <c r="O242" s="1">
        <v>500.0</v>
      </c>
      <c r="P242" s="16">
        <f t="shared" si="8"/>
        <v>2487.007103</v>
      </c>
      <c r="Q242" s="3">
        <f t="shared" si="9"/>
        <v>0.002341498532</v>
      </c>
      <c r="R242" s="16">
        <f t="shared" si="10"/>
        <v>1400.002817</v>
      </c>
      <c r="S242" s="16">
        <f t="shared" si="11"/>
        <v>54738.22294</v>
      </c>
      <c r="T242" s="16">
        <f t="shared" si="12"/>
        <v>31250</v>
      </c>
      <c r="U242" s="16" t="str">
        <f t="shared" si="13"/>
        <v>spatter</v>
      </c>
      <c r="V242" s="3">
        <f t="shared" si="14"/>
        <v>14.7334544</v>
      </c>
      <c r="W242" s="1">
        <v>22.1</v>
      </c>
      <c r="X242" s="1">
        <v>1.03</v>
      </c>
      <c r="Y242" s="3">
        <f t="shared" si="17"/>
        <v>12.61001562</v>
      </c>
      <c r="Z242" s="3">
        <f t="shared" si="27"/>
        <v>0.002195493791</v>
      </c>
      <c r="AA242" s="3">
        <f t="shared" si="18"/>
        <v>-402.2911751</v>
      </c>
      <c r="AB242" s="3" t="str">
        <f t="shared" si="19"/>
        <v>no spatter</v>
      </c>
      <c r="AC242" s="18">
        <f t="shared" si="20"/>
        <v>199.044586</v>
      </c>
      <c r="AD242" s="18">
        <f t="shared" si="21"/>
        <v>2.06</v>
      </c>
      <c r="AE242" s="18">
        <f t="shared" si="22"/>
        <v>569.3895608</v>
      </c>
      <c r="AF242" s="18" t="str">
        <f t="shared" si="23"/>
        <v>blank</v>
      </c>
      <c r="AG242" s="19" t="str">
        <f t="shared" si="24"/>
        <v>Conduction Mode</v>
      </c>
      <c r="AH242" s="19">
        <f t="shared" si="25"/>
        <v>34.96993926</v>
      </c>
      <c r="AI242" s="19">
        <f t="shared" si="26"/>
        <v>45.20104171</v>
      </c>
      <c r="AJ242" s="18"/>
    </row>
    <row r="243">
      <c r="A243" s="1">
        <v>50.0</v>
      </c>
      <c r="B243" s="1">
        <v>80.0</v>
      </c>
      <c r="C243" s="1">
        <f t="shared" si="29"/>
        <v>100</v>
      </c>
      <c r="D243" s="1">
        <f t="shared" si="30"/>
        <v>80</v>
      </c>
      <c r="E243" s="3">
        <f t="shared" si="31"/>
        <v>370.352464</v>
      </c>
      <c r="F243" s="3">
        <f t="shared" si="28"/>
        <v>289.4500115</v>
      </c>
      <c r="G243" s="17">
        <f t="shared" si="1"/>
        <v>492.5687771</v>
      </c>
      <c r="H243" s="3">
        <f t="shared" si="2"/>
        <v>3.70352464</v>
      </c>
      <c r="I243" s="3">
        <f t="shared" si="3"/>
        <v>1.701740396</v>
      </c>
      <c r="J243" s="3">
        <f t="shared" si="4"/>
        <v>0.7815528168</v>
      </c>
      <c r="K243" s="1" t="str">
        <f t="shared" si="5"/>
        <v>balling</v>
      </c>
      <c r="L243" s="1">
        <f t="shared" si="6"/>
        <v>0.6915120013</v>
      </c>
      <c r="M243" s="1">
        <v>7800.0</v>
      </c>
      <c r="N243" s="1">
        <f t="shared" si="7"/>
        <v>32.42619227</v>
      </c>
      <c r="O243" s="1">
        <v>500.0</v>
      </c>
      <c r="P243" s="16">
        <f t="shared" si="8"/>
        <v>1943.980403</v>
      </c>
      <c r="Q243" s="3">
        <f t="shared" si="9"/>
        <v>0.00187379715</v>
      </c>
      <c r="R243" s="16">
        <f t="shared" si="10"/>
        <v>1437.070958</v>
      </c>
      <c r="S243" s="16">
        <f t="shared" si="11"/>
        <v>54764.66628</v>
      </c>
      <c r="T243" s="16">
        <f t="shared" si="12"/>
        <v>31250</v>
      </c>
      <c r="U243" s="16" t="str">
        <f t="shared" si="13"/>
        <v>spatter</v>
      </c>
      <c r="V243" s="3">
        <f t="shared" si="14"/>
        <v>11.51647158</v>
      </c>
      <c r="W243" s="1">
        <v>31.4</v>
      </c>
      <c r="X243" s="1">
        <v>1.33</v>
      </c>
      <c r="Y243" s="3">
        <f t="shared" si="17"/>
        <v>6.157109714</v>
      </c>
      <c r="Z243" s="3">
        <f t="shared" si="27"/>
        <v>0.004390898813</v>
      </c>
      <c r="AA243" s="3">
        <f t="shared" si="18"/>
        <v>-313.7361152</v>
      </c>
      <c r="AB243" s="3" t="str">
        <f t="shared" si="19"/>
        <v>no spatter</v>
      </c>
      <c r="AC243" s="18">
        <f t="shared" si="20"/>
        <v>124.4028662</v>
      </c>
      <c r="AD243" s="18">
        <f t="shared" si="21"/>
        <v>1.2875</v>
      </c>
      <c r="AE243" s="18">
        <f t="shared" si="22"/>
        <v>361.2871718</v>
      </c>
      <c r="AF243" s="18" t="str">
        <f t="shared" si="23"/>
        <v>blank</v>
      </c>
      <c r="AG243" s="19" t="str">
        <f t="shared" si="24"/>
        <v>Conduction Mode</v>
      </c>
      <c r="AH243" s="19">
        <f t="shared" si="25"/>
        <v>34.57560007</v>
      </c>
      <c r="AI243" s="19">
        <f t="shared" si="26"/>
        <v>33.45834695</v>
      </c>
      <c r="AJ243" s="18"/>
    </row>
    <row r="244">
      <c r="A244" s="1">
        <v>50.0</v>
      </c>
      <c r="B244" s="1">
        <v>110.0</v>
      </c>
      <c r="C244" s="1">
        <f t="shared" si="29"/>
        <v>100</v>
      </c>
      <c r="D244" s="1">
        <f t="shared" si="30"/>
        <v>80</v>
      </c>
      <c r="E244" s="3">
        <f t="shared" si="31"/>
        <v>303.6200354</v>
      </c>
      <c r="F244" s="3">
        <f t="shared" si="28"/>
        <v>254.2607137</v>
      </c>
      <c r="G244" s="17">
        <f t="shared" si="1"/>
        <v>415.9594485</v>
      </c>
      <c r="H244" s="3">
        <f t="shared" si="2"/>
        <v>3.036200354</v>
      </c>
      <c r="I244" s="3">
        <f t="shared" si="3"/>
        <v>1.635956426</v>
      </c>
      <c r="J244" s="3">
        <f t="shared" si="4"/>
        <v>0.8374306175</v>
      </c>
      <c r="K244" s="1" t="str">
        <f t="shared" si="5"/>
        <v>balling</v>
      </c>
      <c r="L244" s="1">
        <f t="shared" si="6"/>
        <v>0.6717231782</v>
      </c>
      <c r="M244" s="1">
        <v>7800.0</v>
      </c>
      <c r="N244" s="1">
        <f t="shared" si="7"/>
        <v>28.89013717</v>
      </c>
      <c r="O244" s="1">
        <v>500.0</v>
      </c>
      <c r="P244" s="16">
        <f t="shared" si="8"/>
        <v>1610.390299</v>
      </c>
      <c r="Q244" s="3">
        <f t="shared" si="9"/>
        <v>0.001602233102</v>
      </c>
      <c r="R244" s="16">
        <f t="shared" si="10"/>
        <v>1420.093301</v>
      </c>
      <c r="S244" s="16">
        <f t="shared" si="11"/>
        <v>54789.76541</v>
      </c>
      <c r="T244" s="16">
        <f t="shared" si="12"/>
        <v>31250</v>
      </c>
      <c r="U244" s="16" t="str">
        <f t="shared" si="13"/>
        <v>spatter</v>
      </c>
      <c r="V244" s="3">
        <f t="shared" si="14"/>
        <v>9.540226892</v>
      </c>
      <c r="W244" s="1">
        <v>33.9</v>
      </c>
      <c r="X244" s="1">
        <v>1.37</v>
      </c>
      <c r="Y244" s="3">
        <f t="shared" si="17"/>
        <v>3.781449532</v>
      </c>
      <c r="Z244" s="3">
        <f t="shared" si="27"/>
        <v>0.007010402277</v>
      </c>
      <c r="AA244" s="3">
        <f t="shared" si="18"/>
        <v>-259.3353066</v>
      </c>
      <c r="AB244" s="3" t="str">
        <f t="shared" si="19"/>
        <v>no spatter</v>
      </c>
      <c r="AC244" s="18">
        <f t="shared" si="20"/>
        <v>90.47481181</v>
      </c>
      <c r="AD244" s="18">
        <f t="shared" si="21"/>
        <v>0.9363636364</v>
      </c>
      <c r="AE244" s="18">
        <f t="shared" si="22"/>
        <v>266.0604331</v>
      </c>
      <c r="AF244" s="18" t="str">
        <f t="shared" si="23"/>
        <v>blank</v>
      </c>
      <c r="AG244" s="19" t="str">
        <f t="shared" si="24"/>
        <v>Conduction Mode</v>
      </c>
      <c r="AH244" s="19">
        <f t="shared" si="25"/>
        <v>33.58615891</v>
      </c>
      <c r="AI244" s="19">
        <f t="shared" si="26"/>
        <v>27.39725129</v>
      </c>
      <c r="AJ244" s="18"/>
    </row>
    <row r="245">
      <c r="A245" s="1">
        <v>50.0</v>
      </c>
      <c r="B245" s="1">
        <v>140.0</v>
      </c>
      <c r="C245" s="1">
        <f t="shared" si="29"/>
        <v>100</v>
      </c>
      <c r="D245" s="1">
        <f t="shared" si="30"/>
        <v>80</v>
      </c>
      <c r="E245" s="3">
        <f t="shared" si="31"/>
        <v>228.5999308</v>
      </c>
      <c r="F245" s="3">
        <f t="shared" si="28"/>
        <v>227.4019972</v>
      </c>
      <c r="G245" s="17">
        <f t="shared" si="1"/>
        <v>363.47389</v>
      </c>
      <c r="H245" s="3">
        <f t="shared" si="2"/>
        <v>2.285999308</v>
      </c>
      <c r="I245" s="3">
        <f t="shared" si="3"/>
        <v>1.59837598</v>
      </c>
      <c r="J245" s="3">
        <f t="shared" si="4"/>
        <v>0.9947596936</v>
      </c>
      <c r="K245" s="1" t="str">
        <f t="shared" si="5"/>
        <v>balling</v>
      </c>
      <c r="L245" s="1">
        <f t="shared" si="6"/>
        <v>0.6437563342</v>
      </c>
      <c r="M245" s="1">
        <v>7800.0</v>
      </c>
      <c r="N245" s="1">
        <f t="shared" si="7"/>
        <v>26.32108562</v>
      </c>
      <c r="O245" s="1">
        <v>500.0</v>
      </c>
      <c r="P245" s="16">
        <f t="shared" si="8"/>
        <v>1368.026946</v>
      </c>
      <c r="Q245" s="3">
        <f t="shared" si="9"/>
        <v>0.001410738401</v>
      </c>
      <c r="R245" s="16">
        <f t="shared" si="10"/>
        <v>1377.259024</v>
      </c>
      <c r="S245" s="16">
        <f t="shared" si="11"/>
        <v>54815.68999</v>
      </c>
      <c r="T245" s="16">
        <f t="shared" si="12"/>
        <v>31250</v>
      </c>
      <c r="U245" s="16" t="str">
        <f t="shared" si="13"/>
        <v>spatter</v>
      </c>
      <c r="V245" s="3">
        <f t="shared" si="14"/>
        <v>8.104425034</v>
      </c>
      <c r="W245" s="1">
        <v>30.9</v>
      </c>
      <c r="X245" s="1">
        <v>1.59</v>
      </c>
      <c r="Y245" s="3">
        <f t="shared" si="17"/>
        <v>2.596242072</v>
      </c>
      <c r="Z245" s="3">
        <f t="shared" si="27"/>
        <v>0.009922837198</v>
      </c>
      <c r="AA245" s="3">
        <f t="shared" si="18"/>
        <v>-219.8114649</v>
      </c>
      <c r="AB245" s="3" t="str">
        <f t="shared" si="19"/>
        <v>no spatter</v>
      </c>
      <c r="AC245" s="18">
        <f t="shared" si="20"/>
        <v>71.08735214</v>
      </c>
      <c r="AD245" s="18">
        <f t="shared" si="21"/>
        <v>0.7357142857</v>
      </c>
      <c r="AE245" s="18">
        <f t="shared" si="22"/>
        <v>209.8090001</v>
      </c>
      <c r="AF245" s="18" t="str">
        <f t="shared" si="23"/>
        <v>blank</v>
      </c>
      <c r="AG245" s="19" t="str">
        <f t="shared" si="24"/>
        <v>Conduction Mode</v>
      </c>
      <c r="AH245" s="19">
        <f t="shared" si="25"/>
        <v>32.18781671</v>
      </c>
      <c r="AI245" s="19">
        <f t="shared" si="26"/>
        <v>23.60741447</v>
      </c>
      <c r="AJ245" s="18"/>
    </row>
    <row r="246">
      <c r="A246" s="1">
        <v>75.0</v>
      </c>
      <c r="B246" s="1">
        <v>290.0</v>
      </c>
      <c r="C246" s="1">
        <f t="shared" si="29"/>
        <v>100</v>
      </c>
      <c r="D246" s="1">
        <f t="shared" si="30"/>
        <v>80</v>
      </c>
      <c r="E246" s="3">
        <f t="shared" si="31"/>
        <v>137.1719231</v>
      </c>
      <c r="F246" s="3">
        <f t="shared" si="28"/>
        <v>201.855259</v>
      </c>
      <c r="G246" s="17">
        <f t="shared" si="1"/>
        <v>386.824823</v>
      </c>
      <c r="H246" s="3">
        <f t="shared" si="2"/>
        <v>1.371719231</v>
      </c>
      <c r="I246" s="3">
        <f t="shared" si="3"/>
        <v>1.91634751</v>
      </c>
      <c r="J246" s="3">
        <f t="shared" si="4"/>
        <v>1.471549385</v>
      </c>
      <c r="K246" s="1" t="str">
        <f t="shared" si="5"/>
        <v>keyhole</v>
      </c>
      <c r="L246" s="1">
        <f t="shared" si="6"/>
        <v>0.5872414918</v>
      </c>
      <c r="M246" s="1">
        <v>7800.0</v>
      </c>
      <c r="N246" s="1">
        <f t="shared" si="7"/>
        <v>25.60643612</v>
      </c>
      <c r="O246" s="1">
        <v>500.0</v>
      </c>
      <c r="P246" s="16">
        <f t="shared" si="8"/>
        <v>1300.607181</v>
      </c>
      <c r="Q246" s="3">
        <f t="shared" si="9"/>
        <v>0.001421493822</v>
      </c>
      <c r="R246" s="16">
        <f t="shared" si="10"/>
        <v>1468.467564</v>
      </c>
      <c r="S246" s="16">
        <f t="shared" si="11"/>
        <v>54824.62212</v>
      </c>
      <c r="T246" s="16">
        <f t="shared" si="12"/>
        <v>31250</v>
      </c>
      <c r="U246" s="16" t="str">
        <f t="shared" si="13"/>
        <v>spatter</v>
      </c>
      <c r="V246" s="3">
        <f t="shared" si="14"/>
        <v>7.705018846</v>
      </c>
      <c r="W246" s="1">
        <v>39.8</v>
      </c>
      <c r="X246" s="1">
        <v>2.82</v>
      </c>
      <c r="Y246" s="3">
        <f t="shared" si="17"/>
        <v>1.3338787</v>
      </c>
      <c r="Z246" s="3">
        <f t="shared" si="27"/>
        <v>0.04531238347</v>
      </c>
      <c r="AA246" s="3">
        <f t="shared" si="18"/>
        <v>-208.8168651</v>
      </c>
      <c r="AB246" s="3" t="str">
        <f t="shared" si="19"/>
        <v>no spatter</v>
      </c>
      <c r="AC246" s="18">
        <f t="shared" si="20"/>
        <v>51.4770481</v>
      </c>
      <c r="AD246" s="18">
        <f t="shared" si="21"/>
        <v>0.3551724138</v>
      </c>
      <c r="AE246" s="18">
        <f t="shared" si="22"/>
        <v>155.4204466</v>
      </c>
      <c r="AF246" s="18" t="str">
        <f t="shared" si="23"/>
        <v>spatter</v>
      </c>
      <c r="AG246" s="19" t="str">
        <f t="shared" si="24"/>
        <v>Conduction Mode</v>
      </c>
      <c r="AH246" s="19">
        <f t="shared" si="25"/>
        <v>44.04311189</v>
      </c>
      <c r="AI246" s="19">
        <f t="shared" si="26"/>
        <v>20.03939848</v>
      </c>
      <c r="AJ246" s="18"/>
    </row>
    <row r="247">
      <c r="A247" s="1">
        <v>75.0</v>
      </c>
      <c r="B247" s="1">
        <v>320.0</v>
      </c>
      <c r="C247" s="1">
        <f t="shared" si="29"/>
        <v>100</v>
      </c>
      <c r="D247" s="1">
        <f t="shared" si="30"/>
        <v>80</v>
      </c>
      <c r="E247" s="3">
        <f t="shared" si="31"/>
        <v>125.7097063</v>
      </c>
      <c r="F247" s="3">
        <f t="shared" si="28"/>
        <v>190.8095704</v>
      </c>
      <c r="G247" s="17">
        <f t="shared" si="1"/>
        <v>365.8152454</v>
      </c>
      <c r="H247" s="3">
        <f t="shared" si="2"/>
        <v>1.257097063</v>
      </c>
      <c r="I247" s="3">
        <f t="shared" si="3"/>
        <v>1.917174514</v>
      </c>
      <c r="J247" s="3">
        <f t="shared" si="4"/>
        <v>1.517858692</v>
      </c>
      <c r="K247" s="1" t="str">
        <f t="shared" si="5"/>
        <v>keyhole</v>
      </c>
      <c r="L247" s="1">
        <f t="shared" si="6"/>
        <v>0.5661900946</v>
      </c>
      <c r="M247" s="1">
        <v>7800.0</v>
      </c>
      <c r="N247" s="1">
        <f t="shared" si="7"/>
        <v>24.47381721</v>
      </c>
      <c r="O247" s="1">
        <v>500.0</v>
      </c>
      <c r="P247" s="16">
        <f t="shared" si="8"/>
        <v>1193.75634</v>
      </c>
      <c r="Q247" s="3">
        <f t="shared" si="9"/>
        <v>0.001344130109</v>
      </c>
      <c r="R247" s="16">
        <f t="shared" si="10"/>
        <v>1422.399223</v>
      </c>
      <c r="S247" s="16">
        <f t="shared" si="11"/>
        <v>54840.84861</v>
      </c>
      <c r="T247" s="16">
        <f t="shared" si="12"/>
        <v>31250</v>
      </c>
      <c r="U247" s="16" t="str">
        <f t="shared" si="13"/>
        <v>spatter</v>
      </c>
      <c r="V247" s="3">
        <f t="shared" si="14"/>
        <v>7.072016235</v>
      </c>
      <c r="W247" s="1">
        <v>38.1</v>
      </c>
      <c r="X247" s="1">
        <v>2.91</v>
      </c>
      <c r="Y247" s="3">
        <f t="shared" si="17"/>
        <v>1.143172642</v>
      </c>
      <c r="Z247" s="3">
        <f t="shared" si="27"/>
        <v>0.05217570586</v>
      </c>
      <c r="AA247" s="3">
        <f t="shared" si="18"/>
        <v>-191.3919712</v>
      </c>
      <c r="AB247" s="3" t="str">
        <f t="shared" si="19"/>
        <v>no spatter</v>
      </c>
      <c r="AC247" s="18">
        <f t="shared" si="20"/>
        <v>46.65107484</v>
      </c>
      <c r="AD247" s="18">
        <f t="shared" si="21"/>
        <v>0.321875</v>
      </c>
      <c r="AE247" s="18">
        <f t="shared" si="22"/>
        <v>140.9212643</v>
      </c>
      <c r="AF247" s="18" t="str">
        <f t="shared" si="23"/>
        <v>spatter</v>
      </c>
      <c r="AG247" s="19" t="str">
        <f t="shared" si="24"/>
        <v>Conduction Mode</v>
      </c>
      <c r="AH247" s="19">
        <f t="shared" si="25"/>
        <v>42.46425709</v>
      </c>
      <c r="AI247" s="19">
        <f t="shared" si="26"/>
        <v>18.4457091</v>
      </c>
      <c r="AJ247" s="18"/>
    </row>
    <row r="248">
      <c r="A248" s="1">
        <v>100.0</v>
      </c>
      <c r="B248" s="1">
        <v>80.0</v>
      </c>
      <c r="C248" s="1">
        <f t="shared" si="29"/>
        <v>100</v>
      </c>
      <c r="D248" s="1">
        <f t="shared" si="30"/>
        <v>80</v>
      </c>
      <c r="E248" s="3">
        <f t="shared" si="31"/>
        <v>429.5179282</v>
      </c>
      <c r="F248" s="3">
        <f t="shared" si="28"/>
        <v>430.4008355</v>
      </c>
      <c r="G248" s="17">
        <f t="shared" si="1"/>
        <v>949.2346213</v>
      </c>
      <c r="H248" s="3">
        <f t="shared" si="2"/>
        <v>4.295179282</v>
      </c>
      <c r="I248" s="3">
        <f t="shared" si="3"/>
        <v>2.205466493</v>
      </c>
      <c r="J248" s="3">
        <f t="shared" si="4"/>
        <v>1.002055577</v>
      </c>
      <c r="K248" s="1" t="str">
        <f t="shared" si="5"/>
        <v>balling</v>
      </c>
      <c r="L248" s="1">
        <f t="shared" si="6"/>
        <v>0.699897077</v>
      </c>
      <c r="M248" s="1">
        <v>7800.0</v>
      </c>
      <c r="N248" s="1">
        <f t="shared" si="7"/>
        <v>53.53211406</v>
      </c>
      <c r="O248" s="1">
        <v>500.0</v>
      </c>
      <c r="P248" s="16">
        <f t="shared" si="8"/>
        <v>3935.1051</v>
      </c>
      <c r="Q248" s="3">
        <f t="shared" si="9"/>
        <v>0.003366656345</v>
      </c>
      <c r="R248" s="16">
        <f t="shared" si="10"/>
        <v>1762.074333</v>
      </c>
      <c r="S248" s="16">
        <f t="shared" si="11"/>
        <v>54703.40641</v>
      </c>
      <c r="T248" s="16">
        <f t="shared" si="12"/>
        <v>31250</v>
      </c>
      <c r="U248" s="16" t="str">
        <f t="shared" si="13"/>
        <v>spatter</v>
      </c>
      <c r="V248" s="3">
        <f t="shared" si="14"/>
        <v>23.31223401</v>
      </c>
      <c r="W248" s="1">
        <v>146.0</v>
      </c>
      <c r="X248" s="1">
        <v>2.21</v>
      </c>
      <c r="Y248" s="3">
        <f t="shared" si="17"/>
        <v>11.86543277</v>
      </c>
      <c r="Z248" s="3">
        <f t="shared" si="27"/>
        <v>0.008461748624</v>
      </c>
      <c r="AA248" s="3">
        <f t="shared" si="18"/>
        <v>-638.4423713</v>
      </c>
      <c r="AB248" s="3" t="str">
        <f t="shared" si="19"/>
        <v>no spatter</v>
      </c>
      <c r="AC248" s="18">
        <f t="shared" si="20"/>
        <v>248.8057325</v>
      </c>
      <c r="AD248" s="18">
        <f t="shared" si="21"/>
        <v>1.2875</v>
      </c>
      <c r="AE248" s="18">
        <f t="shared" si="22"/>
        <v>748.6812822</v>
      </c>
      <c r="AF248" s="18" t="str">
        <f t="shared" si="23"/>
        <v>blank</v>
      </c>
      <c r="AG248" s="19" t="str">
        <f t="shared" si="24"/>
        <v>Transition Mode</v>
      </c>
      <c r="AH248" s="19">
        <f t="shared" si="25"/>
        <v>69.9897077</v>
      </c>
      <c r="AI248" s="19">
        <f t="shared" si="26"/>
        <v>40.14649952</v>
      </c>
      <c r="AJ248" s="18"/>
    </row>
    <row r="249">
      <c r="A249" s="1">
        <v>100.0</v>
      </c>
      <c r="B249" s="1">
        <v>110.0</v>
      </c>
      <c r="C249" s="1">
        <f t="shared" si="29"/>
        <v>100</v>
      </c>
      <c r="D249" s="1">
        <f t="shared" si="30"/>
        <v>80</v>
      </c>
      <c r="E249" s="3">
        <f t="shared" si="31"/>
        <v>305.6233225</v>
      </c>
      <c r="F249" s="3">
        <f t="shared" si="28"/>
        <v>382.7408558</v>
      </c>
      <c r="G249" s="17">
        <f t="shared" si="1"/>
        <v>819.0705043</v>
      </c>
      <c r="H249" s="3">
        <f t="shared" si="2"/>
        <v>3.056233225</v>
      </c>
      <c r="I249" s="3">
        <f t="shared" si="3"/>
        <v>2.140013254</v>
      </c>
      <c r="J249" s="3">
        <f t="shared" si="4"/>
        <v>1.252328692</v>
      </c>
      <c r="K249" s="1" t="str">
        <f t="shared" si="5"/>
        <v>balling</v>
      </c>
      <c r="L249" s="1">
        <f t="shared" si="6"/>
        <v>0.6988577448</v>
      </c>
      <c r="M249" s="1">
        <v>7800.0</v>
      </c>
      <c r="N249" s="1">
        <f t="shared" si="7"/>
        <v>47.33938642</v>
      </c>
      <c r="O249" s="1">
        <v>500.0</v>
      </c>
      <c r="P249" s="16">
        <f t="shared" si="8"/>
        <v>3350.885512</v>
      </c>
      <c r="Q249" s="3">
        <f t="shared" si="9"/>
        <v>0.00292579644</v>
      </c>
      <c r="R249" s="16">
        <f t="shared" si="10"/>
        <v>1803.317935</v>
      </c>
      <c r="S249" s="16">
        <f t="shared" si="11"/>
        <v>54713.8292</v>
      </c>
      <c r="T249" s="16">
        <f t="shared" si="12"/>
        <v>31250</v>
      </c>
      <c r="U249" s="16" t="str">
        <f t="shared" si="13"/>
        <v>spatter</v>
      </c>
      <c r="V249" s="3">
        <f t="shared" si="14"/>
        <v>19.85121749</v>
      </c>
      <c r="W249" s="1">
        <v>145.0</v>
      </c>
      <c r="X249" s="1">
        <v>2.68</v>
      </c>
      <c r="Y249" s="3">
        <f t="shared" si="17"/>
        <v>7.446095494</v>
      </c>
      <c r="Z249" s="3">
        <f t="shared" si="27"/>
        <v>0.01380426325</v>
      </c>
      <c r="AA249" s="3">
        <f t="shared" si="18"/>
        <v>-543.1697068</v>
      </c>
      <c r="AB249" s="3" t="str">
        <f t="shared" si="19"/>
        <v>no spatter</v>
      </c>
      <c r="AC249" s="18">
        <f t="shared" si="20"/>
        <v>180.9496236</v>
      </c>
      <c r="AD249" s="18">
        <f t="shared" si="21"/>
        <v>0.9363636364</v>
      </c>
      <c r="AE249" s="18">
        <f t="shared" si="22"/>
        <v>556.0333003</v>
      </c>
      <c r="AF249" s="18" t="str">
        <f t="shared" si="23"/>
        <v>blank</v>
      </c>
      <c r="AG249" s="19" t="str">
        <f t="shared" si="24"/>
        <v>Transition Mode</v>
      </c>
      <c r="AH249" s="19">
        <f t="shared" si="25"/>
        <v>69.88577448</v>
      </c>
      <c r="AI249" s="19">
        <f t="shared" si="26"/>
        <v>35.35351696</v>
      </c>
      <c r="AJ249" s="18"/>
    </row>
    <row r="250">
      <c r="A250" s="1">
        <v>100.0</v>
      </c>
      <c r="B250" s="1">
        <v>290.0</v>
      </c>
      <c r="C250" s="1">
        <f t="shared" si="29"/>
        <v>100</v>
      </c>
      <c r="D250" s="1">
        <f t="shared" si="30"/>
        <v>80</v>
      </c>
      <c r="E250" s="3">
        <f t="shared" si="31"/>
        <v>177.2420386</v>
      </c>
      <c r="F250" s="3">
        <f t="shared" si="28"/>
        <v>245.006122</v>
      </c>
      <c r="G250" s="17">
        <f t="shared" si="1"/>
        <v>549.4503196</v>
      </c>
      <c r="H250" s="3">
        <f t="shared" si="2"/>
        <v>1.772420386</v>
      </c>
      <c r="I250" s="3">
        <f t="shared" si="3"/>
        <v>2.242598328</v>
      </c>
      <c r="J250" s="3">
        <f t="shared" si="4"/>
        <v>1.382325119</v>
      </c>
      <c r="K250" s="1" t="str">
        <f t="shared" si="5"/>
        <v>balling</v>
      </c>
      <c r="L250" s="1">
        <f t="shared" si="6"/>
        <v>0.6386473845</v>
      </c>
      <c r="M250" s="1">
        <v>7800.0</v>
      </c>
      <c r="N250" s="1">
        <f t="shared" si="7"/>
        <v>31.81102923</v>
      </c>
      <c r="O250" s="1">
        <v>500.0</v>
      </c>
      <c r="P250" s="16">
        <f t="shared" si="8"/>
        <v>1885.946153</v>
      </c>
      <c r="Q250" s="3">
        <f t="shared" si="9"/>
        <v>0.001941258589</v>
      </c>
      <c r="R250" s="16">
        <f t="shared" si="10"/>
        <v>1714.031964</v>
      </c>
      <c r="S250" s="16">
        <f t="shared" si="11"/>
        <v>54768.39403</v>
      </c>
      <c r="T250" s="16">
        <f t="shared" si="12"/>
        <v>31250</v>
      </c>
      <c r="U250" s="16" t="str">
        <f t="shared" si="13"/>
        <v>spatter</v>
      </c>
      <c r="V250" s="3">
        <f t="shared" si="14"/>
        <v>11.17266679</v>
      </c>
      <c r="W250" s="1">
        <v>73.9</v>
      </c>
      <c r="X250" s="1">
        <v>3.1</v>
      </c>
      <c r="Y250" s="3">
        <f t="shared" si="17"/>
        <v>1.894656275</v>
      </c>
      <c r="Z250" s="3">
        <f t="shared" si="27"/>
        <v>0.06436221798</v>
      </c>
      <c r="AA250" s="3">
        <f t="shared" si="18"/>
        <v>-304.2720752</v>
      </c>
      <c r="AB250" s="3" t="str">
        <f t="shared" si="19"/>
        <v>no spatter</v>
      </c>
      <c r="AC250" s="18">
        <f t="shared" si="20"/>
        <v>68.63606413</v>
      </c>
      <c r="AD250" s="18">
        <f t="shared" si="21"/>
        <v>0.3551724138</v>
      </c>
      <c r="AE250" s="18">
        <f t="shared" si="22"/>
        <v>215.1366888</v>
      </c>
      <c r="AF250" s="18" t="str">
        <f t="shared" si="23"/>
        <v>blank</v>
      </c>
      <c r="AG250" s="19" t="str">
        <f t="shared" si="24"/>
        <v>Conduction Mode</v>
      </c>
      <c r="AH250" s="19">
        <f t="shared" si="25"/>
        <v>63.86473845</v>
      </c>
      <c r="AI250" s="19">
        <f t="shared" si="26"/>
        <v>24.98174228</v>
      </c>
      <c r="AJ250" s="18"/>
    </row>
    <row r="251">
      <c r="A251" s="1">
        <v>100.0</v>
      </c>
      <c r="B251" s="1">
        <v>320.0</v>
      </c>
      <c r="C251" s="1">
        <f t="shared" si="29"/>
        <v>100</v>
      </c>
      <c r="D251" s="1">
        <f t="shared" si="30"/>
        <v>80</v>
      </c>
      <c r="E251" s="3">
        <f t="shared" si="31"/>
        <v>157.4556374</v>
      </c>
      <c r="F251" s="3">
        <f t="shared" si="28"/>
        <v>232.1683405</v>
      </c>
      <c r="G251" s="17">
        <f t="shared" si="1"/>
        <v>525.9018291</v>
      </c>
      <c r="H251" s="3">
        <f t="shared" si="2"/>
        <v>1.574556374</v>
      </c>
      <c r="I251" s="3">
        <f t="shared" si="3"/>
        <v>2.265174605</v>
      </c>
      <c r="J251" s="3">
        <f t="shared" si="4"/>
        <v>1.47450002</v>
      </c>
      <c r="K251" s="1" t="str">
        <f t="shared" si="5"/>
        <v>balling</v>
      </c>
      <c r="L251" s="1">
        <f t="shared" si="6"/>
        <v>0.6229182312</v>
      </c>
      <c r="M251" s="1">
        <v>7800.0</v>
      </c>
      <c r="N251" s="1">
        <f t="shared" si="7"/>
        <v>30.38218376</v>
      </c>
      <c r="O251" s="1">
        <v>500.0</v>
      </c>
      <c r="P251" s="16">
        <f t="shared" si="8"/>
        <v>1751.149411</v>
      </c>
      <c r="Q251" s="3">
        <f t="shared" si="9"/>
        <v>0.001853844206</v>
      </c>
      <c r="R251" s="16">
        <f t="shared" si="10"/>
        <v>1680.783374</v>
      </c>
      <c r="S251" s="16">
        <f t="shared" si="11"/>
        <v>54778.00713</v>
      </c>
      <c r="T251" s="16">
        <f t="shared" si="12"/>
        <v>31250</v>
      </c>
      <c r="U251" s="16" t="str">
        <f t="shared" si="13"/>
        <v>spatter</v>
      </c>
      <c r="V251" s="3">
        <f t="shared" si="14"/>
        <v>10.37410789</v>
      </c>
      <c r="W251" s="1">
        <v>72.9</v>
      </c>
      <c r="X251" s="1">
        <v>3.34</v>
      </c>
      <c r="Y251" s="3">
        <f t="shared" si="17"/>
        <v>1.643443216</v>
      </c>
      <c r="Z251" s="3">
        <f t="shared" si="27"/>
        <v>0.07500862659</v>
      </c>
      <c r="AA251" s="3">
        <f t="shared" si="18"/>
        <v>-282.289853</v>
      </c>
      <c r="AB251" s="3" t="str">
        <f t="shared" si="19"/>
        <v>no spatter</v>
      </c>
      <c r="AC251" s="18">
        <f t="shared" si="20"/>
        <v>62.20143312</v>
      </c>
      <c r="AD251" s="18">
        <f t="shared" si="21"/>
        <v>0.321875</v>
      </c>
      <c r="AE251" s="18">
        <f t="shared" si="22"/>
        <v>196.0127889</v>
      </c>
      <c r="AF251" s="18" t="str">
        <f t="shared" si="23"/>
        <v>blank</v>
      </c>
      <c r="AG251" s="19" t="str">
        <f t="shared" si="24"/>
        <v>Conduction Mode</v>
      </c>
      <c r="AH251" s="19">
        <f t="shared" si="25"/>
        <v>62.29182312</v>
      </c>
      <c r="AI251" s="19">
        <f t="shared" si="26"/>
        <v>23.3694117</v>
      </c>
      <c r="AJ251" s="18"/>
    </row>
    <row r="252">
      <c r="A252" s="1">
        <v>125.0</v>
      </c>
      <c r="B252" s="1">
        <v>80.0</v>
      </c>
      <c r="C252" s="1">
        <f t="shared" si="29"/>
        <v>100</v>
      </c>
      <c r="D252" s="1">
        <f t="shared" si="30"/>
        <v>80</v>
      </c>
      <c r="E252" s="3">
        <f t="shared" si="31"/>
        <v>412.2849229</v>
      </c>
      <c r="F252" s="3">
        <f t="shared" si="28"/>
        <v>477.1537026</v>
      </c>
      <c r="G252" s="17">
        <f t="shared" si="1"/>
        <v>1175.01203</v>
      </c>
      <c r="H252" s="3">
        <f t="shared" si="2"/>
        <v>4.122849229</v>
      </c>
      <c r="I252" s="3">
        <f t="shared" si="3"/>
        <v>2.46254409</v>
      </c>
      <c r="J252" s="3">
        <f t="shared" si="4"/>
        <v>1.157339685</v>
      </c>
      <c r="K252" s="1" t="str">
        <f t="shared" si="5"/>
        <v>LOF</v>
      </c>
      <c r="L252" s="1">
        <f t="shared" si="6"/>
        <v>0.6999886664</v>
      </c>
      <c r="M252" s="1">
        <v>7800.0</v>
      </c>
      <c r="N252" s="1">
        <f t="shared" si="7"/>
        <v>63.96696571</v>
      </c>
      <c r="O252" s="1">
        <v>500.0</v>
      </c>
      <c r="P252" s="16">
        <f t="shared" si="8"/>
        <v>4919.525067</v>
      </c>
      <c r="Q252" s="3">
        <f t="shared" si="9"/>
        <v>0.004068437289</v>
      </c>
      <c r="R252" s="16">
        <f t="shared" si="10"/>
        <v>1843.527885</v>
      </c>
      <c r="S252" s="16">
        <f t="shared" si="11"/>
        <v>54691.44627</v>
      </c>
      <c r="T252" s="16">
        <f t="shared" si="12"/>
        <v>31250</v>
      </c>
      <c r="U252" s="16" t="str">
        <f t="shared" si="13"/>
        <v>spatter</v>
      </c>
      <c r="V252" s="3">
        <f t="shared" si="14"/>
        <v>29.14410584</v>
      </c>
      <c r="W252" s="1">
        <v>276.0</v>
      </c>
      <c r="X252" s="1">
        <v>2.85</v>
      </c>
      <c r="Y252" s="3">
        <f t="shared" si="17"/>
        <v>14.68765038</v>
      </c>
      <c r="Z252" s="3">
        <f t="shared" si="27"/>
        <v>0.01047439296</v>
      </c>
      <c r="AA252" s="3">
        <f t="shared" si="18"/>
        <v>-798.9784353</v>
      </c>
      <c r="AB252" s="3" t="str">
        <f t="shared" si="19"/>
        <v>no spatter</v>
      </c>
      <c r="AC252" s="18">
        <f t="shared" si="20"/>
        <v>311.0071656</v>
      </c>
      <c r="AD252" s="18">
        <f t="shared" si="21"/>
        <v>1.2875</v>
      </c>
      <c r="AE252" s="18">
        <f t="shared" si="22"/>
        <v>964.0357638</v>
      </c>
      <c r="AF252" s="18" t="str">
        <f t="shared" si="23"/>
        <v>blank</v>
      </c>
      <c r="AG252" s="19" t="str">
        <f t="shared" si="24"/>
        <v>Transition Mode</v>
      </c>
      <c r="AH252" s="19">
        <f t="shared" si="25"/>
        <v>87.49858331</v>
      </c>
      <c r="AI252" s="19">
        <f t="shared" si="26"/>
        <v>40.42834262</v>
      </c>
      <c r="AJ252" s="18"/>
    </row>
    <row r="253">
      <c r="A253" s="1">
        <v>125.0</v>
      </c>
      <c r="B253" s="1">
        <v>110.0</v>
      </c>
      <c r="C253" s="1">
        <f t="shared" si="29"/>
        <v>100</v>
      </c>
      <c r="D253" s="1">
        <f t="shared" si="30"/>
        <v>80</v>
      </c>
      <c r="E253" s="3">
        <f t="shared" si="31"/>
        <v>371.5603111</v>
      </c>
      <c r="F253" s="3">
        <f t="shared" si="28"/>
        <v>427.615357</v>
      </c>
      <c r="G253" s="17">
        <f t="shared" si="1"/>
        <v>1014.359649</v>
      </c>
      <c r="H253" s="3">
        <f t="shared" si="2"/>
        <v>3.715603111</v>
      </c>
      <c r="I253" s="3">
        <f t="shared" si="3"/>
        <v>2.372131012</v>
      </c>
      <c r="J253" s="3">
        <f t="shared" si="4"/>
        <v>1.150863922</v>
      </c>
      <c r="K253" s="1" t="str">
        <f t="shared" si="5"/>
        <v>LOF</v>
      </c>
      <c r="L253" s="1">
        <f t="shared" si="6"/>
        <v>0.6997704224</v>
      </c>
      <c r="M253" s="1">
        <v>7800.0</v>
      </c>
      <c r="N253" s="1">
        <f t="shared" si="7"/>
        <v>56.27721649</v>
      </c>
      <c r="O253" s="1">
        <v>500.0</v>
      </c>
      <c r="P253" s="16">
        <f t="shared" si="8"/>
        <v>4194.077027</v>
      </c>
      <c r="Q253" s="3">
        <f t="shared" si="9"/>
        <v>0.003539694059</v>
      </c>
      <c r="R253" s="16">
        <f t="shared" si="10"/>
        <v>1898.624717</v>
      </c>
      <c r="S253" s="16">
        <f t="shared" si="11"/>
        <v>54699.71554</v>
      </c>
      <c r="T253" s="16">
        <f t="shared" si="12"/>
        <v>31250</v>
      </c>
      <c r="U253" s="16" t="str">
        <f t="shared" si="13"/>
        <v>spatter</v>
      </c>
      <c r="V253" s="3">
        <f t="shared" si="14"/>
        <v>24.84642789</v>
      </c>
      <c r="W253" s="1">
        <v>255.0</v>
      </c>
      <c r="X253" s="1">
        <v>2.73</v>
      </c>
      <c r="Y253" s="3">
        <f t="shared" si="17"/>
        <v>9.221451358</v>
      </c>
      <c r="Z253" s="3">
        <f t="shared" si="27"/>
        <v>0.01709558281</v>
      </c>
      <c r="AA253" s="3">
        <f t="shared" si="18"/>
        <v>-680.674686</v>
      </c>
      <c r="AB253" s="3" t="str">
        <f t="shared" si="19"/>
        <v>no spatter</v>
      </c>
      <c r="AC253" s="18">
        <f t="shared" si="20"/>
        <v>226.1870295</v>
      </c>
      <c r="AD253" s="18">
        <f t="shared" si="21"/>
        <v>0.9363636364</v>
      </c>
      <c r="AE253" s="18">
        <f t="shared" si="22"/>
        <v>718.4396819</v>
      </c>
      <c r="AF253" s="18" t="str">
        <f t="shared" si="23"/>
        <v>blank</v>
      </c>
      <c r="AG253" s="19" t="str">
        <f t="shared" si="24"/>
        <v>Transition Mode</v>
      </c>
      <c r="AH253" s="19">
        <f t="shared" si="25"/>
        <v>87.47130281</v>
      </c>
      <c r="AI253" s="19">
        <f t="shared" si="26"/>
        <v>36.41879642</v>
      </c>
      <c r="AJ253" s="18"/>
    </row>
    <row r="254">
      <c r="A254" s="1">
        <v>125.0</v>
      </c>
      <c r="B254" s="1">
        <v>140.0</v>
      </c>
      <c r="C254" s="1">
        <f t="shared" si="29"/>
        <v>100</v>
      </c>
      <c r="D254" s="1">
        <f t="shared" si="30"/>
        <v>80</v>
      </c>
      <c r="E254" s="3">
        <f t="shared" si="31"/>
        <v>296.2494667</v>
      </c>
      <c r="F254" s="3">
        <f t="shared" si="28"/>
        <v>391.0240828</v>
      </c>
      <c r="G254" s="17">
        <f t="shared" si="1"/>
        <v>918.3733467</v>
      </c>
      <c r="H254" s="3">
        <f t="shared" si="2"/>
        <v>2.962494667</v>
      </c>
      <c r="I254" s="3">
        <f t="shared" si="3"/>
        <v>2.348636279</v>
      </c>
      <c r="J254" s="3">
        <f t="shared" si="4"/>
        <v>1.319914892</v>
      </c>
      <c r="K254" s="1" t="str">
        <f t="shared" si="5"/>
        <v>LOF</v>
      </c>
      <c r="L254" s="1">
        <f t="shared" si="6"/>
        <v>0.6987190358</v>
      </c>
      <c r="M254" s="1">
        <v>7800.0</v>
      </c>
      <c r="N254" s="1">
        <f t="shared" si="7"/>
        <v>51.16790241</v>
      </c>
      <c r="O254" s="1">
        <v>500.0</v>
      </c>
      <c r="P254" s="16">
        <f t="shared" si="8"/>
        <v>3712.066265</v>
      </c>
      <c r="Q254" s="3">
        <f t="shared" si="9"/>
        <v>0.003211595144</v>
      </c>
      <c r="R254" s="16">
        <f t="shared" si="10"/>
        <v>1922.396112</v>
      </c>
      <c r="S254" s="16">
        <f t="shared" si="11"/>
        <v>54706.99815</v>
      </c>
      <c r="T254" s="16">
        <f t="shared" si="12"/>
        <v>31250</v>
      </c>
      <c r="U254" s="16" t="str">
        <f t="shared" si="13"/>
        <v>spatter</v>
      </c>
      <c r="V254" s="3">
        <f t="shared" si="14"/>
        <v>21.99091389</v>
      </c>
      <c r="W254" s="1">
        <v>191.0</v>
      </c>
      <c r="X254" s="1">
        <v>3.1</v>
      </c>
      <c r="Y254" s="3">
        <f t="shared" si="17"/>
        <v>6.55980962</v>
      </c>
      <c r="Z254" s="3">
        <f t="shared" si="27"/>
        <v>0.02507159237</v>
      </c>
      <c r="AA254" s="3">
        <f t="shared" si="18"/>
        <v>-602.0699105</v>
      </c>
      <c r="AB254" s="3" t="str">
        <f t="shared" si="19"/>
        <v>no spatter</v>
      </c>
      <c r="AC254" s="18">
        <f t="shared" si="20"/>
        <v>177.7183803</v>
      </c>
      <c r="AD254" s="18">
        <f t="shared" si="21"/>
        <v>0.7357142857</v>
      </c>
      <c r="AE254" s="18">
        <f t="shared" si="22"/>
        <v>561.3993477</v>
      </c>
      <c r="AF254" s="18" t="str">
        <f t="shared" si="23"/>
        <v>blank</v>
      </c>
      <c r="AG254" s="19" t="str">
        <f t="shared" si="24"/>
        <v>Transition Mode</v>
      </c>
      <c r="AH254" s="19">
        <f t="shared" si="25"/>
        <v>87.33987948</v>
      </c>
      <c r="AI254" s="19">
        <f t="shared" si="26"/>
        <v>35.31193315</v>
      </c>
      <c r="AJ254" s="18"/>
    </row>
    <row r="255">
      <c r="A255" s="1">
        <v>125.0</v>
      </c>
      <c r="B255" s="1">
        <v>290.0</v>
      </c>
      <c r="C255" s="1">
        <f t="shared" si="29"/>
        <v>100</v>
      </c>
      <c r="D255" s="1">
        <f t="shared" si="30"/>
        <v>80</v>
      </c>
      <c r="E255" s="3">
        <f t="shared" si="31"/>
        <v>199.7546823</v>
      </c>
      <c r="F255" s="3">
        <f t="shared" si="28"/>
        <v>283.750924</v>
      </c>
      <c r="G255" s="17">
        <f t="shared" si="1"/>
        <v>709.129122</v>
      </c>
      <c r="H255" s="3">
        <f t="shared" si="2"/>
        <v>1.997546823</v>
      </c>
      <c r="I255" s="3">
        <f t="shared" si="3"/>
        <v>2.499125331</v>
      </c>
      <c r="J255" s="3">
        <f t="shared" si="4"/>
        <v>1.420496986</v>
      </c>
      <c r="K255" s="1" t="str">
        <f t="shared" si="5"/>
        <v>LOF</v>
      </c>
      <c r="L255" s="1">
        <f t="shared" si="6"/>
        <v>0.6666176549</v>
      </c>
      <c r="M255" s="1">
        <v>7800.0</v>
      </c>
      <c r="N255" s="1">
        <f t="shared" si="7"/>
        <v>37.90319815</v>
      </c>
      <c r="O255" s="1">
        <v>500.0</v>
      </c>
      <c r="P255" s="16">
        <f t="shared" si="8"/>
        <v>2460.679071</v>
      </c>
      <c r="Q255" s="3">
        <f t="shared" si="9"/>
        <v>0.002448029792</v>
      </c>
      <c r="R255" s="16">
        <f t="shared" si="10"/>
        <v>1876.923051</v>
      </c>
      <c r="S255" s="16">
        <f t="shared" si="11"/>
        <v>54739.23557</v>
      </c>
      <c r="T255" s="16">
        <f t="shared" si="12"/>
        <v>31250</v>
      </c>
      <c r="U255" s="16" t="str">
        <f t="shared" si="13"/>
        <v>spatter</v>
      </c>
      <c r="V255" s="3">
        <f t="shared" si="14"/>
        <v>14.57748265</v>
      </c>
      <c r="W255" s="1">
        <v>117.0</v>
      </c>
      <c r="X255" s="1">
        <v>3.55</v>
      </c>
      <c r="Y255" s="3">
        <f t="shared" si="17"/>
        <v>2.445272835</v>
      </c>
      <c r="Z255" s="3">
        <f t="shared" si="27"/>
        <v>0.08306687884</v>
      </c>
      <c r="AA255" s="3">
        <f t="shared" si="18"/>
        <v>-397.9976837</v>
      </c>
      <c r="AB255" s="3" t="str">
        <f t="shared" si="19"/>
        <v>no spatter</v>
      </c>
      <c r="AC255" s="18">
        <f t="shared" si="20"/>
        <v>85.79508017</v>
      </c>
      <c r="AD255" s="18">
        <f t="shared" si="21"/>
        <v>0.3551724138</v>
      </c>
      <c r="AE255" s="18">
        <f t="shared" si="22"/>
        <v>277.261439</v>
      </c>
      <c r="AF255" s="18" t="str">
        <f t="shared" si="23"/>
        <v>blank</v>
      </c>
      <c r="AG255" s="19" t="str">
        <f t="shared" si="24"/>
        <v>Conduction Mode</v>
      </c>
      <c r="AH255" s="19">
        <f t="shared" si="25"/>
        <v>83.32720686</v>
      </c>
      <c r="AI255" s="19">
        <f t="shared" si="26"/>
        <v>28.51225641</v>
      </c>
      <c r="AJ255" s="18"/>
    </row>
    <row r="256">
      <c r="A256" s="1">
        <v>125.0</v>
      </c>
      <c r="B256" s="1">
        <v>320.0</v>
      </c>
      <c r="C256" s="1">
        <f t="shared" si="29"/>
        <v>100</v>
      </c>
      <c r="D256" s="1">
        <f t="shared" si="30"/>
        <v>80</v>
      </c>
      <c r="E256" s="3">
        <f t="shared" si="31"/>
        <v>185.0317464</v>
      </c>
      <c r="F256" s="3">
        <f t="shared" si="28"/>
        <v>270.1087906</v>
      </c>
      <c r="G256" s="17">
        <f t="shared" si="1"/>
        <v>684.6174616</v>
      </c>
      <c r="H256" s="3">
        <f t="shared" si="2"/>
        <v>1.850317464</v>
      </c>
      <c r="I256" s="3">
        <f t="shared" si="3"/>
        <v>2.534598967</v>
      </c>
      <c r="J256" s="3">
        <f t="shared" si="4"/>
        <v>1.459797013</v>
      </c>
      <c r="K256" s="1" t="str">
        <f t="shared" si="5"/>
        <v>LOF</v>
      </c>
      <c r="L256" s="1">
        <f t="shared" si="6"/>
        <v>0.6555967172</v>
      </c>
      <c r="M256" s="1">
        <v>7800.0</v>
      </c>
      <c r="N256" s="1">
        <f t="shared" si="7"/>
        <v>36.23995218</v>
      </c>
      <c r="O256" s="1">
        <v>500.0</v>
      </c>
      <c r="P256" s="16">
        <f t="shared" si="8"/>
        <v>2303.769074</v>
      </c>
      <c r="Q256" s="3">
        <f t="shared" si="9"/>
        <v>0.002356808177</v>
      </c>
      <c r="R256" s="16">
        <f t="shared" si="10"/>
        <v>1853.782829</v>
      </c>
      <c r="S256" s="16">
        <f t="shared" si="11"/>
        <v>54745.7511</v>
      </c>
      <c r="T256" s="16">
        <f t="shared" si="12"/>
        <v>31250</v>
      </c>
      <c r="U256" s="16" t="str">
        <f t="shared" si="13"/>
        <v>spatter</v>
      </c>
      <c r="V256" s="3">
        <f t="shared" si="14"/>
        <v>13.64792105</v>
      </c>
      <c r="W256" s="1">
        <v>114.0</v>
      </c>
      <c r="X256" s="1">
        <v>3.7</v>
      </c>
      <c r="Y256" s="3">
        <f t="shared" si="17"/>
        <v>2.139429568</v>
      </c>
      <c r="Z256" s="3">
        <f t="shared" si="27"/>
        <v>0.09764601053</v>
      </c>
      <c r="AA256" s="3">
        <f t="shared" si="18"/>
        <v>-372.4093025</v>
      </c>
      <c r="AB256" s="3" t="str">
        <f t="shared" si="19"/>
        <v>no spatter</v>
      </c>
      <c r="AC256" s="18">
        <f t="shared" si="20"/>
        <v>77.7517914</v>
      </c>
      <c r="AD256" s="18">
        <f t="shared" si="21"/>
        <v>0.321875</v>
      </c>
      <c r="AE256" s="18">
        <f t="shared" si="22"/>
        <v>253.1145503</v>
      </c>
      <c r="AF256" s="18" t="str">
        <f t="shared" si="23"/>
        <v>blank</v>
      </c>
      <c r="AG256" s="19" t="str">
        <f t="shared" si="24"/>
        <v>Conduction Mode</v>
      </c>
      <c r="AH256" s="19">
        <f t="shared" si="25"/>
        <v>81.94958965</v>
      </c>
      <c r="AI256" s="19">
        <f t="shared" si="26"/>
        <v>27.1508587</v>
      </c>
      <c r="AJ256" s="18"/>
    </row>
    <row r="257">
      <c r="A257" s="1">
        <v>150.0</v>
      </c>
      <c r="B257" s="1">
        <v>80.0</v>
      </c>
      <c r="C257" s="1">
        <f t="shared" si="29"/>
        <v>100</v>
      </c>
      <c r="D257" s="1">
        <f t="shared" si="30"/>
        <v>80</v>
      </c>
      <c r="E257" s="3">
        <f t="shared" si="31"/>
        <v>430.9817976</v>
      </c>
      <c r="F257" s="3">
        <f t="shared" si="28"/>
        <v>509.2081149</v>
      </c>
      <c r="G257" s="17">
        <f t="shared" si="1"/>
        <v>1400.690842</v>
      </c>
      <c r="H257" s="3">
        <f t="shared" si="2"/>
        <v>4.309817976</v>
      </c>
      <c r="I257" s="3">
        <f t="shared" si="3"/>
        <v>2.750723724</v>
      </c>
      <c r="J257" s="3">
        <f t="shared" si="4"/>
        <v>1.181507242</v>
      </c>
      <c r="K257" s="1" t="str">
        <f t="shared" si="5"/>
        <v>LOF</v>
      </c>
      <c r="L257" s="1">
        <f t="shared" si="6"/>
        <v>0.699998752</v>
      </c>
      <c r="M257" s="1">
        <v>7800.0</v>
      </c>
      <c r="N257" s="1">
        <f t="shared" si="7"/>
        <v>74.39726046</v>
      </c>
      <c r="O257" s="1">
        <v>500.0</v>
      </c>
      <c r="P257" s="16">
        <f t="shared" si="8"/>
        <v>5903.515137</v>
      </c>
      <c r="Q257" s="3">
        <f t="shared" si="9"/>
        <v>0.004748638406</v>
      </c>
      <c r="R257" s="16">
        <f t="shared" si="10"/>
        <v>1902.111718</v>
      </c>
      <c r="S257" s="16">
        <f t="shared" si="11"/>
        <v>54683.47893</v>
      </c>
      <c r="T257" s="16">
        <f t="shared" si="12"/>
        <v>31250</v>
      </c>
      <c r="U257" s="16" t="str">
        <f t="shared" si="13"/>
        <v>spatter</v>
      </c>
      <c r="V257" s="3">
        <f t="shared" si="14"/>
        <v>34.97343091</v>
      </c>
      <c r="W257" s="1">
        <v>392.0</v>
      </c>
      <c r="X257" s="1">
        <v>3.25</v>
      </c>
      <c r="Y257" s="3">
        <f t="shared" si="17"/>
        <v>17.50863553</v>
      </c>
      <c r="Z257" s="3">
        <f t="shared" si="27"/>
        <v>0.01248615837</v>
      </c>
      <c r="AA257" s="3">
        <f t="shared" si="18"/>
        <v>-959.4443933</v>
      </c>
      <c r="AB257" s="3" t="str">
        <f t="shared" si="19"/>
        <v>no spatter</v>
      </c>
      <c r="AC257" s="18">
        <f t="shared" si="20"/>
        <v>373.2085987</v>
      </c>
      <c r="AD257" s="18">
        <f t="shared" si="21"/>
        <v>1.2875</v>
      </c>
      <c r="AE257" s="18">
        <f t="shared" si="22"/>
        <v>1175.547645</v>
      </c>
      <c r="AF257" s="18" t="str">
        <f t="shared" si="23"/>
        <v>blank</v>
      </c>
      <c r="AG257" s="19" t="str">
        <f t="shared" si="24"/>
        <v>Transition Mode</v>
      </c>
      <c r="AH257" s="19">
        <f t="shared" si="25"/>
        <v>104.9998128</v>
      </c>
      <c r="AI257" s="19">
        <f t="shared" si="26"/>
        <v>41.88395984</v>
      </c>
      <c r="AJ257" s="18"/>
    </row>
    <row r="258">
      <c r="A258" s="1">
        <v>150.0</v>
      </c>
      <c r="B258" s="1">
        <v>110.0</v>
      </c>
      <c r="C258" s="1">
        <f t="shared" si="29"/>
        <v>100</v>
      </c>
      <c r="D258" s="1">
        <f t="shared" si="30"/>
        <v>80</v>
      </c>
      <c r="E258" s="3">
        <f t="shared" si="31"/>
        <v>373.1298818</v>
      </c>
      <c r="F258" s="3">
        <f t="shared" si="28"/>
        <v>461.5966827</v>
      </c>
      <c r="G258" s="17">
        <f t="shared" si="1"/>
        <v>1208.940817</v>
      </c>
      <c r="H258" s="3">
        <f t="shared" si="2"/>
        <v>3.731298818</v>
      </c>
      <c r="I258" s="3">
        <f t="shared" si="3"/>
        <v>2.619041389</v>
      </c>
      <c r="J258" s="3">
        <f t="shared" si="4"/>
        <v>1.237093852</v>
      </c>
      <c r="K258" s="1" t="str">
        <f t="shared" si="5"/>
        <v>LOF</v>
      </c>
      <c r="L258" s="1">
        <f t="shared" si="6"/>
        <v>0.6999538581</v>
      </c>
      <c r="M258" s="1">
        <v>7800.0</v>
      </c>
      <c r="N258" s="1">
        <f t="shared" si="7"/>
        <v>65.18264443</v>
      </c>
      <c r="O258" s="1">
        <v>500.0</v>
      </c>
      <c r="P258" s="16">
        <f t="shared" si="8"/>
        <v>5034.211739</v>
      </c>
      <c r="Q258" s="3">
        <f t="shared" si="9"/>
        <v>0.004135579353</v>
      </c>
      <c r="R258" s="16">
        <f t="shared" si="10"/>
        <v>1967.591054</v>
      </c>
      <c r="S258" s="16">
        <f t="shared" si="11"/>
        <v>54690.35723</v>
      </c>
      <c r="T258" s="16">
        <f t="shared" si="12"/>
        <v>31250</v>
      </c>
      <c r="U258" s="16" t="str">
        <f t="shared" si="13"/>
        <v>spatter</v>
      </c>
      <c r="V258" s="3">
        <f t="shared" si="14"/>
        <v>29.82352926</v>
      </c>
      <c r="W258" s="1">
        <v>344.0</v>
      </c>
      <c r="X258" s="1">
        <v>3.24</v>
      </c>
      <c r="Y258" s="3">
        <f t="shared" si="17"/>
        <v>10.99037106</v>
      </c>
      <c r="Z258" s="3">
        <f t="shared" si="27"/>
        <v>0.02037497041</v>
      </c>
      <c r="AA258" s="3">
        <f t="shared" si="18"/>
        <v>-817.6811716</v>
      </c>
      <c r="AB258" s="3" t="str">
        <f t="shared" si="19"/>
        <v>no spatter</v>
      </c>
      <c r="AC258" s="18">
        <f t="shared" si="20"/>
        <v>271.4244354</v>
      </c>
      <c r="AD258" s="18">
        <f t="shared" si="21"/>
        <v>0.9363636364</v>
      </c>
      <c r="AE258" s="18">
        <f t="shared" si="22"/>
        <v>873.7048455</v>
      </c>
      <c r="AF258" s="18" t="str">
        <f t="shared" si="23"/>
        <v>blank</v>
      </c>
      <c r="AG258" s="19" t="str">
        <f t="shared" si="24"/>
        <v>Transition Mode</v>
      </c>
      <c r="AH258" s="19">
        <f t="shared" si="25"/>
        <v>104.9930787</v>
      </c>
      <c r="AI258" s="19">
        <f t="shared" si="26"/>
        <v>38.33910589</v>
      </c>
      <c r="AJ258" s="18"/>
    </row>
    <row r="259">
      <c r="A259" s="1">
        <v>150.0</v>
      </c>
      <c r="B259" s="1">
        <v>140.0</v>
      </c>
      <c r="C259" s="1">
        <f t="shared" si="29"/>
        <v>100</v>
      </c>
      <c r="D259" s="1">
        <f t="shared" si="30"/>
        <v>80</v>
      </c>
      <c r="E259" s="3">
        <f t="shared" si="31"/>
        <v>306.8651245</v>
      </c>
      <c r="F259" s="3">
        <f t="shared" si="28"/>
        <v>425.7159752</v>
      </c>
      <c r="G259" s="17">
        <f t="shared" si="1"/>
        <v>1095.508494</v>
      </c>
      <c r="H259" s="3">
        <f t="shared" si="2"/>
        <v>3.068651245</v>
      </c>
      <c r="I259" s="3">
        <f t="shared" si="3"/>
        <v>2.573331889</v>
      </c>
      <c r="J259" s="3">
        <f t="shared" si="4"/>
        <v>1.387306478</v>
      </c>
      <c r="K259" s="1" t="str">
        <f t="shared" si="5"/>
        <v>LOF</v>
      </c>
      <c r="L259" s="1">
        <f t="shared" si="6"/>
        <v>0.6996369012</v>
      </c>
      <c r="M259" s="1">
        <v>7800.0</v>
      </c>
      <c r="N259" s="1">
        <f t="shared" si="7"/>
        <v>59.09950968</v>
      </c>
      <c r="O259" s="1">
        <v>500.0</v>
      </c>
      <c r="P259" s="16">
        <f t="shared" si="8"/>
        <v>4460.331102</v>
      </c>
      <c r="Q259" s="3">
        <f t="shared" si="9"/>
        <v>0.003760173569</v>
      </c>
      <c r="R259" s="16">
        <f t="shared" si="10"/>
        <v>1999.898681</v>
      </c>
      <c r="S259" s="16">
        <f t="shared" si="11"/>
        <v>54696.36794</v>
      </c>
      <c r="T259" s="16">
        <f t="shared" si="12"/>
        <v>31250</v>
      </c>
      <c r="U259" s="16" t="str">
        <f t="shared" si="13"/>
        <v>spatter</v>
      </c>
      <c r="V259" s="3">
        <f t="shared" si="14"/>
        <v>26.42376245</v>
      </c>
      <c r="W259" s="1">
        <v>261.0</v>
      </c>
      <c r="X259" s="1">
        <v>3.57</v>
      </c>
      <c r="Y259" s="3">
        <f t="shared" si="17"/>
        <v>7.825060675</v>
      </c>
      <c r="Z259" s="3">
        <f t="shared" si="27"/>
        <v>0.0299073819</v>
      </c>
      <c r="AA259" s="3">
        <f t="shared" si="18"/>
        <v>-724.0945501</v>
      </c>
      <c r="AB259" s="3" t="str">
        <f t="shared" si="19"/>
        <v>no spatter</v>
      </c>
      <c r="AC259" s="18">
        <f t="shared" si="20"/>
        <v>213.2620564</v>
      </c>
      <c r="AD259" s="18">
        <f t="shared" si="21"/>
        <v>0.7357142857</v>
      </c>
      <c r="AE259" s="18">
        <f t="shared" si="22"/>
        <v>683.5834034</v>
      </c>
      <c r="AF259" s="18" t="str">
        <f t="shared" si="23"/>
        <v>blank</v>
      </c>
      <c r="AG259" s="19" t="str">
        <f t="shared" si="24"/>
        <v>Transition Mode</v>
      </c>
      <c r="AH259" s="19">
        <f t="shared" si="25"/>
        <v>104.9455352</v>
      </c>
      <c r="AI259" s="19">
        <f t="shared" si="26"/>
        <v>37.2831283</v>
      </c>
      <c r="AJ259" s="18"/>
    </row>
    <row r="260">
      <c r="A260" s="1">
        <v>150.0</v>
      </c>
      <c r="B260" s="1">
        <v>170.0</v>
      </c>
      <c r="C260" s="1">
        <f t="shared" si="29"/>
        <v>100</v>
      </c>
      <c r="D260" s="1">
        <f t="shared" si="30"/>
        <v>80</v>
      </c>
      <c r="E260" s="3">
        <f t="shared" si="31"/>
        <v>285.1004518</v>
      </c>
      <c r="F260" s="3">
        <f t="shared" si="28"/>
        <v>396.732366</v>
      </c>
      <c r="G260" s="17">
        <f t="shared" si="1"/>
        <v>1020.659617</v>
      </c>
      <c r="H260" s="3">
        <f t="shared" si="2"/>
        <v>2.851004518</v>
      </c>
      <c r="I260" s="3">
        <f t="shared" si="3"/>
        <v>2.572665365</v>
      </c>
      <c r="J260" s="3">
        <f t="shared" si="4"/>
        <v>1.391552919</v>
      </c>
      <c r="K260" s="1" t="str">
        <f t="shared" si="5"/>
        <v>LOF</v>
      </c>
      <c r="L260" s="1">
        <f t="shared" si="6"/>
        <v>0.6986204305</v>
      </c>
      <c r="M260" s="1">
        <v>7800.0</v>
      </c>
      <c r="N260" s="1">
        <f t="shared" si="7"/>
        <v>54.66312052</v>
      </c>
      <c r="O260" s="1">
        <v>500.0</v>
      </c>
      <c r="P260" s="16">
        <f t="shared" si="8"/>
        <v>4041.803822</v>
      </c>
      <c r="Q260" s="3">
        <f t="shared" si="9"/>
        <v>0.003503440991</v>
      </c>
      <c r="R260" s="16">
        <f t="shared" si="10"/>
        <v>2014.265359</v>
      </c>
      <c r="S260" s="16">
        <f t="shared" si="11"/>
        <v>54701.82842</v>
      </c>
      <c r="T260" s="16">
        <f t="shared" si="12"/>
        <v>31250</v>
      </c>
      <c r="U260" s="16" t="str">
        <f t="shared" si="13"/>
        <v>spatter</v>
      </c>
      <c r="V260" s="3">
        <f t="shared" si="14"/>
        <v>23.94433544</v>
      </c>
      <c r="W260" s="1">
        <v>228.0</v>
      </c>
      <c r="X260" s="1">
        <v>3.58</v>
      </c>
      <c r="Y260" s="3">
        <f t="shared" si="17"/>
        <v>6.003880102</v>
      </c>
      <c r="Z260" s="3">
        <f t="shared" si="27"/>
        <v>0.04108519481</v>
      </c>
      <c r="AA260" s="3">
        <f t="shared" si="18"/>
        <v>-655.8424582</v>
      </c>
      <c r="AB260" s="3" t="str">
        <f t="shared" si="19"/>
        <v>no spatter</v>
      </c>
      <c r="AC260" s="18">
        <f t="shared" si="20"/>
        <v>175.6275759</v>
      </c>
      <c r="AD260" s="18">
        <f t="shared" si="21"/>
        <v>0.6058823529</v>
      </c>
      <c r="AE260" s="18">
        <f t="shared" si="22"/>
        <v>567.0280151</v>
      </c>
      <c r="AF260" s="18" t="str">
        <f t="shared" si="23"/>
        <v>blank</v>
      </c>
      <c r="AG260" s="19" t="str">
        <f t="shared" si="24"/>
        <v>Transition Mode</v>
      </c>
      <c r="AH260" s="19">
        <f t="shared" si="25"/>
        <v>104.7930646</v>
      </c>
      <c r="AI260" s="19">
        <f t="shared" si="26"/>
        <v>35.80463703</v>
      </c>
      <c r="AJ260" s="18"/>
    </row>
    <row r="261">
      <c r="A261" s="1">
        <v>150.0</v>
      </c>
      <c r="B261" s="1">
        <v>200.0</v>
      </c>
      <c r="C261" s="1">
        <f t="shared" si="29"/>
        <v>100</v>
      </c>
      <c r="D261" s="1">
        <f t="shared" si="30"/>
        <v>80</v>
      </c>
      <c r="E261" s="3">
        <f t="shared" si="31"/>
        <v>268.6340572</v>
      </c>
      <c r="F261" s="3">
        <f t="shared" si="28"/>
        <v>372.5493726</v>
      </c>
      <c r="G261" s="17">
        <f t="shared" si="1"/>
        <v>967.0826058</v>
      </c>
      <c r="H261" s="3">
        <f t="shared" si="2"/>
        <v>2.686340572</v>
      </c>
      <c r="I261" s="3">
        <f t="shared" si="3"/>
        <v>2.59585085</v>
      </c>
      <c r="J261" s="3">
        <f t="shared" si="4"/>
        <v>1.386828523</v>
      </c>
      <c r="K261" s="1" t="str">
        <f t="shared" si="5"/>
        <v>LOF</v>
      </c>
      <c r="L261" s="1">
        <f t="shared" si="6"/>
        <v>0.6964880627</v>
      </c>
      <c r="M261" s="1">
        <v>7800.0</v>
      </c>
      <c r="N261" s="1">
        <f t="shared" si="7"/>
        <v>51.19884317</v>
      </c>
      <c r="O261" s="1">
        <v>500.0</v>
      </c>
      <c r="P261" s="16">
        <f t="shared" si="8"/>
        <v>3714.985204</v>
      </c>
      <c r="Q261" s="3">
        <f t="shared" si="9"/>
        <v>0.003313819315</v>
      </c>
      <c r="R261" s="16">
        <f t="shared" si="10"/>
        <v>2017.713012</v>
      </c>
      <c r="S261" s="16">
        <f t="shared" si="11"/>
        <v>54706.94836</v>
      </c>
      <c r="T261" s="16">
        <f t="shared" si="12"/>
        <v>31250</v>
      </c>
      <c r="U261" s="16" t="str">
        <f t="shared" si="13"/>
        <v>spatter</v>
      </c>
      <c r="V261" s="3">
        <f t="shared" si="14"/>
        <v>22.00820619</v>
      </c>
      <c r="W261" s="1">
        <v>215.0</v>
      </c>
      <c r="X261" s="1">
        <v>3.6</v>
      </c>
      <c r="Y261" s="3">
        <f t="shared" si="17"/>
        <v>4.835413029</v>
      </c>
      <c r="Z261" s="3">
        <f t="shared" si="27"/>
        <v>0.05388031661</v>
      </c>
      <c r="AA261" s="3">
        <f t="shared" si="18"/>
        <v>-602.5459218</v>
      </c>
      <c r="AB261" s="3" t="str">
        <f t="shared" si="19"/>
        <v>no spatter</v>
      </c>
      <c r="AC261" s="18">
        <f t="shared" si="20"/>
        <v>149.2834395</v>
      </c>
      <c r="AD261" s="18">
        <f t="shared" si="21"/>
        <v>0.515</v>
      </c>
      <c r="AE261" s="18">
        <f t="shared" si="22"/>
        <v>488.3697261</v>
      </c>
      <c r="AF261" s="18" t="str">
        <f t="shared" si="23"/>
        <v>blank</v>
      </c>
      <c r="AG261" s="19" t="str">
        <f t="shared" si="24"/>
        <v>Transition Mode</v>
      </c>
      <c r="AH261" s="19">
        <f t="shared" si="25"/>
        <v>104.4732094</v>
      </c>
      <c r="AI261" s="19">
        <f t="shared" si="26"/>
        <v>34.18808994</v>
      </c>
      <c r="AJ261" s="18"/>
    </row>
    <row r="262">
      <c r="A262" s="1">
        <v>150.0</v>
      </c>
      <c r="B262" s="1">
        <v>290.0</v>
      </c>
      <c r="C262" s="1">
        <f t="shared" si="29"/>
        <v>100</v>
      </c>
      <c r="D262" s="1">
        <f t="shared" si="30"/>
        <v>80</v>
      </c>
      <c r="E262" s="3">
        <f t="shared" si="31"/>
        <v>221.1225423</v>
      </c>
      <c r="F262" s="3">
        <f t="shared" si="28"/>
        <v>318.5822265</v>
      </c>
      <c r="G262" s="17">
        <f t="shared" si="1"/>
        <v>864.5891404</v>
      </c>
      <c r="H262" s="3">
        <f t="shared" si="2"/>
        <v>2.211225423</v>
      </c>
      <c r="I262" s="3">
        <f t="shared" si="3"/>
        <v>2.713864957</v>
      </c>
      <c r="J262" s="3">
        <f t="shared" si="4"/>
        <v>1.440749655</v>
      </c>
      <c r="K262" s="1" t="str">
        <f t="shared" si="5"/>
        <v>LOF</v>
      </c>
      <c r="L262" s="1">
        <f t="shared" si="6"/>
        <v>0.6818364555</v>
      </c>
      <c r="M262" s="1">
        <v>7800.0</v>
      </c>
      <c r="N262" s="1">
        <f t="shared" si="7"/>
        <v>43.8344093</v>
      </c>
      <c r="O262" s="1">
        <v>500.0</v>
      </c>
      <c r="P262" s="16">
        <f t="shared" si="8"/>
        <v>3020.227292</v>
      </c>
      <c r="Q262" s="3">
        <f t="shared" si="9"/>
        <v>0.002938234291</v>
      </c>
      <c r="R262" s="16">
        <f t="shared" si="10"/>
        <v>1992.011392</v>
      </c>
      <c r="S262" s="16">
        <f t="shared" si="11"/>
        <v>54721.51655</v>
      </c>
      <c r="T262" s="16">
        <f t="shared" si="12"/>
        <v>31250</v>
      </c>
      <c r="U262" s="16" t="str">
        <f t="shared" si="13"/>
        <v>spatter</v>
      </c>
      <c r="V262" s="3">
        <f t="shared" si="14"/>
        <v>17.89234178</v>
      </c>
      <c r="W262" s="1">
        <v>164.0</v>
      </c>
      <c r="X262" s="1">
        <v>3.91</v>
      </c>
      <c r="Y262" s="3">
        <f t="shared" si="17"/>
        <v>2.981341863</v>
      </c>
      <c r="Z262" s="3">
        <f t="shared" si="27"/>
        <v>0.1012773543</v>
      </c>
      <c r="AA262" s="3">
        <f t="shared" si="18"/>
        <v>-489.2470205</v>
      </c>
      <c r="AB262" s="3" t="str">
        <f t="shared" si="19"/>
        <v>no spatter</v>
      </c>
      <c r="AC262" s="18">
        <f t="shared" si="20"/>
        <v>102.9540962</v>
      </c>
      <c r="AD262" s="18">
        <f t="shared" si="21"/>
        <v>0.3551724138</v>
      </c>
      <c r="AE262" s="18">
        <f t="shared" si="22"/>
        <v>340.6686622</v>
      </c>
      <c r="AF262" s="18" t="str">
        <f t="shared" si="23"/>
        <v>blank</v>
      </c>
      <c r="AG262" s="19" t="str">
        <f t="shared" si="24"/>
        <v>Transition Mode</v>
      </c>
      <c r="AH262" s="19">
        <f t="shared" si="25"/>
        <v>102.2754683</v>
      </c>
      <c r="AI262" s="19">
        <f t="shared" si="26"/>
        <v>31.27412793</v>
      </c>
      <c r="AJ262" s="18"/>
    </row>
    <row r="263">
      <c r="A263" s="1">
        <v>150.0</v>
      </c>
      <c r="B263" s="1">
        <v>320.0</v>
      </c>
      <c r="C263" s="1">
        <f t="shared" si="29"/>
        <v>100</v>
      </c>
      <c r="D263" s="1">
        <f t="shared" si="30"/>
        <v>80</v>
      </c>
      <c r="E263" s="3">
        <f t="shared" si="31"/>
        <v>206.8342271</v>
      </c>
      <c r="F263" s="3">
        <f t="shared" si="28"/>
        <v>304.8873528</v>
      </c>
      <c r="G263" s="17">
        <f t="shared" si="1"/>
        <v>839.7469621</v>
      </c>
      <c r="H263" s="3">
        <f t="shared" si="2"/>
        <v>2.068342271</v>
      </c>
      <c r="I263" s="3">
        <f t="shared" si="3"/>
        <v>2.754285982</v>
      </c>
      <c r="J263" s="3">
        <f t="shared" si="4"/>
        <v>1.474066247</v>
      </c>
      <c r="K263" s="1" t="str">
        <f t="shared" si="5"/>
        <v>LOF</v>
      </c>
      <c r="L263" s="1">
        <f t="shared" si="6"/>
        <v>0.6744212989</v>
      </c>
      <c r="M263" s="1">
        <v>7800.0</v>
      </c>
      <c r="N263" s="1">
        <f t="shared" si="7"/>
        <v>41.96536609</v>
      </c>
      <c r="O263" s="1">
        <v>500.0</v>
      </c>
      <c r="P263" s="16">
        <f t="shared" si="8"/>
        <v>2843.902461</v>
      </c>
      <c r="Q263" s="3">
        <f t="shared" si="9"/>
        <v>0.002846265934</v>
      </c>
      <c r="R263" s="16">
        <f t="shared" si="10"/>
        <v>1976.201425</v>
      </c>
      <c r="S263" s="16">
        <f t="shared" si="11"/>
        <v>54726.34719</v>
      </c>
      <c r="T263" s="16">
        <f t="shared" si="12"/>
        <v>31250</v>
      </c>
      <c r="U263" s="16" t="str">
        <f t="shared" si="13"/>
        <v>spatter</v>
      </c>
      <c r="V263" s="3">
        <f t="shared" si="14"/>
        <v>16.84776339</v>
      </c>
      <c r="W263" s="1">
        <v>139.0</v>
      </c>
      <c r="X263" s="1">
        <v>4.06</v>
      </c>
      <c r="Y263" s="3">
        <f t="shared" si="17"/>
        <v>2.624209257</v>
      </c>
      <c r="Z263" s="3">
        <f t="shared" si="27"/>
        <v>0.1197719096</v>
      </c>
      <c r="AA263" s="3">
        <f t="shared" si="18"/>
        <v>-460.4925302</v>
      </c>
      <c r="AB263" s="3" t="str">
        <f t="shared" si="19"/>
        <v>no spatter</v>
      </c>
      <c r="AC263" s="18">
        <f t="shared" si="20"/>
        <v>93.30214968</v>
      </c>
      <c r="AD263" s="18">
        <f t="shared" si="21"/>
        <v>0.321875</v>
      </c>
      <c r="AE263" s="18">
        <f t="shared" si="22"/>
        <v>305.2972986</v>
      </c>
      <c r="AF263" s="18" t="str">
        <f t="shared" si="23"/>
        <v>blank</v>
      </c>
      <c r="AG263" s="19" t="str">
        <f t="shared" si="24"/>
        <v>Conduction Mode</v>
      </c>
      <c r="AH263" s="19">
        <f t="shared" si="25"/>
        <v>101.1631948</v>
      </c>
      <c r="AI263" s="19">
        <f t="shared" si="26"/>
        <v>30.98596816</v>
      </c>
      <c r="AJ263" s="18"/>
    </row>
    <row r="264">
      <c r="A264" s="1">
        <v>175.0</v>
      </c>
      <c r="B264" s="1">
        <v>80.0</v>
      </c>
      <c r="C264" s="1">
        <f t="shared" si="29"/>
        <v>100</v>
      </c>
      <c r="D264" s="1">
        <f t="shared" si="30"/>
        <v>80</v>
      </c>
      <c r="E264" s="3">
        <f t="shared" si="31"/>
        <v>440.7468574</v>
      </c>
      <c r="F264" s="3">
        <f t="shared" si="28"/>
        <v>526.6894801</v>
      </c>
      <c r="G264" s="17">
        <f t="shared" si="1"/>
        <v>1626.355904</v>
      </c>
      <c r="H264" s="3">
        <f t="shared" si="2"/>
        <v>4.407468574</v>
      </c>
      <c r="I264" s="3">
        <f t="shared" si="3"/>
        <v>3.087883783</v>
      </c>
      <c r="J264" s="3">
        <f t="shared" si="4"/>
        <v>1.19499316</v>
      </c>
      <c r="K264" s="1" t="str">
        <f t="shared" si="5"/>
        <v>LOF</v>
      </c>
      <c r="L264" s="1">
        <f t="shared" si="6"/>
        <v>0.6999998626</v>
      </c>
      <c r="M264" s="1">
        <v>7800.0</v>
      </c>
      <c r="N264" s="1">
        <f t="shared" si="7"/>
        <v>84.8269197</v>
      </c>
      <c r="O264" s="1">
        <v>500.0</v>
      </c>
      <c r="P264" s="16">
        <f t="shared" si="8"/>
        <v>6887.445254</v>
      </c>
      <c r="Q264" s="3">
        <f t="shared" si="9"/>
        <v>0.005409412561</v>
      </c>
      <c r="R264" s="16">
        <f t="shared" si="10"/>
        <v>1946.286394</v>
      </c>
      <c r="S264" s="16">
        <f t="shared" si="11"/>
        <v>54677.78913</v>
      </c>
      <c r="T264" s="16">
        <f t="shared" si="12"/>
        <v>31250</v>
      </c>
      <c r="U264" s="16" t="str">
        <f t="shared" si="13"/>
        <v>spatter</v>
      </c>
      <c r="V264" s="3">
        <f t="shared" si="14"/>
        <v>40.8024008</v>
      </c>
      <c r="W264" s="1">
        <v>523.0</v>
      </c>
      <c r="X264" s="1">
        <v>3.69</v>
      </c>
      <c r="Y264" s="3">
        <f t="shared" si="17"/>
        <v>20.3294488</v>
      </c>
      <c r="Z264" s="3">
        <f t="shared" si="27"/>
        <v>0.0144978012</v>
      </c>
      <c r="AA264" s="3">
        <f t="shared" si="18"/>
        <v>-1119.900574</v>
      </c>
      <c r="AB264" s="3" t="str">
        <f t="shared" si="19"/>
        <v>no spatter</v>
      </c>
      <c r="AC264" s="18">
        <f t="shared" si="20"/>
        <v>435.4100318</v>
      </c>
      <c r="AD264" s="18">
        <f t="shared" si="21"/>
        <v>1.2875</v>
      </c>
      <c r="AE264" s="18">
        <f t="shared" si="22"/>
        <v>1391.537543</v>
      </c>
      <c r="AF264" s="18" t="str">
        <f t="shared" si="23"/>
        <v>blank</v>
      </c>
      <c r="AG264" s="19" t="str">
        <f t="shared" si="24"/>
        <v>Keyhole Mode</v>
      </c>
      <c r="AH264" s="19">
        <f t="shared" si="25"/>
        <v>122.499976</v>
      </c>
      <c r="AI264" s="19">
        <f t="shared" si="26"/>
        <v>43.06241413</v>
      </c>
      <c r="AJ264" s="18"/>
    </row>
    <row r="265">
      <c r="A265" s="1">
        <v>175.0</v>
      </c>
      <c r="B265" s="1">
        <v>110.0</v>
      </c>
      <c r="C265" s="1">
        <f t="shared" si="29"/>
        <v>100</v>
      </c>
      <c r="D265" s="1">
        <f t="shared" si="30"/>
        <v>80</v>
      </c>
      <c r="E265" s="3">
        <f t="shared" si="31"/>
        <v>356.1774112</v>
      </c>
      <c r="F265" s="3">
        <f t="shared" si="28"/>
        <v>484.9597551</v>
      </c>
      <c r="G265" s="17">
        <f t="shared" si="1"/>
        <v>1403.339</v>
      </c>
      <c r="H265" s="3">
        <f t="shared" si="2"/>
        <v>3.561774112</v>
      </c>
      <c r="I265" s="3">
        <f t="shared" si="3"/>
        <v>2.893722593</v>
      </c>
      <c r="J265" s="3">
        <f t="shared" si="4"/>
        <v>1.361567971</v>
      </c>
      <c r="K265" s="1" t="str">
        <f t="shared" si="5"/>
        <v>LOF</v>
      </c>
      <c r="L265" s="1">
        <f t="shared" si="6"/>
        <v>0.6999907261</v>
      </c>
      <c r="M265" s="1">
        <v>7800.0</v>
      </c>
      <c r="N265" s="1">
        <f t="shared" si="7"/>
        <v>74.07969768</v>
      </c>
      <c r="O265" s="1">
        <v>500.0</v>
      </c>
      <c r="P265" s="16">
        <f t="shared" si="8"/>
        <v>5873.556385</v>
      </c>
      <c r="Q265" s="3">
        <f t="shared" si="9"/>
        <v>0.004716310432</v>
      </c>
      <c r="R265" s="16">
        <f t="shared" si="10"/>
        <v>2019.934458</v>
      </c>
      <c r="S265" s="16">
        <f t="shared" si="11"/>
        <v>54683.68209</v>
      </c>
      <c r="T265" s="16">
        <f t="shared" si="12"/>
        <v>31250</v>
      </c>
      <c r="U265" s="16" t="str">
        <f t="shared" si="13"/>
        <v>spatter</v>
      </c>
      <c r="V265" s="3">
        <f t="shared" si="14"/>
        <v>34.79595015</v>
      </c>
      <c r="W265" s="1">
        <v>428.0</v>
      </c>
      <c r="X265" s="1">
        <v>3.94</v>
      </c>
      <c r="Y265" s="3">
        <f t="shared" si="17"/>
        <v>12.75762727</v>
      </c>
      <c r="Z265" s="3">
        <f t="shared" si="27"/>
        <v>0.02365127407</v>
      </c>
      <c r="AA265" s="3">
        <f t="shared" si="18"/>
        <v>-954.5588157</v>
      </c>
      <c r="AB265" s="3" t="str">
        <f t="shared" si="19"/>
        <v>no spatter</v>
      </c>
      <c r="AC265" s="18">
        <f t="shared" si="20"/>
        <v>316.6618413</v>
      </c>
      <c r="AD265" s="18">
        <f t="shared" si="21"/>
        <v>0.9363636364</v>
      </c>
      <c r="AE265" s="18">
        <f t="shared" si="22"/>
        <v>1027.135128</v>
      </c>
      <c r="AF265" s="18" t="str">
        <f t="shared" si="23"/>
        <v>blank</v>
      </c>
      <c r="AG265" s="19" t="str">
        <f t="shared" si="24"/>
        <v>Transition Mode</v>
      </c>
      <c r="AH265" s="19">
        <f t="shared" si="25"/>
        <v>122.4983771</v>
      </c>
      <c r="AI265" s="19">
        <f t="shared" si="26"/>
        <v>40.16554125</v>
      </c>
      <c r="AJ265" s="18"/>
    </row>
    <row r="266">
      <c r="A266" s="1">
        <v>175.0</v>
      </c>
      <c r="B266" s="1">
        <v>140.0</v>
      </c>
      <c r="C266" s="1">
        <f t="shared" si="29"/>
        <v>100</v>
      </c>
      <c r="D266" s="1">
        <f t="shared" si="30"/>
        <v>80</v>
      </c>
      <c r="E266" s="3">
        <f t="shared" si="31"/>
        <v>378.5557674</v>
      </c>
      <c r="F266" s="3">
        <f t="shared" si="28"/>
        <v>452.264247</v>
      </c>
      <c r="G266" s="17">
        <f t="shared" si="1"/>
        <v>1271.947378</v>
      </c>
      <c r="H266" s="3">
        <f t="shared" si="2"/>
        <v>3.785557674</v>
      </c>
      <c r="I266" s="3">
        <f t="shared" si="3"/>
        <v>2.812398696</v>
      </c>
      <c r="J266" s="3">
        <f t="shared" si="4"/>
        <v>1.194709699</v>
      </c>
      <c r="K266" s="1" t="str">
        <f t="shared" si="5"/>
        <v>LOF</v>
      </c>
      <c r="L266" s="1">
        <f t="shared" si="6"/>
        <v>0.699897077</v>
      </c>
      <c r="M266" s="1">
        <v>7800.0</v>
      </c>
      <c r="N266" s="1">
        <f t="shared" si="7"/>
        <v>66.99994023</v>
      </c>
      <c r="O266" s="1">
        <v>500.0</v>
      </c>
      <c r="P266" s="16">
        <f t="shared" si="8"/>
        <v>5205.654739</v>
      </c>
      <c r="Q266" s="3">
        <f t="shared" si="9"/>
        <v>0.004295452051</v>
      </c>
      <c r="R266" s="16">
        <f t="shared" si="10"/>
        <v>2058.854795</v>
      </c>
      <c r="S266" s="16">
        <f t="shared" si="11"/>
        <v>54688.81877</v>
      </c>
      <c r="T266" s="16">
        <f t="shared" si="12"/>
        <v>31250</v>
      </c>
      <c r="U266" s="16" t="str">
        <f t="shared" si="13"/>
        <v>spatter</v>
      </c>
      <c r="V266" s="3">
        <f t="shared" si="14"/>
        <v>30.83918684</v>
      </c>
      <c r="W266" s="1">
        <v>401.0</v>
      </c>
      <c r="X266" s="1">
        <v>3.36</v>
      </c>
      <c r="Y266" s="3">
        <f t="shared" si="17"/>
        <v>9.085338417</v>
      </c>
      <c r="Z266" s="3">
        <f t="shared" si="27"/>
        <v>0.03472416343</v>
      </c>
      <c r="AA266" s="3">
        <f t="shared" si="18"/>
        <v>-845.6395484</v>
      </c>
      <c r="AB266" s="3" t="str">
        <f t="shared" si="19"/>
        <v>no spatter</v>
      </c>
      <c r="AC266" s="18">
        <f t="shared" si="20"/>
        <v>248.8057325</v>
      </c>
      <c r="AD266" s="18">
        <f t="shared" si="21"/>
        <v>0.7357142857</v>
      </c>
      <c r="AE266" s="18">
        <f t="shared" si="22"/>
        <v>828.1034375</v>
      </c>
      <c r="AF266" s="18" t="str">
        <f t="shared" si="23"/>
        <v>blank</v>
      </c>
      <c r="AG266" s="19" t="str">
        <f t="shared" si="24"/>
        <v>Transition Mode</v>
      </c>
      <c r="AH266" s="19">
        <f t="shared" si="25"/>
        <v>122.4819885</v>
      </c>
      <c r="AI266" s="19">
        <f t="shared" si="26"/>
        <v>37.5194541</v>
      </c>
      <c r="AJ266" s="18"/>
    </row>
    <row r="267">
      <c r="A267" s="1">
        <v>175.0</v>
      </c>
      <c r="B267" s="1">
        <v>170.0</v>
      </c>
      <c r="C267" s="1">
        <f t="shared" si="29"/>
        <v>100</v>
      </c>
      <c r="D267" s="1">
        <f t="shared" si="30"/>
        <v>80</v>
      </c>
      <c r="E267" s="3">
        <f t="shared" si="31"/>
        <v>304.9226876</v>
      </c>
      <c r="F267" s="3">
        <f t="shared" si="28"/>
        <v>425.0468511</v>
      </c>
      <c r="G267" s="17">
        <f t="shared" si="1"/>
        <v>1186.149255</v>
      </c>
      <c r="H267" s="3">
        <f t="shared" si="2"/>
        <v>3.049226876</v>
      </c>
      <c r="I267" s="3">
        <f t="shared" si="3"/>
        <v>2.79063179</v>
      </c>
      <c r="J267" s="3">
        <f t="shared" si="4"/>
        <v>1.393949576</v>
      </c>
      <c r="K267" s="1" t="str">
        <f t="shared" si="5"/>
        <v>LOF</v>
      </c>
      <c r="L267" s="1">
        <f t="shared" si="6"/>
        <v>0.6995115151</v>
      </c>
      <c r="M267" s="1">
        <v>7800.0</v>
      </c>
      <c r="N267" s="1">
        <f t="shared" si="7"/>
        <v>61.86739432</v>
      </c>
      <c r="O267" s="1">
        <v>500.0</v>
      </c>
      <c r="P267" s="16">
        <f t="shared" si="8"/>
        <v>4721.452295</v>
      </c>
      <c r="Q267" s="3">
        <f t="shared" si="9"/>
        <v>0.004011112352</v>
      </c>
      <c r="R267" s="16">
        <f t="shared" si="10"/>
        <v>2078.976856</v>
      </c>
      <c r="S267" s="16">
        <f t="shared" si="11"/>
        <v>54693.45176</v>
      </c>
      <c r="T267" s="16">
        <f t="shared" si="12"/>
        <v>31250</v>
      </c>
      <c r="U267" s="16" t="str">
        <f t="shared" si="13"/>
        <v>spatter</v>
      </c>
      <c r="V267" s="3">
        <f t="shared" si="14"/>
        <v>27.97068895</v>
      </c>
      <c r="W267" s="1">
        <v>307.0</v>
      </c>
      <c r="X267" s="1">
        <v>3.89</v>
      </c>
      <c r="Y267" s="3">
        <f t="shared" si="17"/>
        <v>6.977348558</v>
      </c>
      <c r="Z267" s="3">
        <f t="shared" si="27"/>
        <v>0.04774674375</v>
      </c>
      <c r="AA267" s="3">
        <f t="shared" si="18"/>
        <v>-766.6773603</v>
      </c>
      <c r="AB267" s="3" t="str">
        <f t="shared" si="19"/>
        <v>no spatter</v>
      </c>
      <c r="AC267" s="18">
        <f t="shared" si="20"/>
        <v>204.8988385</v>
      </c>
      <c r="AD267" s="18">
        <f t="shared" si="21"/>
        <v>0.6058823529</v>
      </c>
      <c r="AE267" s="18">
        <f t="shared" si="22"/>
        <v>674.4535459</v>
      </c>
      <c r="AF267" s="18" t="str">
        <f t="shared" si="23"/>
        <v>blank</v>
      </c>
      <c r="AG267" s="19" t="str">
        <f t="shared" si="24"/>
        <v>Transition Mode</v>
      </c>
      <c r="AH267" s="19">
        <f t="shared" si="25"/>
        <v>122.4145151</v>
      </c>
      <c r="AI267" s="19">
        <f t="shared" si="26"/>
        <v>37.20661342</v>
      </c>
      <c r="AJ267" s="18"/>
    </row>
    <row r="268">
      <c r="A268" s="1">
        <v>175.0</v>
      </c>
      <c r="B268" s="1">
        <v>200.0</v>
      </c>
      <c r="C268" s="1">
        <f t="shared" si="29"/>
        <v>100</v>
      </c>
      <c r="D268" s="1">
        <f t="shared" si="30"/>
        <v>80</v>
      </c>
      <c r="E268" s="3">
        <f t="shared" si="31"/>
        <v>273.2737078</v>
      </c>
      <c r="F268" s="3">
        <f t="shared" si="28"/>
        <v>401.960625</v>
      </c>
      <c r="G268" s="17">
        <f t="shared" si="1"/>
        <v>1125.887676</v>
      </c>
      <c r="H268" s="3">
        <f t="shared" si="2"/>
        <v>2.732737078</v>
      </c>
      <c r="I268" s="3">
        <f t="shared" si="3"/>
        <v>2.800989964</v>
      </c>
      <c r="J268" s="3">
        <f t="shared" si="4"/>
        <v>1.470908519</v>
      </c>
      <c r="K268" s="1" t="str">
        <f t="shared" si="5"/>
        <v>LOF</v>
      </c>
      <c r="L268" s="1">
        <f t="shared" si="6"/>
        <v>0.6985469244</v>
      </c>
      <c r="M268" s="1">
        <v>7800.0</v>
      </c>
      <c r="N268" s="1">
        <f t="shared" si="7"/>
        <v>57.89779103</v>
      </c>
      <c r="O268" s="1">
        <v>500.0</v>
      </c>
      <c r="P268" s="16">
        <f t="shared" si="8"/>
        <v>4346.961418</v>
      </c>
      <c r="Q268" s="3">
        <f t="shared" si="9"/>
        <v>0.0038048761</v>
      </c>
      <c r="R268" s="16">
        <f t="shared" si="10"/>
        <v>2087.787272</v>
      </c>
      <c r="S268" s="16">
        <f t="shared" si="11"/>
        <v>54697.74318</v>
      </c>
      <c r="T268" s="16">
        <f t="shared" si="12"/>
        <v>31250</v>
      </c>
      <c r="U268" s="16" t="str">
        <f t="shared" si="13"/>
        <v>spatter</v>
      </c>
      <c r="V268" s="3">
        <f t="shared" si="14"/>
        <v>25.7521411</v>
      </c>
      <c r="W268" s="1">
        <v>274.0</v>
      </c>
      <c r="X268" s="1">
        <v>4.12</v>
      </c>
      <c r="Y268" s="3">
        <f t="shared" si="17"/>
        <v>5.629438382</v>
      </c>
      <c r="Z268" s="3">
        <f t="shared" si="27"/>
        <v>0.06272802768</v>
      </c>
      <c r="AA268" s="3">
        <f t="shared" si="18"/>
        <v>-705.6065843</v>
      </c>
      <c r="AB268" s="3" t="str">
        <f t="shared" si="19"/>
        <v>no spatter</v>
      </c>
      <c r="AC268" s="18">
        <f t="shared" si="20"/>
        <v>174.1640127</v>
      </c>
      <c r="AD268" s="18">
        <f t="shared" si="21"/>
        <v>0.515</v>
      </c>
      <c r="AE268" s="18">
        <f t="shared" si="22"/>
        <v>576.9592209</v>
      </c>
      <c r="AF268" s="18" t="str">
        <f t="shared" si="23"/>
        <v>blank</v>
      </c>
      <c r="AG268" s="19" t="str">
        <f t="shared" si="24"/>
        <v>Transition Mode</v>
      </c>
      <c r="AH268" s="19">
        <f t="shared" si="25"/>
        <v>122.2457118</v>
      </c>
      <c r="AI268" s="19">
        <f t="shared" si="26"/>
        <v>36.1194424</v>
      </c>
      <c r="AJ268" s="18"/>
    </row>
    <row r="269">
      <c r="A269" s="1">
        <v>175.0</v>
      </c>
      <c r="B269" s="1">
        <v>290.0</v>
      </c>
      <c r="C269" s="1">
        <f t="shared" si="29"/>
        <v>100</v>
      </c>
      <c r="D269" s="1">
        <f t="shared" si="30"/>
        <v>80</v>
      </c>
      <c r="E269" s="3">
        <f t="shared" si="31"/>
        <v>238.5752579</v>
      </c>
      <c r="F269" s="3">
        <f t="shared" si="28"/>
        <v>350.020639</v>
      </c>
      <c r="G269" s="17">
        <f t="shared" si="1"/>
        <v>1016.330598</v>
      </c>
      <c r="H269" s="3">
        <f t="shared" si="2"/>
        <v>2.385752579</v>
      </c>
      <c r="I269" s="3">
        <f t="shared" si="3"/>
        <v>2.903630487</v>
      </c>
      <c r="J269" s="3">
        <f t="shared" si="4"/>
        <v>1.46712883</v>
      </c>
      <c r="K269" s="1" t="str">
        <f t="shared" si="5"/>
        <v>LOF</v>
      </c>
      <c r="L269" s="1">
        <f t="shared" si="6"/>
        <v>0.6901171009</v>
      </c>
      <c r="M269" s="1">
        <v>7800.0</v>
      </c>
      <c r="N269" s="1">
        <f t="shared" si="7"/>
        <v>49.62374753</v>
      </c>
      <c r="O269" s="1">
        <v>500.0</v>
      </c>
      <c r="P269" s="16">
        <f t="shared" si="8"/>
        <v>3566.391276</v>
      </c>
      <c r="Q269" s="3">
        <f t="shared" si="9"/>
        <v>0.00341372165</v>
      </c>
      <c r="R269" s="16">
        <f t="shared" si="10"/>
        <v>2077.814529</v>
      </c>
      <c r="S269" s="16">
        <f t="shared" si="11"/>
        <v>54709.58673</v>
      </c>
      <c r="T269" s="16">
        <f t="shared" si="12"/>
        <v>31250</v>
      </c>
      <c r="U269" s="16" t="str">
        <f t="shared" si="13"/>
        <v>spatter</v>
      </c>
      <c r="V269" s="3">
        <f t="shared" si="14"/>
        <v>21.12791041</v>
      </c>
      <c r="W269" s="1">
        <v>215.0</v>
      </c>
      <c r="X269" s="1">
        <v>4.26</v>
      </c>
      <c r="Y269" s="3">
        <f t="shared" si="17"/>
        <v>3.504588271</v>
      </c>
      <c r="Z269" s="3">
        <f t="shared" si="27"/>
        <v>0.1190522404</v>
      </c>
      <c r="AA269" s="3">
        <f t="shared" si="18"/>
        <v>-578.3136986</v>
      </c>
      <c r="AB269" s="3" t="str">
        <f t="shared" si="19"/>
        <v>no spatter</v>
      </c>
      <c r="AC269" s="18">
        <f t="shared" si="20"/>
        <v>120.1131122</v>
      </c>
      <c r="AD269" s="18">
        <f t="shared" si="21"/>
        <v>0.3551724138</v>
      </c>
      <c r="AE269" s="18">
        <f t="shared" si="22"/>
        <v>405.260931</v>
      </c>
      <c r="AF269" s="18" t="str">
        <f t="shared" si="23"/>
        <v>blank</v>
      </c>
      <c r="AG269" s="19" t="str">
        <f t="shared" si="24"/>
        <v>Transition Mode</v>
      </c>
      <c r="AH269" s="19">
        <f t="shared" si="25"/>
        <v>120.7704926</v>
      </c>
      <c r="AI269" s="19">
        <f t="shared" si="26"/>
        <v>33.47160774</v>
      </c>
      <c r="AJ269" s="18"/>
    </row>
    <row r="270">
      <c r="A270" s="1">
        <v>175.0</v>
      </c>
      <c r="B270" s="1">
        <v>320.0</v>
      </c>
      <c r="C270" s="1">
        <f t="shared" si="29"/>
        <v>100</v>
      </c>
      <c r="D270" s="1">
        <f t="shared" si="30"/>
        <v>80</v>
      </c>
      <c r="E270" s="3">
        <f t="shared" si="31"/>
        <v>236.5631941</v>
      </c>
      <c r="F270" s="3">
        <f t="shared" si="28"/>
        <v>336.8571146</v>
      </c>
      <c r="G270" s="17">
        <f t="shared" si="1"/>
        <v>991.1997835</v>
      </c>
      <c r="H270" s="3">
        <f t="shared" si="2"/>
        <v>2.365631941</v>
      </c>
      <c r="I270" s="3">
        <f t="shared" si="3"/>
        <v>2.942493243</v>
      </c>
      <c r="J270" s="3">
        <f t="shared" si="4"/>
        <v>1.423962488</v>
      </c>
      <c r="K270" s="1" t="str">
        <f t="shared" si="5"/>
        <v>LOF</v>
      </c>
      <c r="L270" s="1">
        <f t="shared" si="6"/>
        <v>0.6852652797</v>
      </c>
      <c r="M270" s="1">
        <v>7800.0</v>
      </c>
      <c r="N270" s="1">
        <f t="shared" si="7"/>
        <v>47.55508362</v>
      </c>
      <c r="O270" s="1">
        <v>500.0</v>
      </c>
      <c r="P270" s="16">
        <f t="shared" si="8"/>
        <v>3371.234304</v>
      </c>
      <c r="Q270" s="3">
        <f t="shared" si="9"/>
        <v>0.003322041373</v>
      </c>
      <c r="R270" s="16">
        <f t="shared" si="10"/>
        <v>2067.281009</v>
      </c>
      <c r="S270" s="16">
        <f t="shared" si="11"/>
        <v>54713.40541</v>
      </c>
      <c r="T270" s="16">
        <f t="shared" si="12"/>
        <v>31250</v>
      </c>
      <c r="U270" s="16" t="str">
        <f t="shared" si="13"/>
        <v>spatter</v>
      </c>
      <c r="V270" s="3">
        <f t="shared" si="14"/>
        <v>19.9717672</v>
      </c>
      <c r="W270" s="1">
        <v>193.0</v>
      </c>
      <c r="X270" s="1">
        <v>4.19</v>
      </c>
      <c r="Y270" s="3">
        <f t="shared" si="17"/>
        <v>3.097499323</v>
      </c>
      <c r="Z270" s="3">
        <f t="shared" si="27"/>
        <v>0.1413734091</v>
      </c>
      <c r="AA270" s="3">
        <f t="shared" si="18"/>
        <v>-546.4881228</v>
      </c>
      <c r="AB270" s="3" t="str">
        <f t="shared" si="19"/>
        <v>no spatter</v>
      </c>
      <c r="AC270" s="18">
        <f t="shared" si="20"/>
        <v>108.852508</v>
      </c>
      <c r="AD270" s="18">
        <f t="shared" si="21"/>
        <v>0.321875</v>
      </c>
      <c r="AE270" s="18">
        <f t="shared" si="22"/>
        <v>366.6094056</v>
      </c>
      <c r="AF270" s="18" t="str">
        <f t="shared" si="23"/>
        <v>blank</v>
      </c>
      <c r="AG270" s="19" t="str">
        <f t="shared" si="24"/>
        <v>Transition Mode</v>
      </c>
      <c r="AH270" s="19">
        <f t="shared" si="25"/>
        <v>119.921424</v>
      </c>
      <c r="AI270" s="19">
        <f t="shared" si="26"/>
        <v>33.00203699</v>
      </c>
      <c r="AJ270" s="18"/>
    </row>
    <row r="271">
      <c r="A271" s="1">
        <v>200.0</v>
      </c>
      <c r="B271" s="1">
        <v>110.0</v>
      </c>
      <c r="C271" s="1">
        <f t="shared" si="29"/>
        <v>100</v>
      </c>
      <c r="D271" s="1">
        <f t="shared" si="30"/>
        <v>80</v>
      </c>
      <c r="E271" s="3">
        <f t="shared" si="31"/>
        <v>374.1667979</v>
      </c>
      <c r="F271" s="3">
        <f t="shared" si="28"/>
        <v>497.7943589</v>
      </c>
      <c r="G271" s="17">
        <f t="shared" si="1"/>
        <v>1597.692227</v>
      </c>
      <c r="H271" s="3">
        <f t="shared" si="2"/>
        <v>3.741667979</v>
      </c>
      <c r="I271" s="3">
        <f t="shared" si="3"/>
        <v>3.209542652</v>
      </c>
      <c r="J271" s="3">
        <f t="shared" si="4"/>
        <v>1.33040762</v>
      </c>
      <c r="K271" s="1" t="str">
        <f t="shared" si="5"/>
        <v>LOF</v>
      </c>
      <c r="L271" s="1">
        <f t="shared" si="6"/>
        <v>0.6999981361</v>
      </c>
      <c r="M271" s="1">
        <v>7800.0</v>
      </c>
      <c r="N271" s="1">
        <f t="shared" si="7"/>
        <v>82.97469343</v>
      </c>
      <c r="O271" s="1">
        <v>500.0</v>
      </c>
      <c r="P271" s="16">
        <f t="shared" si="8"/>
        <v>6712.706927</v>
      </c>
      <c r="Q271" s="3">
        <f t="shared" si="9"/>
        <v>0.005283512614</v>
      </c>
      <c r="R271" s="16">
        <f t="shared" si="10"/>
        <v>2061.044492</v>
      </c>
      <c r="S271" s="16">
        <f t="shared" si="11"/>
        <v>54678.67774</v>
      </c>
      <c r="T271" s="16">
        <f t="shared" si="12"/>
        <v>31250</v>
      </c>
      <c r="U271" s="16" t="str">
        <f t="shared" si="13"/>
        <v>spatter</v>
      </c>
      <c r="V271" s="3">
        <f t="shared" si="14"/>
        <v>39.76722113</v>
      </c>
      <c r="W271" s="1">
        <v>563.0</v>
      </c>
      <c r="X271" s="1">
        <v>4.27</v>
      </c>
      <c r="Y271" s="3">
        <f t="shared" si="17"/>
        <v>14.52447479</v>
      </c>
      <c r="Z271" s="3">
        <f t="shared" si="27"/>
        <v>0.02692682007</v>
      </c>
      <c r="AA271" s="3">
        <f t="shared" si="18"/>
        <v>-1091.404806</v>
      </c>
      <c r="AB271" s="3" t="str">
        <f t="shared" si="19"/>
        <v>no spatter</v>
      </c>
      <c r="AC271" s="18">
        <f t="shared" si="20"/>
        <v>361.8992472</v>
      </c>
      <c r="AD271" s="18">
        <f t="shared" si="21"/>
        <v>0.9363636364</v>
      </c>
      <c r="AE271" s="18">
        <f t="shared" si="22"/>
        <v>1196.635683</v>
      </c>
      <c r="AF271" s="18" t="str">
        <f t="shared" si="23"/>
        <v>blank</v>
      </c>
      <c r="AG271" s="19" t="str">
        <f t="shared" si="24"/>
        <v>Transition Mode</v>
      </c>
      <c r="AH271" s="19">
        <f t="shared" si="25"/>
        <v>139.9996272</v>
      </c>
      <c r="AI271" s="19">
        <f t="shared" si="26"/>
        <v>40.96152393</v>
      </c>
      <c r="AJ271" s="18"/>
    </row>
    <row r="272">
      <c r="A272" s="1">
        <v>200.0</v>
      </c>
      <c r="B272" s="1">
        <v>140.0</v>
      </c>
      <c r="C272" s="1">
        <f t="shared" si="29"/>
        <v>100</v>
      </c>
      <c r="D272" s="1">
        <f t="shared" si="30"/>
        <v>80</v>
      </c>
      <c r="E272" s="3">
        <f t="shared" si="31"/>
        <v>389.2854863</v>
      </c>
      <c r="F272" s="3">
        <f t="shared" si="28"/>
        <v>470.8584309</v>
      </c>
      <c r="G272" s="17">
        <f t="shared" si="1"/>
        <v>1448.142009</v>
      </c>
      <c r="H272" s="3">
        <f t="shared" si="2"/>
        <v>3.892854863</v>
      </c>
      <c r="I272" s="3">
        <f t="shared" si="3"/>
        <v>3.075535902</v>
      </c>
      <c r="J272" s="3">
        <f t="shared" si="4"/>
        <v>1.209545302</v>
      </c>
      <c r="K272" s="1" t="str">
        <f t="shared" si="5"/>
        <v>LOF</v>
      </c>
      <c r="L272" s="1">
        <f t="shared" si="6"/>
        <v>0.6999708257</v>
      </c>
      <c r="M272" s="1">
        <v>7800.0</v>
      </c>
      <c r="N272" s="1">
        <f t="shared" si="7"/>
        <v>74.88943382</v>
      </c>
      <c r="O272" s="1">
        <v>500.0</v>
      </c>
      <c r="P272" s="16">
        <f t="shared" si="8"/>
        <v>5949.946586</v>
      </c>
      <c r="Q272" s="3">
        <f t="shared" si="9"/>
        <v>0.004819619472</v>
      </c>
      <c r="R272" s="16">
        <f t="shared" si="10"/>
        <v>2105.316008</v>
      </c>
      <c r="S272" s="16">
        <f t="shared" si="11"/>
        <v>54683.16811</v>
      </c>
      <c r="T272" s="16">
        <f t="shared" si="12"/>
        <v>31250</v>
      </c>
      <c r="U272" s="16" t="str">
        <f t="shared" si="13"/>
        <v>spatter</v>
      </c>
      <c r="V272" s="3">
        <f t="shared" si="14"/>
        <v>35.24849873</v>
      </c>
      <c r="W272" s="1">
        <v>489.0</v>
      </c>
      <c r="X272" s="1">
        <v>3.72</v>
      </c>
      <c r="Y272" s="3">
        <f t="shared" si="17"/>
        <v>10.34387149</v>
      </c>
      <c r="Z272" s="3">
        <f t="shared" si="27"/>
        <v>0.03953427684</v>
      </c>
      <c r="AA272" s="3">
        <f t="shared" si="18"/>
        <v>-967.0162857</v>
      </c>
      <c r="AB272" s="3" t="str">
        <f t="shared" si="19"/>
        <v>no spatter</v>
      </c>
      <c r="AC272" s="18">
        <f t="shared" si="20"/>
        <v>284.3494086</v>
      </c>
      <c r="AD272" s="18">
        <f t="shared" si="21"/>
        <v>0.7357142857</v>
      </c>
      <c r="AE272" s="18">
        <f t="shared" si="22"/>
        <v>955.9122009</v>
      </c>
      <c r="AF272" s="18" t="str">
        <f t="shared" si="23"/>
        <v>blank</v>
      </c>
      <c r="AG272" s="19" t="str">
        <f t="shared" si="24"/>
        <v>Transition Mode</v>
      </c>
      <c r="AH272" s="19">
        <f t="shared" si="25"/>
        <v>139.9941651</v>
      </c>
      <c r="AI272" s="19">
        <f t="shared" si="26"/>
        <v>39.00518727</v>
      </c>
      <c r="AJ272" s="18"/>
    </row>
    <row r="273">
      <c r="A273" s="1">
        <v>200.0</v>
      </c>
      <c r="B273" s="1">
        <v>170.0</v>
      </c>
      <c r="C273" s="1">
        <f t="shared" si="29"/>
        <v>100</v>
      </c>
      <c r="D273" s="1">
        <f t="shared" si="30"/>
        <v>80</v>
      </c>
      <c r="E273" s="3">
        <f t="shared" si="31"/>
        <v>349.9938468</v>
      </c>
      <c r="F273" s="3">
        <f t="shared" si="28"/>
        <v>447.1292795</v>
      </c>
      <c r="G273" s="17">
        <f t="shared" si="1"/>
        <v>1350.976249</v>
      </c>
      <c r="H273" s="3">
        <f t="shared" si="2"/>
        <v>3.499938468</v>
      </c>
      <c r="I273" s="3">
        <f t="shared" si="3"/>
        <v>3.02144438</v>
      </c>
      <c r="J273" s="3">
        <f t="shared" si="4"/>
        <v>1.277534687</v>
      </c>
      <c r="K273" s="1" t="str">
        <f t="shared" si="5"/>
        <v>LOF</v>
      </c>
      <c r="L273" s="1">
        <f t="shared" si="6"/>
        <v>0.6998270348</v>
      </c>
      <c r="M273" s="1">
        <v>7800.0</v>
      </c>
      <c r="N273" s="1">
        <f t="shared" si="7"/>
        <v>69.04282121</v>
      </c>
      <c r="O273" s="1">
        <v>500.0</v>
      </c>
      <c r="P273" s="16">
        <f t="shared" si="8"/>
        <v>5398.37936</v>
      </c>
      <c r="Q273" s="3">
        <f t="shared" si="9"/>
        <v>0.004508676133</v>
      </c>
      <c r="R273" s="16">
        <f t="shared" si="10"/>
        <v>2130.0056</v>
      </c>
      <c r="S273" s="16">
        <f t="shared" si="11"/>
        <v>54687.20605</v>
      </c>
      <c r="T273" s="16">
        <f t="shared" si="12"/>
        <v>31250</v>
      </c>
      <c r="U273" s="16" t="str">
        <f t="shared" si="13"/>
        <v>spatter</v>
      </c>
      <c r="V273" s="3">
        <f t="shared" si="14"/>
        <v>31.98092038</v>
      </c>
      <c r="W273" s="1">
        <v>386.0</v>
      </c>
      <c r="X273" s="1">
        <v>3.86</v>
      </c>
      <c r="Y273" s="3">
        <f t="shared" si="17"/>
        <v>7.94691911</v>
      </c>
      <c r="Z273" s="3">
        <f t="shared" si="27"/>
        <v>0.05438161893</v>
      </c>
      <c r="AA273" s="3">
        <f t="shared" si="18"/>
        <v>-877.068464</v>
      </c>
      <c r="AB273" s="3" t="str">
        <f t="shared" si="19"/>
        <v>no spatter</v>
      </c>
      <c r="AC273" s="18">
        <f t="shared" si="20"/>
        <v>234.1701012</v>
      </c>
      <c r="AD273" s="18">
        <f t="shared" si="21"/>
        <v>0.6058823529</v>
      </c>
      <c r="AE273" s="18">
        <f t="shared" si="22"/>
        <v>782.4379841</v>
      </c>
      <c r="AF273" s="18" t="str">
        <f t="shared" si="23"/>
        <v>blank</v>
      </c>
      <c r="AG273" s="19" t="str">
        <f t="shared" si="24"/>
        <v>Transition Mode</v>
      </c>
      <c r="AH273" s="19">
        <f t="shared" si="25"/>
        <v>139.965407</v>
      </c>
      <c r="AI273" s="19">
        <f t="shared" si="26"/>
        <v>38.55868238</v>
      </c>
      <c r="AJ273" s="18"/>
    </row>
    <row r="274">
      <c r="A274" s="1">
        <v>200.0</v>
      </c>
      <c r="B274" s="1">
        <v>200.0</v>
      </c>
      <c r="C274" s="1">
        <f t="shared" si="29"/>
        <v>100</v>
      </c>
      <c r="D274" s="1">
        <f t="shared" si="30"/>
        <v>80</v>
      </c>
      <c r="E274" s="3">
        <f t="shared" si="31"/>
        <v>301.2806507</v>
      </c>
      <c r="F274" s="3">
        <f t="shared" si="28"/>
        <v>426.3287831</v>
      </c>
      <c r="G274" s="17">
        <f t="shared" si="1"/>
        <v>1283.455572</v>
      </c>
      <c r="H274" s="3">
        <f t="shared" si="2"/>
        <v>3.012806507</v>
      </c>
      <c r="I274" s="3">
        <f t="shared" si="3"/>
        <v>3.010483042</v>
      </c>
      <c r="J274" s="3">
        <f t="shared" si="4"/>
        <v>1.415055305</v>
      </c>
      <c r="K274" s="1" t="str">
        <f t="shared" si="5"/>
        <v>LOF</v>
      </c>
      <c r="L274" s="1">
        <f t="shared" si="6"/>
        <v>0.6993987852</v>
      </c>
      <c r="M274" s="1">
        <v>7800.0</v>
      </c>
      <c r="N274" s="1">
        <f t="shared" si="7"/>
        <v>64.54455059</v>
      </c>
      <c r="O274" s="1">
        <v>500.0</v>
      </c>
      <c r="P274" s="16">
        <f t="shared" si="8"/>
        <v>4974.014207</v>
      </c>
      <c r="Q274" s="3">
        <f t="shared" si="9"/>
        <v>0.004285794496</v>
      </c>
      <c r="R274" s="16">
        <f t="shared" si="10"/>
        <v>2142.939423</v>
      </c>
      <c r="S274" s="16">
        <f t="shared" si="11"/>
        <v>54690.92259</v>
      </c>
      <c r="T274" s="16">
        <f t="shared" si="12"/>
        <v>31250</v>
      </c>
      <c r="U274" s="16" t="str">
        <f t="shared" si="13"/>
        <v>spatter</v>
      </c>
      <c r="V274" s="3">
        <f t="shared" si="14"/>
        <v>29.46690881</v>
      </c>
      <c r="W274" s="1">
        <v>345.0</v>
      </c>
      <c r="X274" s="1">
        <v>4.26</v>
      </c>
      <c r="Y274" s="3">
        <f t="shared" si="17"/>
        <v>6.417277861</v>
      </c>
      <c r="Z274" s="3">
        <f t="shared" si="27"/>
        <v>0.07150681045</v>
      </c>
      <c r="AA274" s="3">
        <f t="shared" si="18"/>
        <v>-807.8643503</v>
      </c>
      <c r="AB274" s="3" t="str">
        <f t="shared" si="19"/>
        <v>no spatter</v>
      </c>
      <c r="AC274" s="18">
        <f t="shared" si="20"/>
        <v>199.044586</v>
      </c>
      <c r="AD274" s="18">
        <f t="shared" si="21"/>
        <v>0.515</v>
      </c>
      <c r="AE274" s="18">
        <f t="shared" si="22"/>
        <v>669.8032363</v>
      </c>
      <c r="AF274" s="18" t="str">
        <f t="shared" si="23"/>
        <v>blank</v>
      </c>
      <c r="AG274" s="19" t="str">
        <f t="shared" si="24"/>
        <v>Transition Mode</v>
      </c>
      <c r="AH274" s="19">
        <f t="shared" si="25"/>
        <v>139.879757</v>
      </c>
      <c r="AI274" s="19">
        <f t="shared" si="26"/>
        <v>37.55177883</v>
      </c>
      <c r="AJ274" s="18"/>
    </row>
    <row r="275">
      <c r="A275" s="1">
        <v>200.0</v>
      </c>
      <c r="B275" s="1">
        <v>290.0</v>
      </c>
      <c r="C275" s="1">
        <f t="shared" si="29"/>
        <v>100</v>
      </c>
      <c r="D275" s="1">
        <f t="shared" si="30"/>
        <v>80</v>
      </c>
      <c r="E275" s="3">
        <f t="shared" si="31"/>
        <v>261.8594271</v>
      </c>
      <c r="F275" s="3">
        <f t="shared" si="28"/>
        <v>378.502145</v>
      </c>
      <c r="G275" s="17">
        <f t="shared" si="1"/>
        <v>1165.27445</v>
      </c>
      <c r="H275" s="3">
        <f t="shared" si="2"/>
        <v>2.618594271</v>
      </c>
      <c r="I275" s="3">
        <f t="shared" si="3"/>
        <v>3.078646887</v>
      </c>
      <c r="J275" s="3">
        <f t="shared" si="4"/>
        <v>1.445440209</v>
      </c>
      <c r="K275" s="1" t="str">
        <f t="shared" si="5"/>
        <v>LOF</v>
      </c>
      <c r="L275" s="1">
        <f t="shared" si="6"/>
        <v>0.6946226522</v>
      </c>
      <c r="M275" s="1">
        <v>7800.0</v>
      </c>
      <c r="N275" s="1">
        <f t="shared" si="7"/>
        <v>55.30634968</v>
      </c>
      <c r="O275" s="1">
        <v>500.0</v>
      </c>
      <c r="P275" s="16">
        <f t="shared" si="8"/>
        <v>4102.485819</v>
      </c>
      <c r="Q275" s="3">
        <f t="shared" si="9"/>
        <v>0.003877593682</v>
      </c>
      <c r="R275" s="16">
        <f t="shared" si="10"/>
        <v>2144.566125</v>
      </c>
      <c r="S275" s="16">
        <f t="shared" si="11"/>
        <v>54700.96761</v>
      </c>
      <c r="T275" s="16">
        <f t="shared" si="12"/>
        <v>31250</v>
      </c>
      <c r="U275" s="16" t="str">
        <f t="shared" si="13"/>
        <v>spatter</v>
      </c>
      <c r="V275" s="3">
        <f t="shared" si="14"/>
        <v>24.30382594</v>
      </c>
      <c r="W275" s="1">
        <v>269.0</v>
      </c>
      <c r="X275" s="1">
        <v>4.45</v>
      </c>
      <c r="Y275" s="3">
        <f t="shared" si="17"/>
        <v>4.01818776</v>
      </c>
      <c r="Z275" s="3">
        <f t="shared" si="27"/>
        <v>0.1364994168</v>
      </c>
      <c r="AA275" s="3">
        <f t="shared" si="18"/>
        <v>-665.7382844</v>
      </c>
      <c r="AB275" s="3" t="str">
        <f t="shared" si="19"/>
        <v>no spatter</v>
      </c>
      <c r="AC275" s="18">
        <f t="shared" si="20"/>
        <v>137.2721283</v>
      </c>
      <c r="AD275" s="18">
        <f t="shared" si="21"/>
        <v>0.3551724138</v>
      </c>
      <c r="AE275" s="18">
        <f t="shared" si="22"/>
        <v>470.9965573</v>
      </c>
      <c r="AF275" s="18" t="str">
        <f t="shared" si="23"/>
        <v>blank</v>
      </c>
      <c r="AG275" s="19" t="str">
        <f t="shared" si="24"/>
        <v>Transition Mode</v>
      </c>
      <c r="AH275" s="19">
        <f t="shared" si="25"/>
        <v>138.9245304</v>
      </c>
      <c r="AI275" s="19">
        <f t="shared" si="26"/>
        <v>35.29771134</v>
      </c>
      <c r="AJ275" s="18"/>
    </row>
    <row r="276">
      <c r="A276" s="1">
        <v>200.0</v>
      </c>
      <c r="B276" s="1">
        <v>320.0</v>
      </c>
      <c r="C276" s="1">
        <f t="shared" si="29"/>
        <v>100</v>
      </c>
      <c r="D276" s="1">
        <f t="shared" si="30"/>
        <v>80</v>
      </c>
      <c r="E276" s="3">
        <f t="shared" si="31"/>
        <v>249.3668902</v>
      </c>
      <c r="F276" s="3">
        <f t="shared" si="28"/>
        <v>366.372036</v>
      </c>
      <c r="G276" s="17">
        <f t="shared" si="1"/>
        <v>1139.606688</v>
      </c>
      <c r="H276" s="3">
        <f t="shared" si="2"/>
        <v>2.493668902</v>
      </c>
      <c r="I276" s="3">
        <f t="shared" si="3"/>
        <v>3.11051766</v>
      </c>
      <c r="J276" s="3">
        <f t="shared" si="4"/>
        <v>1.469208826</v>
      </c>
      <c r="K276" s="1" t="str">
        <f t="shared" si="5"/>
        <v>LOF</v>
      </c>
      <c r="L276" s="1">
        <f t="shared" si="6"/>
        <v>0.6915120013</v>
      </c>
      <c r="M276" s="1">
        <v>7800.0</v>
      </c>
      <c r="N276" s="1">
        <f t="shared" si="7"/>
        <v>53.03238454</v>
      </c>
      <c r="O276" s="1">
        <v>500.0</v>
      </c>
      <c r="P276" s="16">
        <f t="shared" si="8"/>
        <v>3887.960806</v>
      </c>
      <c r="Q276" s="3">
        <f t="shared" si="9"/>
        <v>0.003786223866</v>
      </c>
      <c r="R276" s="16">
        <f t="shared" si="10"/>
        <v>2137.904248</v>
      </c>
      <c r="S276" s="16">
        <f t="shared" si="11"/>
        <v>54704.13124</v>
      </c>
      <c r="T276" s="16">
        <f t="shared" si="12"/>
        <v>31250</v>
      </c>
      <c r="U276" s="16" t="str">
        <f t="shared" si="13"/>
        <v>spatter</v>
      </c>
      <c r="V276" s="3">
        <f t="shared" si="14"/>
        <v>23.03294316</v>
      </c>
      <c r="W276" s="1">
        <v>246.0</v>
      </c>
      <c r="X276" s="1">
        <v>4.57</v>
      </c>
      <c r="Y276" s="3">
        <f t="shared" si="17"/>
        <v>3.5612709</v>
      </c>
      <c r="Z276" s="3">
        <f t="shared" si="27"/>
        <v>0.1625404739</v>
      </c>
      <c r="AA276" s="3">
        <f t="shared" si="18"/>
        <v>-630.7542304</v>
      </c>
      <c r="AB276" s="3" t="str">
        <f t="shared" si="19"/>
        <v>no spatter</v>
      </c>
      <c r="AC276" s="18">
        <f t="shared" si="20"/>
        <v>124.4028662</v>
      </c>
      <c r="AD276" s="18">
        <f t="shared" si="21"/>
        <v>0.321875</v>
      </c>
      <c r="AE276" s="18">
        <f t="shared" si="22"/>
        <v>427.1664326</v>
      </c>
      <c r="AF276" s="18" t="str">
        <f t="shared" si="23"/>
        <v>blank</v>
      </c>
      <c r="AG276" s="19" t="str">
        <f t="shared" si="24"/>
        <v>Transition Mode</v>
      </c>
      <c r="AH276" s="19">
        <f t="shared" si="25"/>
        <v>138.3024003</v>
      </c>
      <c r="AI276" s="19">
        <f t="shared" si="26"/>
        <v>34.84296777</v>
      </c>
      <c r="AJ276" s="18"/>
    </row>
    <row r="277">
      <c r="A277" s="1">
        <v>225.0</v>
      </c>
      <c r="B277" s="1">
        <v>110.0</v>
      </c>
      <c r="C277" s="1">
        <f t="shared" si="29"/>
        <v>100</v>
      </c>
      <c r="D277" s="1">
        <f t="shared" si="30"/>
        <v>80</v>
      </c>
      <c r="E277" s="3">
        <f t="shared" si="31"/>
        <v>391.2739683</v>
      </c>
      <c r="F277" s="3">
        <f t="shared" si="28"/>
        <v>500.1375705</v>
      </c>
      <c r="G277" s="17">
        <f t="shared" si="1"/>
        <v>1792.034775</v>
      </c>
      <c r="H277" s="3">
        <f t="shared" si="2"/>
        <v>3.912739683</v>
      </c>
      <c r="I277" s="3">
        <f t="shared" si="3"/>
        <v>3.583083696</v>
      </c>
      <c r="J277" s="3">
        <f t="shared" si="4"/>
        <v>1.278228584</v>
      </c>
      <c r="K277" s="1" t="str">
        <f t="shared" si="5"/>
        <v>LOF</v>
      </c>
      <c r="L277" s="1">
        <f t="shared" si="6"/>
        <v>0.6999996254</v>
      </c>
      <c r="M277" s="1">
        <v>7800.0</v>
      </c>
      <c r="N277" s="1">
        <f t="shared" si="7"/>
        <v>91.86920042</v>
      </c>
      <c r="O277" s="1">
        <v>500.0</v>
      </c>
      <c r="P277" s="16">
        <f t="shared" si="8"/>
        <v>7551.81136</v>
      </c>
      <c r="Q277" s="3">
        <f t="shared" si="9"/>
        <v>0.005838578771</v>
      </c>
      <c r="R277" s="16">
        <f t="shared" si="10"/>
        <v>2094.192179</v>
      </c>
      <c r="S277" s="16">
        <f t="shared" si="11"/>
        <v>54674.78605</v>
      </c>
      <c r="T277" s="16">
        <f t="shared" si="12"/>
        <v>31250</v>
      </c>
      <c r="U277" s="16" t="str">
        <f t="shared" si="13"/>
        <v>spatter</v>
      </c>
      <c r="V277" s="3">
        <f t="shared" si="14"/>
        <v>44.73821896</v>
      </c>
      <c r="W277" s="1">
        <v>899.0</v>
      </c>
      <c r="X277" s="1">
        <v>4.58</v>
      </c>
      <c r="Y277" s="3">
        <f t="shared" si="17"/>
        <v>16.29122522</v>
      </c>
      <c r="Z277" s="3">
        <f t="shared" si="27"/>
        <v>0.03020218608</v>
      </c>
      <c r="AA277" s="3">
        <f t="shared" si="18"/>
        <v>-1228.243277</v>
      </c>
      <c r="AB277" s="3" t="str">
        <f t="shared" si="19"/>
        <v>no spatter</v>
      </c>
      <c r="AC277" s="18">
        <f t="shared" si="20"/>
        <v>407.1366532</v>
      </c>
      <c r="AD277" s="18">
        <f t="shared" si="21"/>
        <v>0.9363636364</v>
      </c>
      <c r="AE277" s="18">
        <f t="shared" si="22"/>
        <v>1427.072496</v>
      </c>
      <c r="AF277" s="18" t="str">
        <f t="shared" si="23"/>
        <v>blank</v>
      </c>
      <c r="AG277" s="19" t="str">
        <f t="shared" si="24"/>
        <v>Keyhole Mode</v>
      </c>
      <c r="AH277" s="19">
        <f t="shared" si="25"/>
        <v>157.4999157</v>
      </c>
      <c r="AI277" s="19">
        <f t="shared" si="26"/>
        <v>39.66157584</v>
      </c>
      <c r="AJ277" s="18"/>
    </row>
    <row r="278">
      <c r="A278" s="1">
        <v>225.0</v>
      </c>
      <c r="B278" s="1">
        <v>140.0</v>
      </c>
      <c r="C278" s="1">
        <f t="shared" si="29"/>
        <v>100</v>
      </c>
      <c r="D278" s="1">
        <f t="shared" si="30"/>
        <v>80</v>
      </c>
      <c r="E278" s="3">
        <f t="shared" si="31"/>
        <v>409.1320181</v>
      </c>
      <c r="F278" s="3">
        <f t="shared" si="28"/>
        <v>481.569429</v>
      </c>
      <c r="G278" s="17">
        <f t="shared" si="1"/>
        <v>1624.254112</v>
      </c>
      <c r="H278" s="3">
        <f t="shared" si="2"/>
        <v>4.091320181</v>
      </c>
      <c r="I278" s="3">
        <f t="shared" si="3"/>
        <v>3.372834765</v>
      </c>
      <c r="J278" s="3">
        <f t="shared" si="4"/>
        <v>1.177051435</v>
      </c>
      <c r="K278" s="1" t="str">
        <f t="shared" si="5"/>
        <v>LOF</v>
      </c>
      <c r="L278" s="1">
        <f t="shared" si="6"/>
        <v>0.6999917303</v>
      </c>
      <c r="M278" s="1">
        <v>7800.0</v>
      </c>
      <c r="N278" s="1">
        <f t="shared" si="7"/>
        <v>82.77523206</v>
      </c>
      <c r="O278" s="1">
        <v>500.0</v>
      </c>
      <c r="P278" s="16">
        <f t="shared" si="8"/>
        <v>6693.889817</v>
      </c>
      <c r="Q278" s="3">
        <f t="shared" si="9"/>
        <v>0.00533395386</v>
      </c>
      <c r="R278" s="16">
        <f t="shared" si="10"/>
        <v>2142.905036</v>
      </c>
      <c r="S278" s="16">
        <f t="shared" si="11"/>
        <v>54678.7762</v>
      </c>
      <c r="T278" s="16">
        <f t="shared" si="12"/>
        <v>31250</v>
      </c>
      <c r="U278" s="16" t="str">
        <f t="shared" si="13"/>
        <v>spatter</v>
      </c>
      <c r="V278" s="3">
        <f t="shared" si="14"/>
        <v>39.65574536</v>
      </c>
      <c r="W278" s="1">
        <v>585.0</v>
      </c>
      <c r="X278" s="1">
        <v>3.97</v>
      </c>
      <c r="Y278" s="3">
        <f t="shared" si="17"/>
        <v>11.60181509</v>
      </c>
      <c r="Z278" s="3">
        <f t="shared" si="27"/>
        <v>0.04434213726</v>
      </c>
      <c r="AA278" s="3">
        <f t="shared" si="18"/>
        <v>-1088.336172</v>
      </c>
      <c r="AB278" s="3" t="str">
        <f t="shared" si="19"/>
        <v>no spatter</v>
      </c>
      <c r="AC278" s="18">
        <f t="shared" si="20"/>
        <v>319.8930846</v>
      </c>
      <c r="AD278" s="18">
        <f t="shared" si="21"/>
        <v>0.7357142857</v>
      </c>
      <c r="AE278" s="18">
        <f t="shared" si="22"/>
        <v>1086.32753</v>
      </c>
      <c r="AF278" s="18" t="str">
        <f t="shared" si="23"/>
        <v>blank</v>
      </c>
      <c r="AG278" s="19" t="str">
        <f t="shared" si="24"/>
        <v>Transition Mode</v>
      </c>
      <c r="AH278" s="19">
        <f t="shared" si="25"/>
        <v>157.4981393</v>
      </c>
      <c r="AI278" s="19">
        <f t="shared" si="26"/>
        <v>40.24114704</v>
      </c>
      <c r="AJ278" s="18"/>
    </row>
    <row r="279">
      <c r="A279" s="1">
        <v>225.0</v>
      </c>
      <c r="B279" s="1">
        <v>170.0</v>
      </c>
      <c r="C279" s="1">
        <f t="shared" si="29"/>
        <v>100</v>
      </c>
      <c r="D279" s="1">
        <f t="shared" si="30"/>
        <v>80</v>
      </c>
      <c r="E279" s="3">
        <f t="shared" si="31"/>
        <v>414.0767109</v>
      </c>
      <c r="F279" s="3">
        <f t="shared" si="28"/>
        <v>463.1163685</v>
      </c>
      <c r="G279" s="17">
        <f t="shared" si="1"/>
        <v>1515.520762</v>
      </c>
      <c r="H279" s="3">
        <f t="shared" si="2"/>
        <v>4.140767109</v>
      </c>
      <c r="I279" s="3">
        <f t="shared" si="3"/>
        <v>3.272440502</v>
      </c>
      <c r="J279" s="3">
        <f t="shared" si="4"/>
        <v>1.118431335</v>
      </c>
      <c r="K279" s="1" t="str">
        <f t="shared" si="5"/>
        <v>LOF</v>
      </c>
      <c r="L279" s="1">
        <f t="shared" si="6"/>
        <v>0.6999387556</v>
      </c>
      <c r="M279" s="1">
        <v>7800.0</v>
      </c>
      <c r="N279" s="1">
        <f t="shared" si="7"/>
        <v>76.20595084</v>
      </c>
      <c r="O279" s="1">
        <v>500.0</v>
      </c>
      <c r="P279" s="16">
        <f t="shared" si="8"/>
        <v>6074.146305</v>
      </c>
      <c r="Q279" s="3">
        <f t="shared" si="9"/>
        <v>0.004997823383</v>
      </c>
      <c r="R279" s="16">
        <f t="shared" si="10"/>
        <v>2171.362014</v>
      </c>
      <c r="S279" s="16">
        <f t="shared" si="11"/>
        <v>54682.36005</v>
      </c>
      <c r="T279" s="16">
        <f t="shared" si="12"/>
        <v>31250</v>
      </c>
      <c r="U279" s="16" t="str">
        <f t="shared" si="13"/>
        <v>spatter</v>
      </c>
      <c r="V279" s="3">
        <f t="shared" si="14"/>
        <v>35.98427906</v>
      </c>
      <c r="W279" s="1">
        <v>537.0</v>
      </c>
      <c r="X279" s="1">
        <v>3.66</v>
      </c>
      <c r="Y279" s="3">
        <f t="shared" si="17"/>
        <v>8.91482801</v>
      </c>
      <c r="Z279" s="3">
        <f t="shared" si="27"/>
        <v>0.06100512324</v>
      </c>
      <c r="AA279" s="3">
        <f t="shared" si="18"/>
        <v>-987.2703792</v>
      </c>
      <c r="AB279" s="3" t="str">
        <f t="shared" si="19"/>
        <v>no spatter</v>
      </c>
      <c r="AC279" s="18">
        <f t="shared" si="20"/>
        <v>263.4413638</v>
      </c>
      <c r="AD279" s="18">
        <f t="shared" si="21"/>
        <v>0.6058823529</v>
      </c>
      <c r="AE279" s="18">
        <f t="shared" si="22"/>
        <v>912.5185346</v>
      </c>
      <c r="AF279" s="18" t="str">
        <f t="shared" si="23"/>
        <v>blank</v>
      </c>
      <c r="AG279" s="19" t="str">
        <f t="shared" si="24"/>
        <v>Transition Mode</v>
      </c>
      <c r="AH279" s="19">
        <f t="shared" si="25"/>
        <v>157.48622</v>
      </c>
      <c r="AI279" s="19">
        <f t="shared" si="26"/>
        <v>38.64323473</v>
      </c>
      <c r="AJ279" s="18"/>
    </row>
    <row r="280">
      <c r="A280" s="1">
        <v>225.0</v>
      </c>
      <c r="B280" s="1">
        <v>200.0</v>
      </c>
      <c r="C280" s="1">
        <f t="shared" si="29"/>
        <v>100</v>
      </c>
      <c r="D280" s="1">
        <f t="shared" si="30"/>
        <v>80</v>
      </c>
      <c r="E280" s="3">
        <f t="shared" si="31"/>
        <v>310.4310396</v>
      </c>
      <c r="F280" s="3">
        <f t="shared" si="28"/>
        <v>445.8685508</v>
      </c>
      <c r="G280" s="17">
        <f t="shared" si="1"/>
        <v>1440.400024</v>
      </c>
      <c r="H280" s="3">
        <f t="shared" si="2"/>
        <v>3.104310396</v>
      </c>
      <c r="I280" s="3">
        <f t="shared" si="3"/>
        <v>3.230548603</v>
      </c>
      <c r="J280" s="3">
        <f t="shared" si="4"/>
        <v>1.43628856</v>
      </c>
      <c r="K280" s="1" t="str">
        <f t="shared" si="5"/>
        <v>LOF</v>
      </c>
      <c r="L280" s="1">
        <f t="shared" si="6"/>
        <v>0.6997512454</v>
      </c>
      <c r="M280" s="1">
        <v>7800.0</v>
      </c>
      <c r="N280" s="1">
        <f t="shared" si="7"/>
        <v>71.16501112</v>
      </c>
      <c r="O280" s="1">
        <v>500.0</v>
      </c>
      <c r="P280" s="16">
        <f t="shared" si="8"/>
        <v>5598.585954</v>
      </c>
      <c r="Q280" s="3">
        <f t="shared" si="9"/>
        <v>0.004758853529</v>
      </c>
      <c r="R280" s="16">
        <f t="shared" si="10"/>
        <v>2187.632079</v>
      </c>
      <c r="S280" s="16">
        <f t="shared" si="11"/>
        <v>54685.64835</v>
      </c>
      <c r="T280" s="16">
        <f t="shared" si="12"/>
        <v>31250</v>
      </c>
      <c r="U280" s="16" t="str">
        <f t="shared" si="13"/>
        <v>spatter</v>
      </c>
      <c r="V280" s="3">
        <f t="shared" si="14"/>
        <v>33.1669784</v>
      </c>
      <c r="W280" s="1">
        <v>424.0</v>
      </c>
      <c r="X280" s="1">
        <v>4.64</v>
      </c>
      <c r="Y280" s="3">
        <f t="shared" si="17"/>
        <v>7.202000119</v>
      </c>
      <c r="Z280" s="3">
        <f t="shared" si="27"/>
        <v>0.08025085847</v>
      </c>
      <c r="AA280" s="3">
        <f t="shared" si="18"/>
        <v>-909.717516</v>
      </c>
      <c r="AB280" s="3" t="str">
        <f t="shared" si="19"/>
        <v>no spatter</v>
      </c>
      <c r="AC280" s="18">
        <f t="shared" si="20"/>
        <v>223.9251592</v>
      </c>
      <c r="AD280" s="18">
        <f t="shared" si="21"/>
        <v>0.515</v>
      </c>
      <c r="AE280" s="18">
        <f t="shared" si="22"/>
        <v>764.6623509</v>
      </c>
      <c r="AF280" s="18" t="str">
        <f t="shared" si="23"/>
        <v>blank</v>
      </c>
      <c r="AG280" s="19" t="str">
        <f t="shared" si="24"/>
        <v>Transition Mode</v>
      </c>
      <c r="AH280" s="19">
        <f t="shared" si="25"/>
        <v>157.4440302</v>
      </c>
      <c r="AI280" s="19">
        <f t="shared" si="26"/>
        <v>38.73081037</v>
      </c>
      <c r="AJ280" s="18"/>
    </row>
    <row r="281">
      <c r="A281" s="1">
        <v>225.0</v>
      </c>
      <c r="B281" s="1">
        <v>290.0</v>
      </c>
      <c r="C281" s="1">
        <f t="shared" si="29"/>
        <v>100</v>
      </c>
      <c r="D281" s="1">
        <f t="shared" si="30"/>
        <v>80</v>
      </c>
      <c r="E281" s="3">
        <f t="shared" si="31"/>
        <v>273.3905829</v>
      </c>
      <c r="F281" s="3">
        <f t="shared" si="28"/>
        <v>404.3442504</v>
      </c>
      <c r="G281" s="17">
        <f t="shared" si="1"/>
        <v>1312.274798</v>
      </c>
      <c r="H281" s="3">
        <f t="shared" si="2"/>
        <v>2.733905829</v>
      </c>
      <c r="I281" s="3">
        <f t="shared" si="3"/>
        <v>3.24543949</v>
      </c>
      <c r="J281" s="3">
        <f t="shared" si="4"/>
        <v>1.478998457</v>
      </c>
      <c r="K281" s="1" t="str">
        <f t="shared" si="5"/>
        <v>LOF</v>
      </c>
      <c r="L281" s="1">
        <f t="shared" si="6"/>
        <v>0.6970741512</v>
      </c>
      <c r="M281" s="1">
        <v>7800.0</v>
      </c>
      <c r="N281" s="1">
        <f t="shared" si="7"/>
        <v>60.914802</v>
      </c>
      <c r="O281" s="1">
        <v>500.0</v>
      </c>
      <c r="P281" s="16">
        <f t="shared" si="8"/>
        <v>4631.585095</v>
      </c>
      <c r="Q281" s="3">
        <f t="shared" si="9"/>
        <v>0.004332681964</v>
      </c>
      <c r="R281" s="16">
        <f t="shared" si="10"/>
        <v>2198.235206</v>
      </c>
      <c r="S281" s="16">
        <f t="shared" si="11"/>
        <v>54694.41827</v>
      </c>
      <c r="T281" s="16">
        <f t="shared" si="12"/>
        <v>31250</v>
      </c>
      <c r="U281" s="16" t="str">
        <f t="shared" si="13"/>
        <v>spatter</v>
      </c>
      <c r="V281" s="3">
        <f t="shared" si="14"/>
        <v>27.43830032</v>
      </c>
      <c r="W281" s="1">
        <v>320.0</v>
      </c>
      <c r="X281" s="1">
        <v>4.8</v>
      </c>
      <c r="Y281" s="3">
        <f t="shared" si="17"/>
        <v>4.525085511</v>
      </c>
      <c r="Z281" s="3">
        <f t="shared" si="27"/>
        <v>0.1537189325</v>
      </c>
      <c r="AA281" s="3">
        <f t="shared" si="18"/>
        <v>-752.0221044</v>
      </c>
      <c r="AB281" s="3" t="str">
        <f t="shared" si="19"/>
        <v>no spatter</v>
      </c>
      <c r="AC281" s="18">
        <f t="shared" si="20"/>
        <v>154.4311443</v>
      </c>
      <c r="AD281" s="18">
        <f t="shared" si="21"/>
        <v>0.3551724138</v>
      </c>
      <c r="AE281" s="18">
        <f t="shared" si="22"/>
        <v>535.5331685</v>
      </c>
      <c r="AF281" s="18" t="str">
        <f t="shared" si="23"/>
        <v>blank</v>
      </c>
      <c r="AG281" s="19" t="str">
        <f t="shared" si="24"/>
        <v>Transition Mode</v>
      </c>
      <c r="AH281" s="19">
        <f t="shared" si="25"/>
        <v>156.841684</v>
      </c>
      <c r="AI281" s="19">
        <f t="shared" si="26"/>
        <v>36.99809644</v>
      </c>
      <c r="AJ281" s="18"/>
    </row>
    <row r="282">
      <c r="A282" s="1">
        <v>225.0</v>
      </c>
      <c r="B282" s="1">
        <v>320.0</v>
      </c>
      <c r="C282" s="1">
        <f t="shared" si="29"/>
        <v>100</v>
      </c>
      <c r="D282" s="1">
        <f t="shared" si="30"/>
        <v>80</v>
      </c>
      <c r="E282" s="3">
        <f t="shared" si="31"/>
        <v>258.6970684</v>
      </c>
      <c r="F282" s="3">
        <f t="shared" si="28"/>
        <v>393.7242377</v>
      </c>
      <c r="G282" s="17">
        <f t="shared" si="1"/>
        <v>1285.72443</v>
      </c>
      <c r="H282" s="3">
        <f t="shared" si="2"/>
        <v>2.586970684</v>
      </c>
      <c r="I282" s="3">
        <f t="shared" si="3"/>
        <v>3.265545544</v>
      </c>
      <c r="J282" s="3">
        <f t="shared" si="4"/>
        <v>1.521950906</v>
      </c>
      <c r="K282" s="1" t="str">
        <f t="shared" si="5"/>
        <v>Desired</v>
      </c>
      <c r="L282" s="1">
        <f t="shared" si="6"/>
        <v>0.695110452</v>
      </c>
      <c r="M282" s="1">
        <v>7800.0</v>
      </c>
      <c r="N282" s="1">
        <f t="shared" si="7"/>
        <v>58.42519859</v>
      </c>
      <c r="O282" s="1">
        <v>500.0</v>
      </c>
      <c r="P282" s="16">
        <f t="shared" si="8"/>
        <v>4396.716849</v>
      </c>
      <c r="Q282" s="3">
        <f t="shared" si="9"/>
        <v>0.004241280275</v>
      </c>
      <c r="R282" s="16">
        <f t="shared" si="10"/>
        <v>2194.501225</v>
      </c>
      <c r="S282" s="16">
        <f t="shared" si="11"/>
        <v>54697.13088</v>
      </c>
      <c r="T282" s="16">
        <f t="shared" si="12"/>
        <v>31250</v>
      </c>
      <c r="U282" s="16" t="str">
        <f t="shared" si="13"/>
        <v>spatter</v>
      </c>
      <c r="V282" s="3">
        <f t="shared" si="14"/>
        <v>26.04690076</v>
      </c>
      <c r="W282" s="1">
        <v>303.0</v>
      </c>
      <c r="X282" s="1">
        <v>4.97</v>
      </c>
      <c r="Y282" s="3">
        <f t="shared" si="17"/>
        <v>4.017888844</v>
      </c>
      <c r="Z282" s="3">
        <f t="shared" si="27"/>
        <v>0.1833810387</v>
      </c>
      <c r="AA282" s="3">
        <f t="shared" si="18"/>
        <v>-713.7205409</v>
      </c>
      <c r="AB282" s="3" t="str">
        <f t="shared" si="19"/>
        <v>no spatter</v>
      </c>
      <c r="AC282" s="18">
        <f t="shared" si="20"/>
        <v>139.9532245</v>
      </c>
      <c r="AD282" s="18">
        <f t="shared" si="21"/>
        <v>0.321875</v>
      </c>
      <c r="AE282" s="18">
        <f t="shared" si="22"/>
        <v>488.8760711</v>
      </c>
      <c r="AF282" s="18" t="str">
        <f t="shared" si="23"/>
        <v>blank</v>
      </c>
      <c r="AG282" s="19" t="str">
        <f t="shared" si="24"/>
        <v>Transition Mode</v>
      </c>
      <c r="AH282" s="19">
        <f t="shared" si="25"/>
        <v>156.3998517</v>
      </c>
      <c r="AI282" s="19">
        <f t="shared" si="26"/>
        <v>36.38795192</v>
      </c>
      <c r="AJ282" s="18"/>
    </row>
    <row r="283">
      <c r="A283" s="1">
        <v>300.0</v>
      </c>
      <c r="B283" s="1">
        <v>40.0</v>
      </c>
      <c r="C283" s="1">
        <f t="shared" ref="C283:C302" si="32">0.25*1000</f>
        <v>250</v>
      </c>
      <c r="D283" s="1">
        <f t="shared" ref="D283:D302" si="33">0.3*1000</f>
        <v>300</v>
      </c>
      <c r="E283" s="3">
        <f t="shared" si="31"/>
        <v>832.5603704</v>
      </c>
      <c r="F283" s="3">
        <f t="shared" si="28"/>
        <v>1112.061708</v>
      </c>
      <c r="G283" s="17">
        <f t="shared" si="1"/>
        <v>2156.331359</v>
      </c>
      <c r="H283" s="3">
        <f t="shared" si="2"/>
        <v>3.330241482</v>
      </c>
      <c r="I283" s="3">
        <f t="shared" si="3"/>
        <v>1.939039304</v>
      </c>
      <c r="J283" s="3">
        <f t="shared" si="4"/>
        <v>1.335712997</v>
      </c>
      <c r="K283" s="1" t="str">
        <f t="shared" si="5"/>
        <v>balling</v>
      </c>
      <c r="L283" s="1">
        <f t="shared" si="6"/>
        <v>0.6837870676</v>
      </c>
      <c r="M283" s="1">
        <v>7800.0</v>
      </c>
      <c r="N283" s="1">
        <f t="shared" si="7"/>
        <v>35.62884104</v>
      </c>
      <c r="O283" s="1">
        <v>500.0</v>
      </c>
      <c r="P283" s="16">
        <f t="shared" si="8"/>
        <v>2246.117079</v>
      </c>
      <c r="Q283" s="3">
        <f t="shared" si="9"/>
        <v>0.007898775973</v>
      </c>
      <c r="R283" s="16">
        <f t="shared" si="10"/>
        <v>1687.706879</v>
      </c>
      <c r="S283" s="16">
        <f t="shared" si="11"/>
        <v>54748.37394</v>
      </c>
      <c r="T283" s="16">
        <f t="shared" si="12"/>
        <v>8333.333333</v>
      </c>
      <c r="U283" s="16" t="str">
        <f t="shared" si="13"/>
        <v>spatter</v>
      </c>
      <c r="V283" s="3">
        <f t="shared" si="14"/>
        <v>13.3063808</v>
      </c>
      <c r="W283" s="1">
        <v>591.0</v>
      </c>
      <c r="X283" s="1">
        <v>2.59</v>
      </c>
      <c r="Y283" s="3">
        <f t="shared" si="17"/>
        <v>53.90828398</v>
      </c>
      <c r="Z283" s="3">
        <f t="shared" si="27"/>
        <v>0.004805538458</v>
      </c>
      <c r="AA283" s="3">
        <f t="shared" si="18"/>
        <v>-363.0075993</v>
      </c>
      <c r="AB283" s="3" t="str">
        <f t="shared" si="19"/>
        <v>no spatter</v>
      </c>
      <c r="AC283" s="18">
        <f t="shared" si="20"/>
        <v>106.1571125</v>
      </c>
      <c r="AD283" s="18">
        <f t="shared" si="21"/>
        <v>0.6866666667</v>
      </c>
      <c r="AE283" s="18">
        <f t="shared" si="22"/>
        <v>479.5369923</v>
      </c>
      <c r="AF283" s="18" t="str">
        <f t="shared" si="23"/>
        <v>blank</v>
      </c>
      <c r="AG283" s="19" t="str">
        <f t="shared" si="24"/>
        <v>Conduction Mode</v>
      </c>
      <c r="AH283" s="19">
        <f t="shared" si="25"/>
        <v>205.1361203</v>
      </c>
      <c r="AI283" s="19">
        <f t="shared" si="26"/>
        <v>143.7738918</v>
      </c>
      <c r="AJ283" s="18"/>
    </row>
    <row r="284">
      <c r="A284" s="1">
        <v>300.0</v>
      </c>
      <c r="B284" s="1">
        <v>50.0</v>
      </c>
      <c r="C284" s="1">
        <f t="shared" si="32"/>
        <v>250</v>
      </c>
      <c r="D284" s="1">
        <f t="shared" si="33"/>
        <v>300</v>
      </c>
      <c r="E284" s="3">
        <f t="shared" si="31"/>
        <v>749.444045</v>
      </c>
      <c r="F284" s="3">
        <f t="shared" si="28"/>
        <v>999.8220994</v>
      </c>
      <c r="G284" s="17">
        <f t="shared" si="1"/>
        <v>1948.554517</v>
      </c>
      <c r="H284" s="3">
        <f t="shared" si="2"/>
        <v>2.99777618</v>
      </c>
      <c r="I284" s="3">
        <f t="shared" si="3"/>
        <v>1.948901228</v>
      </c>
      <c r="J284" s="3">
        <f t="shared" si="4"/>
        <v>1.334085054</v>
      </c>
      <c r="K284" s="1" t="str">
        <f t="shared" si="5"/>
        <v>balling</v>
      </c>
      <c r="L284" s="1">
        <f t="shared" si="6"/>
        <v>0.6655722322</v>
      </c>
      <c r="M284" s="1">
        <v>7800.0</v>
      </c>
      <c r="N284" s="1">
        <f t="shared" si="7"/>
        <v>32.54800768</v>
      </c>
      <c r="O284" s="1">
        <v>500.0</v>
      </c>
      <c r="P284" s="16">
        <f t="shared" si="8"/>
        <v>1955.472423</v>
      </c>
      <c r="Q284" s="3">
        <f t="shared" si="9"/>
        <v>0.00712795511</v>
      </c>
      <c r="R284" s="16">
        <f t="shared" si="10"/>
        <v>1657.538346</v>
      </c>
      <c r="S284" s="16">
        <f t="shared" si="11"/>
        <v>54763.95438</v>
      </c>
      <c r="T284" s="16">
        <f t="shared" si="12"/>
        <v>8333.333333</v>
      </c>
      <c r="U284" s="16" t="str">
        <f t="shared" si="13"/>
        <v>spatter</v>
      </c>
      <c r="V284" s="3">
        <f t="shared" si="14"/>
        <v>11.58455227</v>
      </c>
      <c r="W284" s="1">
        <v>468.0</v>
      </c>
      <c r="X284" s="1">
        <v>2.6</v>
      </c>
      <c r="Y284" s="3">
        <f t="shared" si="17"/>
        <v>38.97109034</v>
      </c>
      <c r="Z284" s="3">
        <f t="shared" si="27"/>
        <v>0.006785145193</v>
      </c>
      <c r="AA284" s="3">
        <f t="shared" si="18"/>
        <v>-315.6101971</v>
      </c>
      <c r="AB284" s="3" t="str">
        <f t="shared" si="19"/>
        <v>no spatter</v>
      </c>
      <c r="AC284" s="18">
        <f t="shared" si="20"/>
        <v>84.92569002</v>
      </c>
      <c r="AD284" s="18">
        <f t="shared" si="21"/>
        <v>0.5493333333</v>
      </c>
      <c r="AE284" s="18">
        <f t="shared" si="22"/>
        <v>381.7382551</v>
      </c>
      <c r="AF284" s="18" t="str">
        <f t="shared" si="23"/>
        <v>blank</v>
      </c>
      <c r="AG284" s="19" t="str">
        <f t="shared" si="24"/>
        <v>Conduction Mode</v>
      </c>
      <c r="AH284" s="19">
        <f t="shared" si="25"/>
        <v>199.6716697</v>
      </c>
      <c r="AI284" s="19">
        <f t="shared" si="26"/>
        <v>132.9983465</v>
      </c>
      <c r="AJ284" s="18"/>
    </row>
    <row r="285">
      <c r="A285" s="1">
        <v>300.0</v>
      </c>
      <c r="B285" s="1">
        <v>60.0</v>
      </c>
      <c r="C285" s="1">
        <f t="shared" si="32"/>
        <v>250</v>
      </c>
      <c r="D285" s="1">
        <f t="shared" si="33"/>
        <v>300</v>
      </c>
      <c r="E285" s="3">
        <f t="shared" si="31"/>
        <v>684.9915091</v>
      </c>
      <c r="F285" s="3">
        <f t="shared" si="28"/>
        <v>909.7842609</v>
      </c>
      <c r="G285" s="17">
        <f t="shared" si="1"/>
        <v>1787.827839</v>
      </c>
      <c r="H285" s="3">
        <f t="shared" si="2"/>
        <v>2.739966037</v>
      </c>
      <c r="I285" s="3">
        <f t="shared" si="3"/>
        <v>1.965111858</v>
      </c>
      <c r="J285" s="3">
        <f t="shared" si="4"/>
        <v>1.328168669</v>
      </c>
      <c r="K285" s="1" t="str">
        <f t="shared" si="5"/>
        <v>balling</v>
      </c>
      <c r="L285" s="1">
        <f t="shared" si="6"/>
        <v>0.6431225137</v>
      </c>
      <c r="M285" s="1">
        <v>7800.0</v>
      </c>
      <c r="N285" s="1">
        <f t="shared" si="7"/>
        <v>30.10375766</v>
      </c>
      <c r="O285" s="1">
        <v>500.0</v>
      </c>
      <c r="P285" s="16">
        <f t="shared" si="8"/>
        <v>1724.882798</v>
      </c>
      <c r="Q285" s="3">
        <f t="shared" si="9"/>
        <v>0.006525574855</v>
      </c>
      <c r="R285" s="16">
        <f t="shared" si="10"/>
        <v>1614.975526</v>
      </c>
      <c r="S285" s="16">
        <f t="shared" si="11"/>
        <v>54780.05548</v>
      </c>
      <c r="T285" s="16">
        <f t="shared" si="12"/>
        <v>8333.333333</v>
      </c>
      <c r="U285" s="16" t="str">
        <f t="shared" si="13"/>
        <v>spatter</v>
      </c>
      <c r="V285" s="3">
        <f t="shared" si="14"/>
        <v>10.21849999</v>
      </c>
      <c r="W285" s="1">
        <v>364.0</v>
      </c>
      <c r="X285" s="1">
        <v>2.61</v>
      </c>
      <c r="Y285" s="3">
        <f t="shared" si="17"/>
        <v>29.79713065</v>
      </c>
      <c r="Z285" s="3">
        <f t="shared" si="27"/>
        <v>0.008964679592</v>
      </c>
      <c r="AA285" s="3">
        <f t="shared" si="18"/>
        <v>-278.0063775</v>
      </c>
      <c r="AB285" s="3" t="str">
        <f t="shared" si="19"/>
        <v>no spatter</v>
      </c>
      <c r="AC285" s="18">
        <f t="shared" si="20"/>
        <v>70.77140835</v>
      </c>
      <c r="AD285" s="18">
        <f t="shared" si="21"/>
        <v>0.4577777778</v>
      </c>
      <c r="AE285" s="18">
        <f t="shared" si="22"/>
        <v>309.7611361</v>
      </c>
      <c r="AF285" s="18" t="str">
        <f t="shared" si="23"/>
        <v>blank</v>
      </c>
      <c r="AG285" s="19" t="str">
        <f t="shared" si="24"/>
        <v>Conduction Mode</v>
      </c>
      <c r="AH285" s="19">
        <f t="shared" si="25"/>
        <v>192.9367541</v>
      </c>
      <c r="AI285" s="19">
        <f t="shared" si="26"/>
        <v>124.3656075</v>
      </c>
      <c r="AJ285" s="18"/>
    </row>
    <row r="286">
      <c r="A286" s="1">
        <v>350.0</v>
      </c>
      <c r="B286" s="1">
        <v>40.0</v>
      </c>
      <c r="C286" s="1">
        <f t="shared" si="32"/>
        <v>250</v>
      </c>
      <c r="D286" s="1">
        <f t="shared" si="33"/>
        <v>300</v>
      </c>
      <c r="E286" s="3">
        <f t="shared" si="31"/>
        <v>830.8766052</v>
      </c>
      <c r="F286" s="3">
        <f t="shared" si="28"/>
        <v>1217.71511</v>
      </c>
      <c r="G286" s="17">
        <f t="shared" si="1"/>
        <v>2517.556114</v>
      </c>
      <c r="H286" s="3">
        <f t="shared" si="2"/>
        <v>3.323506421</v>
      </c>
      <c r="I286" s="3">
        <f t="shared" si="3"/>
        <v>2.067442617</v>
      </c>
      <c r="J286" s="3">
        <f t="shared" si="4"/>
        <v>1.465578767</v>
      </c>
      <c r="K286" s="1" t="str">
        <f t="shared" si="5"/>
        <v>balling</v>
      </c>
      <c r="L286" s="1">
        <f t="shared" si="6"/>
        <v>0.6913439021</v>
      </c>
      <c r="M286" s="1">
        <v>7800.0</v>
      </c>
      <c r="N286" s="1">
        <f t="shared" si="7"/>
        <v>39.90395696</v>
      </c>
      <c r="O286" s="1">
        <v>500.0</v>
      </c>
      <c r="P286" s="16">
        <f t="shared" si="8"/>
        <v>2649.429902</v>
      </c>
      <c r="Q286" s="3">
        <f t="shared" si="9"/>
        <v>0.009069519382</v>
      </c>
      <c r="R286" s="16">
        <f t="shared" si="10"/>
        <v>1777.472114</v>
      </c>
      <c r="S286" s="16">
        <f t="shared" si="11"/>
        <v>54732.42126</v>
      </c>
      <c r="T286" s="16">
        <f t="shared" si="12"/>
        <v>8333.333333</v>
      </c>
      <c r="U286" s="16" t="str">
        <f t="shared" si="13"/>
        <v>spatter</v>
      </c>
      <c r="V286" s="3">
        <f t="shared" si="14"/>
        <v>15.69567478</v>
      </c>
      <c r="W286" s="1">
        <v>967.0</v>
      </c>
      <c r="X286" s="1">
        <v>3.03</v>
      </c>
      <c r="Y286" s="3">
        <f t="shared" si="17"/>
        <v>62.93890284</v>
      </c>
      <c r="Z286" s="3">
        <f t="shared" si="27"/>
        <v>0.005610553625</v>
      </c>
      <c r="AA286" s="3">
        <f t="shared" si="18"/>
        <v>-428.7785664</v>
      </c>
      <c r="AB286" s="3" t="str">
        <f t="shared" si="19"/>
        <v>no spatter</v>
      </c>
      <c r="AC286" s="18">
        <f t="shared" si="20"/>
        <v>123.8499646</v>
      </c>
      <c r="AD286" s="18">
        <f t="shared" si="21"/>
        <v>0.6866666667</v>
      </c>
      <c r="AE286" s="18">
        <f t="shared" si="22"/>
        <v>643.6232991</v>
      </c>
      <c r="AF286" s="18" t="str">
        <f t="shared" si="23"/>
        <v>blank</v>
      </c>
      <c r="AG286" s="19" t="str">
        <f t="shared" si="24"/>
        <v>Conduction Mode</v>
      </c>
      <c r="AH286" s="19">
        <f t="shared" si="25"/>
        <v>241.9703657</v>
      </c>
      <c r="AI286" s="19">
        <f t="shared" si="26"/>
        <v>147.1510425</v>
      </c>
      <c r="AJ286" s="18"/>
    </row>
    <row r="287">
      <c r="A287" s="1">
        <v>350.0</v>
      </c>
      <c r="B287" s="1">
        <v>50.0</v>
      </c>
      <c r="C287" s="1">
        <f t="shared" si="32"/>
        <v>250</v>
      </c>
      <c r="D287" s="1">
        <f t="shared" si="33"/>
        <v>300</v>
      </c>
      <c r="E287" s="3">
        <f t="shared" si="31"/>
        <v>749.9627857</v>
      </c>
      <c r="F287" s="3">
        <f t="shared" si="28"/>
        <v>1099.795036</v>
      </c>
      <c r="G287" s="17">
        <f t="shared" si="1"/>
        <v>2294.886124</v>
      </c>
      <c r="H287" s="3">
        <f t="shared" si="2"/>
        <v>2.999851143</v>
      </c>
      <c r="I287" s="3">
        <f t="shared" si="3"/>
        <v>2.08664892</v>
      </c>
      <c r="J287" s="3">
        <f t="shared" si="4"/>
        <v>1.466466146</v>
      </c>
      <c r="K287" s="1" t="str">
        <f t="shared" si="5"/>
        <v>balling</v>
      </c>
      <c r="L287" s="1">
        <f t="shared" si="6"/>
        <v>0.6791609779</v>
      </c>
      <c r="M287" s="1">
        <v>7800.0</v>
      </c>
      <c r="N287" s="1">
        <f t="shared" si="7"/>
        <v>36.4964045</v>
      </c>
      <c r="O287" s="1">
        <v>500.0</v>
      </c>
      <c r="P287" s="16">
        <f t="shared" si="8"/>
        <v>2327.962689</v>
      </c>
      <c r="Q287" s="3">
        <f t="shared" si="9"/>
        <v>0.008248309264</v>
      </c>
      <c r="R287" s="16">
        <f t="shared" si="10"/>
        <v>1759.79562</v>
      </c>
      <c r="S287" s="16">
        <f t="shared" si="11"/>
        <v>54744.68916</v>
      </c>
      <c r="T287" s="16">
        <f t="shared" si="12"/>
        <v>8333.333333</v>
      </c>
      <c r="U287" s="16" t="str">
        <f t="shared" si="13"/>
        <v>spatter</v>
      </c>
      <c r="V287" s="3">
        <f t="shared" si="14"/>
        <v>13.79124816</v>
      </c>
      <c r="W287" s="1">
        <v>745.0</v>
      </c>
      <c r="X287" s="1">
        <v>3.06</v>
      </c>
      <c r="Y287" s="3">
        <f t="shared" si="17"/>
        <v>45.89772249</v>
      </c>
      <c r="Z287" s="3">
        <f t="shared" si="27"/>
        <v>0.007991121326</v>
      </c>
      <c r="AA287" s="3">
        <f t="shared" si="18"/>
        <v>-376.35472</v>
      </c>
      <c r="AB287" s="3" t="str">
        <f t="shared" si="19"/>
        <v>no spatter</v>
      </c>
      <c r="AC287" s="18">
        <f t="shared" si="20"/>
        <v>99.07997169</v>
      </c>
      <c r="AD287" s="18">
        <f t="shared" si="21"/>
        <v>0.5493333333</v>
      </c>
      <c r="AE287" s="18">
        <f t="shared" si="22"/>
        <v>505.7722331</v>
      </c>
      <c r="AF287" s="18" t="str">
        <f t="shared" si="23"/>
        <v>blank</v>
      </c>
      <c r="AG287" s="19" t="str">
        <f t="shared" si="24"/>
        <v>Conduction Mode</v>
      </c>
      <c r="AH287" s="19">
        <f t="shared" si="25"/>
        <v>237.7063423</v>
      </c>
      <c r="AI287" s="19">
        <f t="shared" si="26"/>
        <v>139.1514188</v>
      </c>
      <c r="AJ287" s="18"/>
    </row>
    <row r="288">
      <c r="A288" s="1">
        <v>350.0</v>
      </c>
      <c r="B288" s="1">
        <v>60.0</v>
      </c>
      <c r="C288" s="1">
        <f t="shared" si="32"/>
        <v>250</v>
      </c>
      <c r="D288" s="1">
        <f t="shared" si="33"/>
        <v>300</v>
      </c>
      <c r="E288" s="3">
        <f t="shared" si="31"/>
        <v>703.7148535</v>
      </c>
      <c r="F288" s="3">
        <f t="shared" si="28"/>
        <v>1004.703483</v>
      </c>
      <c r="G288" s="17">
        <f t="shared" si="1"/>
        <v>2125.218858</v>
      </c>
      <c r="H288" s="3">
        <f t="shared" si="2"/>
        <v>2.814859414</v>
      </c>
      <c r="I288" s="3">
        <f t="shared" si="3"/>
        <v>2.115269723</v>
      </c>
      <c r="J288" s="3">
        <f t="shared" si="4"/>
        <v>1.427713907</v>
      </c>
      <c r="K288" s="1" t="str">
        <f t="shared" si="5"/>
        <v>balling</v>
      </c>
      <c r="L288" s="1">
        <f t="shared" si="6"/>
        <v>0.6625676189</v>
      </c>
      <c r="M288" s="1">
        <v>7800.0</v>
      </c>
      <c r="N288" s="1">
        <f t="shared" si="7"/>
        <v>33.79600473</v>
      </c>
      <c r="O288" s="1">
        <v>500.0</v>
      </c>
      <c r="P288" s="16">
        <f t="shared" si="8"/>
        <v>2073.207993</v>
      </c>
      <c r="Q288" s="3">
        <f t="shared" si="9"/>
        <v>0.007612923792</v>
      </c>
      <c r="R288" s="16">
        <f t="shared" si="10"/>
        <v>1729.03815</v>
      </c>
      <c r="S288" s="16">
        <f t="shared" si="11"/>
        <v>54757.11607</v>
      </c>
      <c r="T288" s="16">
        <f t="shared" si="12"/>
        <v>8333.333333</v>
      </c>
      <c r="U288" s="16" t="str">
        <f t="shared" si="13"/>
        <v>spatter</v>
      </c>
      <c r="V288" s="3">
        <f t="shared" si="14"/>
        <v>12.28203788</v>
      </c>
      <c r="W288" s="1">
        <v>604.0</v>
      </c>
      <c r="X288" s="1">
        <v>3.02</v>
      </c>
      <c r="Y288" s="3">
        <f t="shared" si="17"/>
        <v>35.42031429</v>
      </c>
      <c r="Z288" s="3">
        <f t="shared" si="27"/>
        <v>0.01065645456</v>
      </c>
      <c r="AA288" s="3">
        <f t="shared" si="18"/>
        <v>-334.8101379</v>
      </c>
      <c r="AB288" s="3" t="str">
        <f t="shared" si="19"/>
        <v>no spatter</v>
      </c>
      <c r="AC288" s="18">
        <f t="shared" si="20"/>
        <v>82.56664308</v>
      </c>
      <c r="AD288" s="18">
        <f t="shared" si="21"/>
        <v>0.4577777778</v>
      </c>
      <c r="AE288" s="18">
        <f t="shared" si="22"/>
        <v>415.9762432</v>
      </c>
      <c r="AF288" s="18" t="str">
        <f t="shared" si="23"/>
        <v>blank</v>
      </c>
      <c r="AG288" s="19" t="str">
        <f t="shared" si="24"/>
        <v>Conduction Mode</v>
      </c>
      <c r="AH288" s="19">
        <f t="shared" si="25"/>
        <v>231.8986666</v>
      </c>
      <c r="AI288" s="19">
        <f t="shared" si="26"/>
        <v>131.1886794</v>
      </c>
      <c r="AJ288" s="18"/>
    </row>
    <row r="289">
      <c r="A289" s="1">
        <v>400.0</v>
      </c>
      <c r="B289" s="1">
        <v>40.0</v>
      </c>
      <c r="C289" s="1">
        <f t="shared" si="32"/>
        <v>250</v>
      </c>
      <c r="D289" s="1">
        <f t="shared" si="33"/>
        <v>300</v>
      </c>
      <c r="E289" s="3">
        <f t="shared" si="31"/>
        <v>903.2625751</v>
      </c>
      <c r="F289" s="3">
        <f t="shared" si="28"/>
        <v>1312.535935</v>
      </c>
      <c r="G289" s="17">
        <f t="shared" si="1"/>
        <v>2872.374989</v>
      </c>
      <c r="H289" s="3">
        <f t="shared" si="2"/>
        <v>3.6130503</v>
      </c>
      <c r="I289" s="3">
        <f t="shared" si="3"/>
        <v>2.188416265</v>
      </c>
      <c r="J289" s="3">
        <f t="shared" si="4"/>
        <v>1.453105632</v>
      </c>
      <c r="K289" s="1" t="str">
        <f t="shared" si="5"/>
        <v>balling</v>
      </c>
      <c r="L289" s="1">
        <f t="shared" si="6"/>
        <v>0.6953785022</v>
      </c>
      <c r="M289" s="1">
        <v>7800.0</v>
      </c>
      <c r="N289" s="1">
        <f t="shared" si="7"/>
        <v>44.10325893</v>
      </c>
      <c r="O289" s="1">
        <v>500.0</v>
      </c>
      <c r="P289" s="16">
        <f t="shared" si="8"/>
        <v>3045.590466</v>
      </c>
      <c r="Q289" s="3">
        <f t="shared" si="9"/>
        <v>0.01020596207</v>
      </c>
      <c r="R289" s="16">
        <f t="shared" si="10"/>
        <v>1848.703008</v>
      </c>
      <c r="S289" s="16">
        <f t="shared" si="11"/>
        <v>54720.86774</v>
      </c>
      <c r="T289" s="16">
        <f t="shared" si="12"/>
        <v>8333.333333</v>
      </c>
      <c r="U289" s="16" t="str">
        <f t="shared" si="13"/>
        <v>spatter</v>
      </c>
      <c r="V289" s="3">
        <f t="shared" si="14"/>
        <v>18.04259754</v>
      </c>
      <c r="W289" s="1">
        <v>1330.0</v>
      </c>
      <c r="X289" s="1">
        <v>3.18</v>
      </c>
      <c r="Y289" s="3">
        <f t="shared" si="17"/>
        <v>71.80937472</v>
      </c>
      <c r="Z289" s="3">
        <f t="shared" si="27"/>
        <v>0.006401292832</v>
      </c>
      <c r="AA289" s="3">
        <f t="shared" si="18"/>
        <v>-493.3831658</v>
      </c>
      <c r="AB289" s="3" t="str">
        <f t="shared" si="19"/>
        <v>no spatter</v>
      </c>
      <c r="AC289" s="18">
        <f t="shared" si="20"/>
        <v>141.5428167</v>
      </c>
      <c r="AD289" s="18">
        <f t="shared" si="21"/>
        <v>0.6866666667</v>
      </c>
      <c r="AE289" s="18">
        <f t="shared" si="22"/>
        <v>804.2290375</v>
      </c>
      <c r="AF289" s="18" t="str">
        <f t="shared" si="23"/>
        <v>blank</v>
      </c>
      <c r="AG289" s="19" t="str">
        <f t="shared" si="24"/>
        <v>Transition Mode</v>
      </c>
      <c r="AH289" s="19">
        <f t="shared" si="25"/>
        <v>278.1514009</v>
      </c>
      <c r="AI289" s="19">
        <f t="shared" si="26"/>
        <v>152.3481758</v>
      </c>
      <c r="AJ289" s="18"/>
    </row>
    <row r="290">
      <c r="A290" s="1">
        <v>400.0</v>
      </c>
      <c r="B290" s="1">
        <v>50.0</v>
      </c>
      <c r="C290" s="1">
        <f t="shared" si="32"/>
        <v>250</v>
      </c>
      <c r="D290" s="1">
        <f t="shared" si="33"/>
        <v>300</v>
      </c>
      <c r="E290" s="3">
        <f t="shared" si="31"/>
        <v>783.9451816</v>
      </c>
      <c r="F290" s="3">
        <f t="shared" si="28"/>
        <v>1190.536058</v>
      </c>
      <c r="G290" s="17">
        <f t="shared" si="1"/>
        <v>2634.05581</v>
      </c>
      <c r="H290" s="3">
        <f t="shared" si="2"/>
        <v>3.135780726</v>
      </c>
      <c r="I290" s="3">
        <f t="shared" si="3"/>
        <v>2.212495617</v>
      </c>
      <c r="J290" s="3">
        <f t="shared" si="4"/>
        <v>1.518647076</v>
      </c>
      <c r="K290" s="1" t="str">
        <f t="shared" si="5"/>
        <v>balling</v>
      </c>
      <c r="L290" s="1">
        <f t="shared" si="6"/>
        <v>0.6873862039</v>
      </c>
      <c r="M290" s="1">
        <v>7800.0</v>
      </c>
      <c r="N290" s="1">
        <f t="shared" si="7"/>
        <v>40.36315094</v>
      </c>
      <c r="O290" s="1">
        <v>500.0</v>
      </c>
      <c r="P290" s="16">
        <f t="shared" si="8"/>
        <v>2692.750089</v>
      </c>
      <c r="Q290" s="3">
        <f t="shared" si="9"/>
        <v>0.009335322583</v>
      </c>
      <c r="R290" s="16">
        <f t="shared" si="10"/>
        <v>1840.548582</v>
      </c>
      <c r="S290" s="16">
        <f t="shared" si="11"/>
        <v>54730.99221</v>
      </c>
      <c r="T290" s="16">
        <f t="shared" si="12"/>
        <v>8333.333333</v>
      </c>
      <c r="U290" s="16" t="str">
        <f t="shared" si="13"/>
        <v>spatter</v>
      </c>
      <c r="V290" s="3">
        <f t="shared" si="14"/>
        <v>15.95231095</v>
      </c>
      <c r="W290" s="1">
        <v>1070.0</v>
      </c>
      <c r="X290" s="1">
        <v>3.36</v>
      </c>
      <c r="Y290" s="3">
        <f t="shared" si="17"/>
        <v>52.68111621</v>
      </c>
      <c r="Z290" s="3">
        <f t="shared" si="27"/>
        <v>0.009172158625</v>
      </c>
      <c r="AA290" s="3">
        <f t="shared" si="18"/>
        <v>-435.8430841</v>
      </c>
      <c r="AB290" s="3" t="str">
        <f t="shared" si="19"/>
        <v>no spatter</v>
      </c>
      <c r="AC290" s="18">
        <f t="shared" si="20"/>
        <v>113.2342534</v>
      </c>
      <c r="AD290" s="18">
        <f t="shared" si="21"/>
        <v>0.5493333333</v>
      </c>
      <c r="AE290" s="18">
        <f t="shared" si="22"/>
        <v>644.5900368</v>
      </c>
      <c r="AF290" s="18" t="str">
        <f t="shared" si="23"/>
        <v>blank</v>
      </c>
      <c r="AG290" s="19" t="str">
        <f t="shared" si="24"/>
        <v>Conduction Mode</v>
      </c>
      <c r="AH290" s="19">
        <f t="shared" si="25"/>
        <v>274.9544816</v>
      </c>
      <c r="AI290" s="19">
        <f t="shared" si="26"/>
        <v>144.4045685</v>
      </c>
      <c r="AJ290" s="18"/>
    </row>
    <row r="291">
      <c r="A291" s="1">
        <v>400.0</v>
      </c>
      <c r="B291" s="1">
        <v>60.0</v>
      </c>
      <c r="C291" s="1">
        <f t="shared" si="32"/>
        <v>250</v>
      </c>
      <c r="D291" s="1">
        <f t="shared" si="33"/>
        <v>300</v>
      </c>
      <c r="E291" s="3">
        <f t="shared" si="31"/>
        <v>731.0778541</v>
      </c>
      <c r="F291" s="3">
        <f t="shared" si="28"/>
        <v>1092.032124</v>
      </c>
      <c r="G291" s="17">
        <f t="shared" si="1"/>
        <v>2456.42159</v>
      </c>
      <c r="H291" s="3">
        <f t="shared" si="2"/>
        <v>2.924311416</v>
      </c>
      <c r="I291" s="3">
        <f t="shared" si="3"/>
        <v>2.249404148</v>
      </c>
      <c r="J291" s="3">
        <f t="shared" si="4"/>
        <v>1.493728907</v>
      </c>
      <c r="K291" s="1" t="str">
        <f t="shared" si="5"/>
        <v>balling</v>
      </c>
      <c r="L291" s="1">
        <f t="shared" si="6"/>
        <v>0.6753648896</v>
      </c>
      <c r="M291" s="1">
        <v>7800.0</v>
      </c>
      <c r="N291" s="1">
        <f t="shared" si="7"/>
        <v>37.42053014</v>
      </c>
      <c r="O291" s="1">
        <v>500.0</v>
      </c>
      <c r="P291" s="16">
        <f t="shared" si="8"/>
        <v>2415.144353</v>
      </c>
      <c r="Q291" s="3">
        <f t="shared" si="9"/>
        <v>0.008672778024</v>
      </c>
      <c r="R291" s="16">
        <f t="shared" si="10"/>
        <v>1819.115277</v>
      </c>
      <c r="S291" s="16">
        <f t="shared" si="11"/>
        <v>54741.03908</v>
      </c>
      <c r="T291" s="16">
        <f t="shared" si="12"/>
        <v>8333.333333</v>
      </c>
      <c r="U291" s="16" t="str">
        <f t="shared" si="13"/>
        <v>spatter</v>
      </c>
      <c r="V291" s="3">
        <f t="shared" si="14"/>
        <v>14.30772721</v>
      </c>
      <c r="W291" s="1">
        <v>975.0</v>
      </c>
      <c r="X291" s="1">
        <v>3.36</v>
      </c>
      <c r="Y291" s="3">
        <f t="shared" si="17"/>
        <v>40.94035983</v>
      </c>
      <c r="Z291" s="3">
        <f t="shared" si="27"/>
        <v>0.01231719969</v>
      </c>
      <c r="AA291" s="3">
        <f t="shared" si="18"/>
        <v>-390.5720273</v>
      </c>
      <c r="AB291" s="3" t="str">
        <f t="shared" si="19"/>
        <v>no spatter</v>
      </c>
      <c r="AC291" s="18">
        <f t="shared" si="20"/>
        <v>94.3618778</v>
      </c>
      <c r="AD291" s="18">
        <f t="shared" si="21"/>
        <v>0.4577777778</v>
      </c>
      <c r="AE291" s="18">
        <f t="shared" si="22"/>
        <v>561.9788072</v>
      </c>
      <c r="AF291" s="18" t="str">
        <f t="shared" si="23"/>
        <v>blank</v>
      </c>
      <c r="AG291" s="19" t="str">
        <f t="shared" si="24"/>
        <v>Conduction Mode</v>
      </c>
      <c r="AH291" s="19">
        <f t="shared" si="25"/>
        <v>270.1459559</v>
      </c>
      <c r="AI291" s="19">
        <f t="shared" si="26"/>
        <v>134.5234641</v>
      </c>
      <c r="AJ291" s="18"/>
    </row>
    <row r="292">
      <c r="A292" s="1">
        <v>450.0</v>
      </c>
      <c r="B292" s="1">
        <v>40.0</v>
      </c>
      <c r="C292" s="1">
        <f t="shared" si="32"/>
        <v>250</v>
      </c>
      <c r="D292" s="1">
        <f t="shared" si="33"/>
        <v>300</v>
      </c>
      <c r="E292" s="3">
        <f t="shared" si="31"/>
        <v>991.6466668</v>
      </c>
      <c r="F292" s="3">
        <f t="shared" si="28"/>
        <v>1397.737125</v>
      </c>
      <c r="G292" s="17">
        <f t="shared" si="1"/>
        <v>3222.851667</v>
      </c>
      <c r="H292" s="3">
        <f t="shared" si="2"/>
        <v>3.966586667</v>
      </c>
      <c r="I292" s="3">
        <f t="shared" si="3"/>
        <v>2.305763802</v>
      </c>
      <c r="J292" s="3">
        <f t="shared" si="4"/>
        <v>1.409511242</v>
      </c>
      <c r="K292" s="1" t="str">
        <f t="shared" si="5"/>
        <v>LOF</v>
      </c>
      <c r="L292" s="1">
        <f t="shared" si="6"/>
        <v>0.6975325785</v>
      </c>
      <c r="M292" s="1">
        <v>7800.0</v>
      </c>
      <c r="N292" s="1">
        <f t="shared" si="7"/>
        <v>48.25117076</v>
      </c>
      <c r="O292" s="1">
        <v>500.0</v>
      </c>
      <c r="P292" s="16">
        <f t="shared" si="8"/>
        <v>3436.902901</v>
      </c>
      <c r="Q292" s="3">
        <f t="shared" si="9"/>
        <v>0.01131588247</v>
      </c>
      <c r="R292" s="16">
        <f t="shared" si="10"/>
        <v>1906.890403</v>
      </c>
      <c r="S292" s="16">
        <f t="shared" si="11"/>
        <v>54712.07202</v>
      </c>
      <c r="T292" s="16">
        <f t="shared" si="12"/>
        <v>8333.333333</v>
      </c>
      <c r="U292" s="16" t="str">
        <f t="shared" si="13"/>
        <v>spatter</v>
      </c>
      <c r="V292" s="3">
        <f t="shared" si="14"/>
        <v>20.36079918</v>
      </c>
      <c r="W292" s="1">
        <v>1650.0</v>
      </c>
      <c r="X292" s="1">
        <v>3.25</v>
      </c>
      <c r="Y292" s="3">
        <f t="shared" si="17"/>
        <v>80.57129168</v>
      </c>
      <c r="Z292" s="3">
        <f t="shared" si="27"/>
        <v>0.007182355144</v>
      </c>
      <c r="AA292" s="3">
        <f t="shared" si="18"/>
        <v>-557.197148</v>
      </c>
      <c r="AB292" s="3" t="str">
        <f t="shared" si="19"/>
        <v>no spatter</v>
      </c>
      <c r="AC292" s="18">
        <f t="shared" si="20"/>
        <v>159.2356688</v>
      </c>
      <c r="AD292" s="18">
        <f t="shared" si="21"/>
        <v>0.6866666667</v>
      </c>
      <c r="AE292" s="18">
        <f t="shared" si="22"/>
        <v>951.9218434</v>
      </c>
      <c r="AF292" s="18" t="str">
        <f t="shared" si="23"/>
        <v>blank</v>
      </c>
      <c r="AG292" s="19" t="str">
        <f t="shared" si="24"/>
        <v>Transition Mode</v>
      </c>
      <c r="AH292" s="19">
        <f t="shared" si="25"/>
        <v>313.8896603</v>
      </c>
      <c r="AI292" s="19">
        <f t="shared" si="26"/>
        <v>158.4664964</v>
      </c>
      <c r="AJ292" s="18"/>
    </row>
    <row r="293">
      <c r="A293" s="1">
        <v>450.0</v>
      </c>
      <c r="B293" s="1">
        <v>50.0</v>
      </c>
      <c r="C293" s="1">
        <f t="shared" si="32"/>
        <v>250</v>
      </c>
      <c r="D293" s="1">
        <f t="shared" si="33"/>
        <v>300</v>
      </c>
      <c r="E293" s="3">
        <f t="shared" si="31"/>
        <v>838.2520671</v>
      </c>
      <c r="F293" s="3">
        <f t="shared" si="28"/>
        <v>1273.122225</v>
      </c>
      <c r="G293" s="17">
        <f t="shared" si="1"/>
        <v>2967.412317</v>
      </c>
      <c r="H293" s="3">
        <f t="shared" si="2"/>
        <v>3.353008268</v>
      </c>
      <c r="I293" s="3">
        <f t="shared" si="3"/>
        <v>2.330814952</v>
      </c>
      <c r="J293" s="3">
        <f t="shared" si="4"/>
        <v>1.518782088</v>
      </c>
      <c r="K293" s="1" t="str">
        <f t="shared" si="5"/>
        <v>Desired</v>
      </c>
      <c r="L293" s="1">
        <f t="shared" si="6"/>
        <v>0.6923649079</v>
      </c>
      <c r="M293" s="1">
        <v>7800.0</v>
      </c>
      <c r="N293" s="1">
        <f t="shared" si="7"/>
        <v>44.16362351</v>
      </c>
      <c r="O293" s="1">
        <v>500.0</v>
      </c>
      <c r="P293" s="16">
        <f t="shared" si="8"/>
        <v>3051.285237</v>
      </c>
      <c r="Q293" s="3">
        <f t="shared" si="9"/>
        <v>0.01039433901</v>
      </c>
      <c r="R293" s="16">
        <f t="shared" si="10"/>
        <v>1906.138298</v>
      </c>
      <c r="S293" s="16">
        <f t="shared" si="11"/>
        <v>54720.72355</v>
      </c>
      <c r="T293" s="16">
        <f t="shared" si="12"/>
        <v>8333.333333</v>
      </c>
      <c r="U293" s="16" t="str">
        <f t="shared" si="13"/>
        <v>spatter</v>
      </c>
      <c r="V293" s="3">
        <f t="shared" si="14"/>
        <v>18.07633434</v>
      </c>
      <c r="W293" s="1">
        <v>1530.0</v>
      </c>
      <c r="X293" s="1">
        <v>3.54</v>
      </c>
      <c r="Y293" s="3">
        <f t="shared" si="17"/>
        <v>59.34824635</v>
      </c>
      <c r="Z293" s="3">
        <f t="shared" si="27"/>
        <v>0.01033295361</v>
      </c>
      <c r="AA293" s="3">
        <f t="shared" si="18"/>
        <v>-494.3118508</v>
      </c>
      <c r="AB293" s="3" t="str">
        <f t="shared" si="19"/>
        <v>no spatter</v>
      </c>
      <c r="AC293" s="18">
        <f t="shared" si="20"/>
        <v>127.388535</v>
      </c>
      <c r="AD293" s="18">
        <f t="shared" si="21"/>
        <v>0.5493333333</v>
      </c>
      <c r="AE293" s="18">
        <f t="shared" si="22"/>
        <v>824.491022</v>
      </c>
      <c r="AF293" s="18" t="str">
        <f t="shared" si="23"/>
        <v>blank</v>
      </c>
      <c r="AG293" s="19" t="str">
        <f t="shared" si="24"/>
        <v>Transition Mode</v>
      </c>
      <c r="AH293" s="19">
        <f t="shared" si="25"/>
        <v>311.5642086</v>
      </c>
      <c r="AI293" s="19">
        <f t="shared" si="26"/>
        <v>146.9899229</v>
      </c>
      <c r="AJ293" s="18"/>
    </row>
    <row r="294">
      <c r="A294" s="1">
        <v>450.0</v>
      </c>
      <c r="B294" s="1">
        <v>60.0</v>
      </c>
      <c r="C294" s="1">
        <f t="shared" si="32"/>
        <v>250</v>
      </c>
      <c r="D294" s="1">
        <f t="shared" si="33"/>
        <v>300</v>
      </c>
      <c r="E294" s="3">
        <f t="shared" si="31"/>
        <v>762.097907</v>
      </c>
      <c r="F294" s="3">
        <f t="shared" si="28"/>
        <v>1172.523569</v>
      </c>
      <c r="G294" s="17">
        <f t="shared" si="1"/>
        <v>2781.657361</v>
      </c>
      <c r="H294" s="3">
        <f t="shared" si="2"/>
        <v>3.048391628</v>
      </c>
      <c r="I294" s="3">
        <f t="shared" si="3"/>
        <v>2.372367971</v>
      </c>
      <c r="J294" s="3">
        <f t="shared" si="4"/>
        <v>1.538547158</v>
      </c>
      <c r="K294" s="1" t="str">
        <f t="shared" si="5"/>
        <v>Desired</v>
      </c>
      <c r="L294" s="1">
        <f t="shared" si="6"/>
        <v>0.6837870676</v>
      </c>
      <c r="M294" s="1">
        <v>7800.0</v>
      </c>
      <c r="N294" s="1">
        <f t="shared" si="7"/>
        <v>40.97975595</v>
      </c>
      <c r="O294" s="1">
        <v>500.0</v>
      </c>
      <c r="P294" s="16">
        <f t="shared" si="8"/>
        <v>2750.920373</v>
      </c>
      <c r="Q294" s="3">
        <f t="shared" si="9"/>
        <v>0.009706622534</v>
      </c>
      <c r="R294" s="16">
        <f t="shared" si="10"/>
        <v>1892.063533</v>
      </c>
      <c r="S294" s="16">
        <f t="shared" si="11"/>
        <v>54729.14413</v>
      </c>
      <c r="T294" s="16">
        <f t="shared" si="12"/>
        <v>8333.333333</v>
      </c>
      <c r="U294" s="16" t="str">
        <f t="shared" si="13"/>
        <v>spatter</v>
      </c>
      <c r="V294" s="3">
        <f t="shared" si="14"/>
        <v>16.29692164</v>
      </c>
      <c r="W294" s="1">
        <v>1250.0</v>
      </c>
      <c r="X294" s="1">
        <v>3.65</v>
      </c>
      <c r="Y294" s="3">
        <f t="shared" si="17"/>
        <v>46.36095601</v>
      </c>
      <c r="Z294" s="3">
        <f t="shared" si="27"/>
        <v>0.01394802477</v>
      </c>
      <c r="AA294" s="3">
        <f t="shared" si="18"/>
        <v>-445.3293082</v>
      </c>
      <c r="AB294" s="3" t="str">
        <f t="shared" si="19"/>
        <v>no spatter</v>
      </c>
      <c r="AC294" s="18">
        <f t="shared" si="20"/>
        <v>106.1571125</v>
      </c>
      <c r="AD294" s="18">
        <f t="shared" si="21"/>
        <v>0.4577777778</v>
      </c>
      <c r="AE294" s="18">
        <f t="shared" si="22"/>
        <v>678.9552305</v>
      </c>
      <c r="AF294" s="18" t="str">
        <f t="shared" si="23"/>
        <v>blank</v>
      </c>
      <c r="AG294" s="19" t="str">
        <f t="shared" si="24"/>
        <v>Conduction Mode</v>
      </c>
      <c r="AH294" s="19">
        <f t="shared" si="25"/>
        <v>307.7041804</v>
      </c>
      <c r="AI294" s="19">
        <f t="shared" si="26"/>
        <v>141.4337125</v>
      </c>
      <c r="AJ294" s="18"/>
    </row>
    <row r="295">
      <c r="A295" s="1">
        <v>450.0</v>
      </c>
      <c r="B295" s="1">
        <v>70.0</v>
      </c>
      <c r="C295" s="1">
        <f t="shared" si="32"/>
        <v>250</v>
      </c>
      <c r="D295" s="1">
        <f t="shared" si="33"/>
        <v>300</v>
      </c>
      <c r="E295" s="3">
        <f t="shared" si="31"/>
        <v>711.8717065</v>
      </c>
      <c r="F295" s="3">
        <f t="shared" si="28"/>
        <v>1089.006537</v>
      </c>
      <c r="G295" s="17">
        <f t="shared" si="1"/>
        <v>2633.925314</v>
      </c>
      <c r="H295" s="3">
        <f t="shared" si="2"/>
        <v>2.847486826</v>
      </c>
      <c r="I295" s="3">
        <f t="shared" si="3"/>
        <v>2.418649681</v>
      </c>
      <c r="J295" s="3">
        <f t="shared" si="4"/>
        <v>1.529779211</v>
      </c>
      <c r="K295" s="1" t="str">
        <f t="shared" si="5"/>
        <v>Desired</v>
      </c>
      <c r="L295" s="1">
        <f t="shared" si="6"/>
        <v>0.6722369752</v>
      </c>
      <c r="M295" s="1">
        <v>7800.0</v>
      </c>
      <c r="N295" s="1">
        <f t="shared" si="7"/>
        <v>38.36067743</v>
      </c>
      <c r="O295" s="1">
        <v>500.0</v>
      </c>
      <c r="P295" s="16">
        <f t="shared" si="8"/>
        <v>2503.837493</v>
      </c>
      <c r="Q295" s="3">
        <f t="shared" si="9"/>
        <v>0.009153745305</v>
      </c>
      <c r="R295" s="16">
        <f t="shared" si="10"/>
        <v>1869.397289</v>
      </c>
      <c r="S295" s="16">
        <f t="shared" si="11"/>
        <v>54737.58678</v>
      </c>
      <c r="T295" s="16">
        <f t="shared" si="12"/>
        <v>8333.333333</v>
      </c>
      <c r="U295" s="16" t="str">
        <f t="shared" si="13"/>
        <v>spatter</v>
      </c>
      <c r="V295" s="3">
        <f t="shared" si="14"/>
        <v>14.83316051</v>
      </c>
      <c r="W295" s="1">
        <v>1060.0</v>
      </c>
      <c r="X295" s="1">
        <v>3.7</v>
      </c>
      <c r="Y295" s="3">
        <f t="shared" si="17"/>
        <v>37.62750449</v>
      </c>
      <c r="Z295" s="3">
        <f t="shared" si="27"/>
        <v>0.01797654027</v>
      </c>
      <c r="AA295" s="3">
        <f t="shared" si="18"/>
        <v>-405.0358214</v>
      </c>
      <c r="AB295" s="3" t="str">
        <f t="shared" si="19"/>
        <v>no spatter</v>
      </c>
      <c r="AC295" s="18">
        <f t="shared" si="20"/>
        <v>90.99181074</v>
      </c>
      <c r="AD295" s="18">
        <f t="shared" si="21"/>
        <v>0.3923809524</v>
      </c>
      <c r="AE295" s="18">
        <f t="shared" si="22"/>
        <v>577.9822967</v>
      </c>
      <c r="AF295" s="18" t="str">
        <f t="shared" si="23"/>
        <v>blank</v>
      </c>
      <c r="AG295" s="19" t="str">
        <f t="shared" si="24"/>
        <v>Conduction Mode</v>
      </c>
      <c r="AH295" s="19">
        <f t="shared" si="25"/>
        <v>302.5066388</v>
      </c>
      <c r="AI295" s="19">
        <f t="shared" si="26"/>
        <v>135.7432024</v>
      </c>
      <c r="AJ295" s="18"/>
    </row>
    <row r="296">
      <c r="A296" s="1">
        <v>450.0</v>
      </c>
      <c r="B296" s="1">
        <v>80.0</v>
      </c>
      <c r="C296" s="1">
        <f t="shared" si="32"/>
        <v>250</v>
      </c>
      <c r="D296" s="1">
        <f t="shared" si="33"/>
        <v>300</v>
      </c>
      <c r="E296" s="3">
        <f t="shared" si="31"/>
        <v>645.039714</v>
      </c>
      <c r="F296" s="3">
        <f t="shared" si="28"/>
        <v>1018.581688</v>
      </c>
      <c r="G296" s="17">
        <f t="shared" si="1"/>
        <v>2509.204488</v>
      </c>
      <c r="H296" s="3">
        <f t="shared" si="2"/>
        <v>2.580158856</v>
      </c>
      <c r="I296" s="3">
        <f t="shared" si="3"/>
        <v>2.463429805</v>
      </c>
      <c r="J296" s="3">
        <f t="shared" si="4"/>
        <v>1.579099186</v>
      </c>
      <c r="K296" s="1" t="str">
        <f t="shared" si="5"/>
        <v>Desired</v>
      </c>
      <c r="L296" s="1">
        <f t="shared" si="6"/>
        <v>0.6584404641</v>
      </c>
      <c r="M296" s="1">
        <v>7800.0</v>
      </c>
      <c r="N296" s="1">
        <f t="shared" si="7"/>
        <v>36.13700848</v>
      </c>
      <c r="O296" s="1">
        <v>500.0</v>
      </c>
      <c r="P296" s="16">
        <f t="shared" si="8"/>
        <v>2294.057404</v>
      </c>
      <c r="Q296" s="3">
        <f t="shared" si="9"/>
        <v>0.008687394325</v>
      </c>
      <c r="R296" s="16">
        <f t="shared" si="10"/>
        <v>1840.941455</v>
      </c>
      <c r="S296" s="16">
        <f t="shared" si="11"/>
        <v>54746.18368</v>
      </c>
      <c r="T296" s="16">
        <f t="shared" si="12"/>
        <v>8333.333333</v>
      </c>
      <c r="U296" s="16" t="str">
        <f t="shared" si="13"/>
        <v>spatter</v>
      </c>
      <c r="V296" s="3">
        <f t="shared" si="14"/>
        <v>13.59038746</v>
      </c>
      <c r="W296" s="1">
        <v>909.0</v>
      </c>
      <c r="X296" s="1">
        <v>3.89</v>
      </c>
      <c r="Y296" s="3">
        <f t="shared" si="17"/>
        <v>31.36505609</v>
      </c>
      <c r="Z296" s="3">
        <f t="shared" si="27"/>
        <v>0.02236776572</v>
      </c>
      <c r="AA296" s="3">
        <f t="shared" si="18"/>
        <v>-370.8255544</v>
      </c>
      <c r="AB296" s="3" t="str">
        <f t="shared" si="19"/>
        <v>no spatter</v>
      </c>
      <c r="AC296" s="18">
        <f t="shared" si="20"/>
        <v>79.61783439</v>
      </c>
      <c r="AD296" s="18">
        <f t="shared" si="21"/>
        <v>0.3433333333</v>
      </c>
      <c r="AE296" s="18">
        <f t="shared" si="22"/>
        <v>499.3478294</v>
      </c>
      <c r="AF296" s="18" t="str">
        <f t="shared" si="23"/>
        <v>blank</v>
      </c>
      <c r="AG296" s="19" t="str">
        <f t="shared" si="24"/>
        <v>Conduction Mode</v>
      </c>
      <c r="AH296" s="19">
        <f t="shared" si="25"/>
        <v>296.2982089</v>
      </c>
      <c r="AI296" s="19">
        <f t="shared" si="26"/>
        <v>130.377412</v>
      </c>
      <c r="AJ296" s="18"/>
    </row>
    <row r="297">
      <c r="A297" s="1">
        <v>450.0</v>
      </c>
      <c r="B297" s="1">
        <v>90.0</v>
      </c>
      <c r="C297" s="1">
        <f t="shared" si="32"/>
        <v>250</v>
      </c>
      <c r="D297" s="1">
        <f t="shared" si="33"/>
        <v>300</v>
      </c>
      <c r="E297" s="3">
        <f t="shared" si="31"/>
        <v>641.6401454</v>
      </c>
      <c r="F297" s="3">
        <f t="shared" si="28"/>
        <v>958.6346183</v>
      </c>
      <c r="G297" s="17">
        <f t="shared" si="1"/>
        <v>2399.734144</v>
      </c>
      <c r="H297" s="3">
        <f t="shared" si="2"/>
        <v>2.566560581</v>
      </c>
      <c r="I297" s="3">
        <f t="shared" si="3"/>
        <v>2.503283418</v>
      </c>
      <c r="J297" s="3">
        <f t="shared" si="4"/>
        <v>1.49403778</v>
      </c>
      <c r="K297" s="1" t="str">
        <f t="shared" si="5"/>
        <v>LOF</v>
      </c>
      <c r="L297" s="1">
        <f t="shared" si="6"/>
        <v>0.6431225137</v>
      </c>
      <c r="M297" s="1">
        <v>7800.0</v>
      </c>
      <c r="N297" s="1">
        <f t="shared" si="7"/>
        <v>34.21293842</v>
      </c>
      <c r="O297" s="1">
        <v>500.0</v>
      </c>
      <c r="P297" s="16">
        <f t="shared" si="8"/>
        <v>2112.54136</v>
      </c>
      <c r="Q297" s="3">
        <f t="shared" si="9"/>
        <v>0.008281520688</v>
      </c>
      <c r="R297" s="16">
        <f t="shared" si="10"/>
        <v>1808.540131</v>
      </c>
      <c r="S297" s="16">
        <f t="shared" si="11"/>
        <v>54755.00154</v>
      </c>
      <c r="T297" s="16">
        <f t="shared" si="12"/>
        <v>8333.333333</v>
      </c>
      <c r="U297" s="16" t="str">
        <f t="shared" si="13"/>
        <v>spatter</v>
      </c>
      <c r="V297" s="3">
        <f t="shared" si="14"/>
        <v>12.51505545</v>
      </c>
      <c r="W297" s="1">
        <v>754.0</v>
      </c>
      <c r="X297" s="1">
        <v>3.74</v>
      </c>
      <c r="Y297" s="3">
        <f t="shared" si="17"/>
        <v>26.66371271</v>
      </c>
      <c r="Z297" s="3">
        <f t="shared" si="27"/>
        <v>0.02707414343</v>
      </c>
      <c r="AA297" s="3">
        <f t="shared" si="18"/>
        <v>-341.2244978</v>
      </c>
      <c r="AB297" s="3" t="str">
        <f t="shared" si="19"/>
        <v>no spatter</v>
      </c>
      <c r="AC297" s="18">
        <f t="shared" si="20"/>
        <v>70.77140835</v>
      </c>
      <c r="AD297" s="18">
        <f t="shared" si="21"/>
        <v>0.3051851852</v>
      </c>
      <c r="AE297" s="18">
        <f t="shared" si="22"/>
        <v>427.248921</v>
      </c>
      <c r="AF297" s="18" t="str">
        <f t="shared" si="23"/>
        <v>blank</v>
      </c>
      <c r="AG297" s="19" t="str">
        <f t="shared" si="24"/>
        <v>Conduction Mode</v>
      </c>
      <c r="AH297" s="19">
        <f t="shared" si="25"/>
        <v>289.4051312</v>
      </c>
      <c r="AI297" s="19">
        <f t="shared" si="26"/>
        <v>126.3617993</v>
      </c>
      <c r="AJ297" s="18"/>
    </row>
    <row r="298">
      <c r="A298" s="1">
        <v>500.0</v>
      </c>
      <c r="B298" s="1">
        <v>40.0</v>
      </c>
      <c r="C298" s="1">
        <f t="shared" si="32"/>
        <v>250</v>
      </c>
      <c r="D298" s="1">
        <f t="shared" si="33"/>
        <v>300</v>
      </c>
      <c r="E298" s="3">
        <f t="shared" si="31"/>
        <v>1005.779644</v>
      </c>
      <c r="F298" s="3">
        <f t="shared" si="28"/>
        <v>1474.09519</v>
      </c>
      <c r="G298" s="17">
        <f t="shared" si="1"/>
        <v>3570.517737</v>
      </c>
      <c r="H298" s="3">
        <f t="shared" si="2"/>
        <v>4.023118577</v>
      </c>
      <c r="I298" s="3">
        <f t="shared" si="3"/>
        <v>2.422175827</v>
      </c>
      <c r="J298" s="3">
        <f t="shared" si="4"/>
        <v>1.465624403</v>
      </c>
      <c r="K298" s="1" t="str">
        <f t="shared" si="5"/>
        <v>LOF</v>
      </c>
      <c r="L298" s="1">
        <f t="shared" si="6"/>
        <v>0.6986826417</v>
      </c>
      <c r="M298" s="1">
        <v>7800.0</v>
      </c>
      <c r="N298" s="1">
        <f t="shared" si="7"/>
        <v>52.36581886</v>
      </c>
      <c r="O298" s="1">
        <v>500.0</v>
      </c>
      <c r="P298" s="16">
        <f t="shared" si="8"/>
        <v>3825.077251</v>
      </c>
      <c r="Q298" s="3">
        <f t="shared" si="9"/>
        <v>0.01240494475</v>
      </c>
      <c r="R298" s="16">
        <f t="shared" si="10"/>
        <v>1955.503679</v>
      </c>
      <c r="S298" s="16">
        <f t="shared" si="11"/>
        <v>54705.12588</v>
      </c>
      <c r="T298" s="16">
        <f t="shared" si="12"/>
        <v>8333.333333</v>
      </c>
      <c r="U298" s="16" t="str">
        <f t="shared" si="13"/>
        <v>spatter</v>
      </c>
      <c r="V298" s="3">
        <f t="shared" si="14"/>
        <v>22.66041026</v>
      </c>
      <c r="W298" s="1">
        <v>2090.0</v>
      </c>
      <c r="X298" s="1">
        <v>3.55</v>
      </c>
      <c r="Y298" s="3">
        <f t="shared" si="17"/>
        <v>89.26294342</v>
      </c>
      <c r="Z298" s="3">
        <f t="shared" si="27"/>
        <v>0.007957153814</v>
      </c>
      <c r="AA298" s="3">
        <f t="shared" si="18"/>
        <v>-620.4993812</v>
      </c>
      <c r="AB298" s="3" t="str">
        <f t="shared" si="19"/>
        <v>no spatter</v>
      </c>
      <c r="AC298" s="18">
        <f t="shared" si="20"/>
        <v>176.9285209</v>
      </c>
      <c r="AD298" s="18">
        <f t="shared" si="21"/>
        <v>0.6866666667</v>
      </c>
      <c r="AE298" s="18">
        <f t="shared" si="22"/>
        <v>1135.579204</v>
      </c>
      <c r="AF298" s="18" t="str">
        <f t="shared" si="23"/>
        <v>blank</v>
      </c>
      <c r="AG298" s="19" t="str">
        <f t="shared" si="24"/>
        <v>Transition Mode</v>
      </c>
      <c r="AH298" s="19">
        <f t="shared" si="25"/>
        <v>349.3413208</v>
      </c>
      <c r="AI298" s="19">
        <f t="shared" si="26"/>
        <v>162.1226053</v>
      </c>
      <c r="AJ298" s="18"/>
    </row>
    <row r="299">
      <c r="A299" s="1">
        <v>500.0</v>
      </c>
      <c r="B299" s="1">
        <v>50.0</v>
      </c>
      <c r="C299" s="1">
        <f t="shared" si="32"/>
        <v>250</v>
      </c>
      <c r="D299" s="1">
        <f t="shared" si="33"/>
        <v>300</v>
      </c>
      <c r="E299" s="3">
        <f t="shared" si="31"/>
        <v>867.4619584</v>
      </c>
      <c r="F299" s="3">
        <f t="shared" si="28"/>
        <v>1348.371226</v>
      </c>
      <c r="G299" s="17">
        <f t="shared" si="1"/>
        <v>3296.355442</v>
      </c>
      <c r="H299" s="3">
        <f t="shared" si="2"/>
        <v>3.469847834</v>
      </c>
      <c r="I299" s="3">
        <f t="shared" si="3"/>
        <v>2.444694295</v>
      </c>
      <c r="J299" s="3">
        <f t="shared" si="4"/>
        <v>1.554386578</v>
      </c>
      <c r="K299" s="1" t="str">
        <f t="shared" si="5"/>
        <v>Desired</v>
      </c>
      <c r="L299" s="1">
        <f t="shared" si="6"/>
        <v>0.6953785022</v>
      </c>
      <c r="M299" s="1">
        <v>7800.0</v>
      </c>
      <c r="N299" s="1">
        <f t="shared" si="7"/>
        <v>47.91378076</v>
      </c>
      <c r="O299" s="1">
        <v>500.0</v>
      </c>
      <c r="P299" s="16">
        <f t="shared" si="8"/>
        <v>3405.073656</v>
      </c>
      <c r="Q299" s="3">
        <f t="shared" si="9"/>
        <v>0.01143052959</v>
      </c>
      <c r="R299" s="16">
        <f t="shared" si="10"/>
        <v>1960.660357</v>
      </c>
      <c r="S299" s="16">
        <f t="shared" si="11"/>
        <v>54712.71188</v>
      </c>
      <c r="T299" s="16">
        <f t="shared" si="12"/>
        <v>8333.333333</v>
      </c>
      <c r="U299" s="16" t="str">
        <f t="shared" si="13"/>
        <v>spatter</v>
      </c>
      <c r="V299" s="3">
        <f t="shared" si="14"/>
        <v>20.1722373</v>
      </c>
      <c r="W299" s="1">
        <v>1840.0</v>
      </c>
      <c r="X299" s="1">
        <v>3.8</v>
      </c>
      <c r="Y299" s="3">
        <f t="shared" si="17"/>
        <v>65.92710884</v>
      </c>
      <c r="Z299" s="3">
        <f t="shared" si="27"/>
        <v>0.01147838056</v>
      </c>
      <c r="AA299" s="3">
        <f t="shared" si="18"/>
        <v>-552.0065363</v>
      </c>
      <c r="AB299" s="3" t="str">
        <f t="shared" si="19"/>
        <v>no spatter</v>
      </c>
      <c r="AC299" s="18">
        <f t="shared" si="20"/>
        <v>141.5428167</v>
      </c>
      <c r="AD299" s="18">
        <f t="shared" si="21"/>
        <v>0.5493333333</v>
      </c>
      <c r="AE299" s="18">
        <f t="shared" si="22"/>
        <v>958.79154</v>
      </c>
      <c r="AF299" s="18" t="str">
        <f t="shared" si="23"/>
        <v>blank</v>
      </c>
      <c r="AG299" s="19" t="str">
        <f t="shared" si="24"/>
        <v>Transition Mode</v>
      </c>
      <c r="AH299" s="19">
        <f t="shared" si="25"/>
        <v>347.6892511</v>
      </c>
      <c r="AI299" s="19">
        <f t="shared" si="26"/>
        <v>152.9453815</v>
      </c>
      <c r="AJ299" s="18"/>
    </row>
    <row r="300">
      <c r="A300" s="1">
        <v>500.0</v>
      </c>
      <c r="B300" s="1">
        <v>60.0</v>
      </c>
      <c r="C300" s="1">
        <f t="shared" si="32"/>
        <v>250</v>
      </c>
      <c r="D300" s="1">
        <f t="shared" si="33"/>
        <v>300</v>
      </c>
      <c r="E300" s="3">
        <f t="shared" si="31"/>
        <v>803.5542616</v>
      </c>
      <c r="F300" s="3">
        <f t="shared" si="28"/>
        <v>1246.842385</v>
      </c>
      <c r="G300" s="17">
        <f t="shared" si="1"/>
        <v>3101.71945</v>
      </c>
      <c r="H300" s="3">
        <f t="shared" si="2"/>
        <v>3.214217046</v>
      </c>
      <c r="I300" s="3">
        <f t="shared" si="3"/>
        <v>2.487659618</v>
      </c>
      <c r="J300" s="3">
        <f t="shared" si="4"/>
        <v>1.551659227</v>
      </c>
      <c r="K300" s="1" t="str">
        <f t="shared" si="5"/>
        <v>Desired</v>
      </c>
      <c r="L300" s="1">
        <f t="shared" si="6"/>
        <v>0.6893298965</v>
      </c>
      <c r="M300" s="1">
        <v>7800.0</v>
      </c>
      <c r="N300" s="1">
        <f t="shared" si="7"/>
        <v>44.48236345</v>
      </c>
      <c r="O300" s="1">
        <v>500.0</v>
      </c>
      <c r="P300" s="16">
        <f t="shared" si="8"/>
        <v>3081.355043</v>
      </c>
      <c r="Q300" s="3">
        <f t="shared" si="9"/>
        <v>0.01071753473</v>
      </c>
      <c r="R300" s="16">
        <f t="shared" si="10"/>
        <v>1952.454631</v>
      </c>
      <c r="S300" s="16">
        <f t="shared" si="11"/>
        <v>54719.97102</v>
      </c>
      <c r="T300" s="16">
        <f t="shared" si="12"/>
        <v>8333.333333</v>
      </c>
      <c r="U300" s="16" t="str">
        <f t="shared" si="13"/>
        <v>spatter</v>
      </c>
      <c r="V300" s="3">
        <f t="shared" si="14"/>
        <v>18.254473</v>
      </c>
      <c r="W300" s="1">
        <v>1630.0</v>
      </c>
      <c r="X300" s="1">
        <v>3.86</v>
      </c>
      <c r="Y300" s="3">
        <f t="shared" si="17"/>
        <v>51.69532416</v>
      </c>
      <c r="Z300" s="3">
        <f t="shared" si="27"/>
        <v>0.01555290753</v>
      </c>
      <c r="AA300" s="3">
        <f t="shared" si="18"/>
        <v>-499.2155388</v>
      </c>
      <c r="AB300" s="3" t="str">
        <f t="shared" si="19"/>
        <v>no spatter</v>
      </c>
      <c r="AC300" s="18">
        <f t="shared" si="20"/>
        <v>117.9523473</v>
      </c>
      <c r="AD300" s="18">
        <f t="shared" si="21"/>
        <v>0.4577777778</v>
      </c>
      <c r="AE300" s="18">
        <f t="shared" si="22"/>
        <v>827.8614904</v>
      </c>
      <c r="AF300" s="18" t="str">
        <f t="shared" si="23"/>
        <v>blank</v>
      </c>
      <c r="AG300" s="19" t="str">
        <f t="shared" si="24"/>
        <v>Transition Mode</v>
      </c>
      <c r="AH300" s="19">
        <f t="shared" si="25"/>
        <v>344.6649483</v>
      </c>
      <c r="AI300" s="19">
        <f t="shared" si="26"/>
        <v>145.7192445</v>
      </c>
      <c r="AJ300" s="18"/>
    </row>
    <row r="301">
      <c r="A301" s="1">
        <v>500.0</v>
      </c>
      <c r="B301" s="1">
        <v>70.0</v>
      </c>
      <c r="C301" s="1">
        <f t="shared" si="32"/>
        <v>250</v>
      </c>
      <c r="D301" s="1">
        <f t="shared" si="33"/>
        <v>300</v>
      </c>
      <c r="E301" s="3">
        <f t="shared" si="31"/>
        <v>764.2373997</v>
      </c>
      <c r="F301" s="3">
        <f t="shared" si="28"/>
        <v>1162.501235</v>
      </c>
      <c r="G301" s="17">
        <f t="shared" si="1"/>
        <v>2949.956363</v>
      </c>
      <c r="H301" s="3">
        <f t="shared" si="2"/>
        <v>3.056949599</v>
      </c>
      <c r="I301" s="3">
        <f t="shared" si="3"/>
        <v>2.537594175</v>
      </c>
      <c r="J301" s="3">
        <f t="shared" si="4"/>
        <v>1.521125812</v>
      </c>
      <c r="K301" s="1" t="str">
        <f t="shared" si="5"/>
        <v>Desired</v>
      </c>
      <c r="L301" s="1">
        <f t="shared" si="6"/>
        <v>0.6806032051</v>
      </c>
      <c r="M301" s="1">
        <v>7800.0</v>
      </c>
      <c r="N301" s="1">
        <f t="shared" si="7"/>
        <v>41.67665074</v>
      </c>
      <c r="O301" s="1">
        <v>500.0</v>
      </c>
      <c r="P301" s="16">
        <f t="shared" si="8"/>
        <v>2816.665164</v>
      </c>
      <c r="Q301" s="3">
        <f t="shared" si="9"/>
        <v>0.01015292065</v>
      </c>
      <c r="R301" s="16">
        <f t="shared" si="10"/>
        <v>1935.638048</v>
      </c>
      <c r="S301" s="16">
        <f t="shared" si="11"/>
        <v>54727.14736</v>
      </c>
      <c r="T301" s="16">
        <f t="shared" si="12"/>
        <v>8333.333333</v>
      </c>
      <c r="U301" s="16" t="str">
        <f t="shared" si="13"/>
        <v>spatter</v>
      </c>
      <c r="V301" s="3">
        <f t="shared" si="14"/>
        <v>16.686405</v>
      </c>
      <c r="W301" s="1">
        <v>1430.0</v>
      </c>
      <c r="X301" s="1">
        <v>3.86</v>
      </c>
      <c r="Y301" s="3">
        <f t="shared" si="17"/>
        <v>42.14223375</v>
      </c>
      <c r="Z301" s="3">
        <f t="shared" si="27"/>
        <v>0.02013345218</v>
      </c>
      <c r="AA301" s="3">
        <f t="shared" si="18"/>
        <v>-456.0507588</v>
      </c>
      <c r="AB301" s="3" t="str">
        <f t="shared" si="19"/>
        <v>no spatter</v>
      </c>
      <c r="AC301" s="18">
        <f t="shared" si="20"/>
        <v>101.1020119</v>
      </c>
      <c r="AD301" s="18">
        <f t="shared" si="21"/>
        <v>0.3923809524</v>
      </c>
      <c r="AE301" s="18">
        <f t="shared" si="22"/>
        <v>719.1632334</v>
      </c>
      <c r="AF301" s="18" t="str">
        <f t="shared" si="23"/>
        <v>blank</v>
      </c>
      <c r="AG301" s="19" t="str">
        <f t="shared" si="24"/>
        <v>Conduction Mode</v>
      </c>
      <c r="AH301" s="19">
        <f t="shared" si="25"/>
        <v>340.3016025</v>
      </c>
      <c r="AI301" s="19">
        <f t="shared" si="26"/>
        <v>139.9506129</v>
      </c>
      <c r="AJ301" s="18"/>
    </row>
    <row r="302">
      <c r="A302" s="1">
        <v>500.0</v>
      </c>
      <c r="B302" s="1">
        <v>80.0</v>
      </c>
      <c r="C302" s="1">
        <f t="shared" si="32"/>
        <v>250</v>
      </c>
      <c r="D302" s="1">
        <f t="shared" si="33"/>
        <v>300</v>
      </c>
      <c r="E302" s="3">
        <f t="shared" si="31"/>
        <v>680.3351796</v>
      </c>
      <c r="F302" s="3">
        <f t="shared" si="28"/>
        <v>1091.246411</v>
      </c>
      <c r="G302" s="17">
        <f t="shared" si="1"/>
        <v>2823.390995</v>
      </c>
      <c r="H302" s="3">
        <f t="shared" si="2"/>
        <v>2.721340718</v>
      </c>
      <c r="I302" s="3">
        <f t="shared" si="3"/>
        <v>2.58730839</v>
      </c>
      <c r="J302" s="3">
        <f t="shared" si="4"/>
        <v>1.603983513</v>
      </c>
      <c r="K302" s="1" t="str">
        <f t="shared" si="5"/>
        <v>Desired</v>
      </c>
      <c r="L302" s="1">
        <f t="shared" si="6"/>
        <v>0.6696330634</v>
      </c>
      <c r="M302" s="1">
        <v>7800.0</v>
      </c>
      <c r="N302" s="1">
        <f t="shared" si="7"/>
        <v>39.29818312</v>
      </c>
      <c r="O302" s="1">
        <v>500.0</v>
      </c>
      <c r="P302" s="16">
        <f t="shared" si="8"/>
        <v>2592.281426</v>
      </c>
      <c r="Q302" s="3">
        <f t="shared" si="9"/>
        <v>0.009680780023</v>
      </c>
      <c r="R302" s="16">
        <f t="shared" si="10"/>
        <v>1912.923358</v>
      </c>
      <c r="S302" s="16">
        <f t="shared" si="11"/>
        <v>54734.37962</v>
      </c>
      <c r="T302" s="16">
        <f t="shared" si="12"/>
        <v>8333.333333</v>
      </c>
      <c r="U302" s="16" t="str">
        <f t="shared" si="13"/>
        <v>spatter</v>
      </c>
      <c r="V302" s="3">
        <f t="shared" si="14"/>
        <v>15.35711745</v>
      </c>
      <c r="W302" s="1">
        <v>1240.0</v>
      </c>
      <c r="X302" s="1">
        <v>4.15</v>
      </c>
      <c r="Y302" s="3">
        <f t="shared" si="17"/>
        <v>35.29238744</v>
      </c>
      <c r="Z302" s="3">
        <f t="shared" si="27"/>
        <v>0.02516851402</v>
      </c>
      <c r="AA302" s="3">
        <f t="shared" si="18"/>
        <v>-419.4589754</v>
      </c>
      <c r="AB302" s="3" t="str">
        <f t="shared" si="19"/>
        <v>no spatter</v>
      </c>
      <c r="AC302" s="18">
        <f t="shared" si="20"/>
        <v>88.46426044</v>
      </c>
      <c r="AD302" s="18">
        <f t="shared" si="21"/>
        <v>0.3433333333</v>
      </c>
      <c r="AE302" s="18">
        <f t="shared" si="22"/>
        <v>624.9565631</v>
      </c>
      <c r="AF302" s="18" t="str">
        <f t="shared" si="23"/>
        <v>blank</v>
      </c>
      <c r="AG302" s="19" t="str">
        <f t="shared" si="24"/>
        <v>Conduction Mode</v>
      </c>
      <c r="AH302" s="19">
        <f t="shared" si="25"/>
        <v>334.8165317</v>
      </c>
      <c r="AI302" s="19">
        <f t="shared" si="26"/>
        <v>135.1941402</v>
      </c>
      <c r="AJ302" s="18"/>
    </row>
    <row r="303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16"/>
      <c r="Q303" s="3"/>
      <c r="R303" s="16"/>
      <c r="S303" s="16"/>
      <c r="T303" s="16"/>
      <c r="U303" s="16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16"/>
      <c r="Q304" s="3"/>
      <c r="R304" s="16"/>
      <c r="S304" s="16"/>
      <c r="T304" s="16"/>
      <c r="U304" s="16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16"/>
      <c r="Q305" s="3"/>
      <c r="R305" s="16"/>
      <c r="S305" s="16"/>
      <c r="T305" s="16"/>
      <c r="U305" s="16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16"/>
      <c r="Q306" s="3"/>
      <c r="R306" s="16"/>
      <c r="S306" s="16"/>
      <c r="T306" s="16"/>
      <c r="U306" s="16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16"/>
      <c r="Q307" s="3"/>
      <c r="R307" s="16"/>
      <c r="S307" s="16"/>
      <c r="T307" s="16"/>
      <c r="U307" s="16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16"/>
      <c r="Q308" s="3"/>
      <c r="R308" s="16"/>
      <c r="S308" s="16"/>
      <c r="T308" s="16"/>
      <c r="U308" s="16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16"/>
      <c r="Q309" s="3"/>
      <c r="R309" s="16"/>
      <c r="S309" s="16"/>
      <c r="T309" s="16"/>
      <c r="U309" s="16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16"/>
      <c r="Q310" s="3"/>
      <c r="R310" s="16"/>
      <c r="S310" s="16"/>
      <c r="T310" s="16"/>
      <c r="U310" s="16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16"/>
      <c r="Q311" s="3"/>
      <c r="R311" s="16"/>
      <c r="S311" s="16"/>
      <c r="T311" s="16"/>
      <c r="U311" s="16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16"/>
      <c r="Q312" s="3"/>
      <c r="R312" s="16"/>
      <c r="S312" s="16"/>
      <c r="T312" s="16"/>
      <c r="U312" s="16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16"/>
      <c r="Q313" s="3"/>
      <c r="R313" s="16"/>
      <c r="S313" s="16"/>
      <c r="T313" s="16"/>
      <c r="U313" s="16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16"/>
      <c r="Q314" s="3"/>
      <c r="R314" s="16"/>
      <c r="S314" s="16"/>
      <c r="T314" s="16"/>
      <c r="U314" s="16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16"/>
      <c r="Q315" s="3"/>
      <c r="R315" s="16"/>
      <c r="S315" s="16"/>
      <c r="T315" s="16"/>
      <c r="U315" s="16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16"/>
      <c r="Q316" s="3"/>
      <c r="R316" s="16"/>
      <c r="S316" s="16"/>
      <c r="T316" s="16"/>
      <c r="U316" s="16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16"/>
      <c r="Q317" s="3"/>
      <c r="R317" s="16"/>
      <c r="S317" s="16"/>
      <c r="T317" s="16"/>
      <c r="U317" s="16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16"/>
      <c r="Q318" s="3"/>
      <c r="R318" s="16"/>
      <c r="S318" s="16"/>
      <c r="T318" s="16"/>
      <c r="U318" s="16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16"/>
      <c r="Q319" s="3"/>
      <c r="R319" s="16"/>
      <c r="S319" s="16"/>
      <c r="T319" s="16"/>
      <c r="U319" s="16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16"/>
      <c r="Q320" s="3"/>
      <c r="R320" s="16"/>
      <c r="S320" s="16"/>
      <c r="T320" s="16"/>
      <c r="U320" s="16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16"/>
      <c r="Q321" s="3"/>
      <c r="R321" s="16"/>
      <c r="S321" s="16"/>
      <c r="T321" s="16"/>
      <c r="U321" s="16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16"/>
      <c r="Q322" s="3"/>
      <c r="R322" s="16"/>
      <c r="S322" s="16"/>
      <c r="T322" s="16"/>
      <c r="U322" s="16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16"/>
      <c r="Q323" s="3"/>
      <c r="R323" s="16"/>
      <c r="S323" s="16"/>
      <c r="T323" s="16"/>
      <c r="U323" s="16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16"/>
      <c r="Q324" s="3"/>
      <c r="R324" s="16"/>
      <c r="S324" s="16"/>
      <c r="T324" s="16"/>
      <c r="U324" s="16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16"/>
      <c r="Q325" s="3"/>
      <c r="R325" s="16"/>
      <c r="S325" s="16"/>
      <c r="T325" s="16"/>
      <c r="U325" s="16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16"/>
      <c r="Q326" s="3"/>
      <c r="R326" s="16"/>
      <c r="S326" s="16"/>
      <c r="T326" s="16"/>
      <c r="U326" s="16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16"/>
      <c r="Q327" s="3"/>
      <c r="R327" s="16"/>
      <c r="S327" s="16"/>
      <c r="T327" s="16"/>
      <c r="U327" s="16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16"/>
      <c r="Q328" s="3"/>
      <c r="R328" s="16"/>
      <c r="S328" s="16"/>
      <c r="T328" s="16"/>
      <c r="U328" s="16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16"/>
      <c r="Q329" s="3"/>
      <c r="R329" s="16"/>
      <c r="S329" s="16"/>
      <c r="T329" s="16"/>
      <c r="U329" s="16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16"/>
      <c r="Q330" s="3"/>
      <c r="R330" s="16"/>
      <c r="S330" s="16"/>
      <c r="T330" s="16"/>
      <c r="U330" s="16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16"/>
      <c r="Q331" s="3"/>
      <c r="R331" s="16"/>
      <c r="S331" s="16"/>
      <c r="T331" s="16"/>
      <c r="U331" s="16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16"/>
      <c r="Q332" s="3"/>
      <c r="R332" s="16"/>
      <c r="S332" s="16"/>
      <c r="T332" s="16"/>
      <c r="U332" s="16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16"/>
      <c r="Q333" s="3"/>
      <c r="R333" s="16"/>
      <c r="S333" s="16"/>
      <c r="T333" s="16"/>
      <c r="U333" s="16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16"/>
      <c r="Q334" s="3"/>
      <c r="R334" s="16"/>
      <c r="S334" s="16"/>
      <c r="T334" s="16"/>
      <c r="U334" s="16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16"/>
      <c r="Q335" s="3"/>
      <c r="R335" s="16"/>
      <c r="S335" s="16"/>
      <c r="T335" s="16"/>
      <c r="U335" s="16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16"/>
      <c r="Q336" s="3"/>
      <c r="R336" s="16"/>
      <c r="S336" s="16"/>
      <c r="T336" s="16"/>
      <c r="U336" s="16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16"/>
      <c r="Q337" s="3"/>
      <c r="R337" s="16"/>
      <c r="S337" s="16"/>
      <c r="T337" s="16"/>
      <c r="U337" s="16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16"/>
      <c r="Q338" s="3"/>
      <c r="R338" s="16"/>
      <c r="S338" s="16"/>
      <c r="T338" s="16"/>
      <c r="U338" s="16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16"/>
      <c r="Q339" s="3"/>
      <c r="R339" s="16"/>
      <c r="S339" s="16"/>
      <c r="T339" s="16"/>
      <c r="U339" s="16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16"/>
      <c r="Q340" s="3"/>
      <c r="R340" s="16"/>
      <c r="S340" s="16"/>
      <c r="T340" s="16"/>
      <c r="U340" s="16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16"/>
      <c r="Q341" s="3"/>
      <c r="R341" s="16"/>
      <c r="S341" s="16"/>
      <c r="T341" s="16"/>
      <c r="U341" s="16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16"/>
      <c r="Q342" s="3"/>
      <c r="R342" s="16"/>
      <c r="S342" s="16"/>
      <c r="T342" s="16"/>
      <c r="U342" s="16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16"/>
      <c r="Q343" s="3"/>
      <c r="R343" s="16"/>
      <c r="S343" s="16"/>
      <c r="T343" s="16"/>
      <c r="U343" s="16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16"/>
      <c r="Q344" s="3"/>
      <c r="R344" s="16"/>
      <c r="S344" s="16"/>
      <c r="T344" s="16"/>
      <c r="U344" s="16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16"/>
      <c r="Q345" s="3"/>
      <c r="R345" s="16"/>
      <c r="S345" s="16"/>
      <c r="T345" s="16"/>
      <c r="U345" s="16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16"/>
      <c r="Q346" s="3"/>
      <c r="R346" s="16"/>
      <c r="S346" s="16"/>
      <c r="T346" s="16"/>
      <c r="U346" s="16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16"/>
      <c r="Q347" s="3"/>
      <c r="R347" s="16"/>
      <c r="S347" s="16"/>
      <c r="T347" s="16"/>
      <c r="U347" s="16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16"/>
      <c r="Q348" s="3"/>
      <c r="R348" s="16"/>
      <c r="S348" s="16"/>
      <c r="T348" s="16"/>
      <c r="U348" s="16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16"/>
      <c r="Q349" s="3"/>
      <c r="R349" s="16"/>
      <c r="S349" s="16"/>
      <c r="T349" s="16"/>
      <c r="U349" s="16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16"/>
      <c r="Q350" s="3"/>
      <c r="R350" s="16"/>
      <c r="S350" s="16"/>
      <c r="T350" s="16"/>
      <c r="U350" s="16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16"/>
      <c r="Q351" s="3"/>
      <c r="R351" s="16"/>
      <c r="S351" s="16"/>
      <c r="T351" s="16"/>
      <c r="U351" s="16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16"/>
      <c r="Q352" s="3"/>
      <c r="R352" s="16"/>
      <c r="S352" s="16"/>
      <c r="T352" s="16"/>
      <c r="U352" s="16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16"/>
      <c r="Q353" s="3"/>
      <c r="R353" s="16"/>
      <c r="S353" s="16"/>
      <c r="T353" s="16"/>
      <c r="U353" s="16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16"/>
      <c r="Q354" s="3"/>
      <c r="R354" s="16"/>
      <c r="S354" s="16"/>
      <c r="T354" s="16"/>
      <c r="U354" s="16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16"/>
      <c r="Q355" s="3"/>
      <c r="R355" s="16"/>
      <c r="S355" s="16"/>
      <c r="T355" s="16"/>
      <c r="U355" s="16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16"/>
      <c r="Q356" s="3"/>
      <c r="R356" s="16"/>
      <c r="S356" s="16"/>
      <c r="T356" s="16"/>
      <c r="U356" s="16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16"/>
      <c r="Q357" s="3"/>
      <c r="R357" s="16"/>
      <c r="S357" s="16"/>
      <c r="T357" s="16"/>
      <c r="U357" s="16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16"/>
      <c r="Q358" s="3"/>
      <c r="R358" s="16"/>
      <c r="S358" s="16"/>
      <c r="T358" s="16"/>
      <c r="U358" s="16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16"/>
      <c r="Q359" s="3"/>
      <c r="R359" s="16"/>
      <c r="S359" s="16"/>
      <c r="T359" s="16"/>
      <c r="U359" s="16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16"/>
      <c r="Q360" s="3"/>
      <c r="R360" s="16"/>
      <c r="S360" s="16"/>
      <c r="T360" s="16"/>
      <c r="U360" s="16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16"/>
      <c r="Q361" s="3"/>
      <c r="R361" s="16"/>
      <c r="S361" s="16"/>
      <c r="T361" s="16"/>
      <c r="U361" s="16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16"/>
      <c r="Q362" s="3"/>
      <c r="R362" s="16"/>
      <c r="S362" s="16"/>
      <c r="T362" s="16"/>
      <c r="U362" s="16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16"/>
      <c r="Q363" s="3"/>
      <c r="R363" s="16"/>
      <c r="S363" s="16"/>
      <c r="T363" s="16"/>
      <c r="U363" s="16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16"/>
      <c r="Q364" s="3"/>
      <c r="R364" s="16"/>
      <c r="S364" s="16"/>
      <c r="T364" s="16"/>
      <c r="U364" s="16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16"/>
      <c r="Q365" s="3"/>
      <c r="R365" s="16"/>
      <c r="S365" s="16"/>
      <c r="T365" s="16"/>
      <c r="U365" s="16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16"/>
      <c r="Q366" s="3"/>
      <c r="R366" s="16"/>
      <c r="S366" s="16"/>
      <c r="T366" s="16"/>
      <c r="U366" s="16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16"/>
      <c r="Q367" s="3"/>
      <c r="R367" s="16"/>
      <c r="S367" s="16"/>
      <c r="T367" s="16"/>
      <c r="U367" s="16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6"/>
      <c r="Q368" s="3"/>
      <c r="R368" s="16"/>
      <c r="S368" s="16"/>
      <c r="T368" s="16"/>
      <c r="U368" s="16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6"/>
      <c r="Q369" s="3"/>
      <c r="R369" s="16"/>
      <c r="S369" s="16"/>
      <c r="T369" s="16"/>
      <c r="U369" s="16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6"/>
      <c r="Q370" s="3"/>
      <c r="R370" s="16"/>
      <c r="S370" s="16"/>
      <c r="T370" s="16"/>
      <c r="U370" s="16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6"/>
      <c r="Q371" s="3"/>
      <c r="R371" s="16"/>
      <c r="S371" s="16"/>
      <c r="T371" s="16"/>
      <c r="U371" s="16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16"/>
      <c r="Q372" s="3"/>
      <c r="R372" s="16"/>
      <c r="S372" s="16"/>
      <c r="T372" s="16"/>
      <c r="U372" s="16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16"/>
      <c r="Q373" s="3"/>
      <c r="R373" s="16"/>
      <c r="S373" s="16"/>
      <c r="T373" s="16"/>
      <c r="U373" s="16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16"/>
      <c r="Q374" s="3"/>
      <c r="R374" s="16"/>
      <c r="S374" s="16"/>
      <c r="T374" s="16"/>
      <c r="U374" s="16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16"/>
      <c r="Q375" s="3"/>
      <c r="R375" s="16"/>
      <c r="S375" s="16"/>
      <c r="T375" s="16"/>
      <c r="U375" s="16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16"/>
      <c r="Q376" s="3"/>
      <c r="R376" s="16"/>
      <c r="S376" s="16"/>
      <c r="T376" s="16"/>
      <c r="U376" s="16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16"/>
      <c r="Q377" s="3"/>
      <c r="R377" s="16"/>
      <c r="S377" s="16"/>
      <c r="T377" s="16"/>
      <c r="U377" s="16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16"/>
      <c r="Q378" s="3"/>
      <c r="R378" s="16"/>
      <c r="S378" s="16"/>
      <c r="T378" s="16"/>
      <c r="U378" s="16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16"/>
      <c r="Q379" s="3"/>
      <c r="R379" s="16"/>
      <c r="S379" s="16"/>
      <c r="T379" s="16"/>
      <c r="U379" s="16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16"/>
      <c r="Q380" s="3"/>
      <c r="R380" s="16"/>
      <c r="S380" s="16"/>
      <c r="T380" s="16"/>
      <c r="U380" s="16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16"/>
      <c r="Q381" s="3"/>
      <c r="R381" s="16"/>
      <c r="S381" s="16"/>
      <c r="T381" s="16"/>
      <c r="U381" s="16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16"/>
      <c r="Q382" s="3"/>
      <c r="R382" s="16"/>
      <c r="S382" s="16"/>
      <c r="T382" s="16"/>
      <c r="U382" s="16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16"/>
      <c r="Q383" s="3"/>
      <c r="R383" s="16"/>
      <c r="S383" s="16"/>
      <c r="T383" s="16"/>
      <c r="U383" s="16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16"/>
      <c r="Q384" s="3"/>
      <c r="R384" s="16"/>
      <c r="S384" s="16"/>
      <c r="T384" s="16"/>
      <c r="U384" s="16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16"/>
      <c r="Q385" s="3"/>
      <c r="R385" s="16"/>
      <c r="S385" s="16"/>
      <c r="T385" s="16"/>
      <c r="U385" s="16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16"/>
      <c r="Q386" s="3"/>
      <c r="R386" s="16"/>
      <c r="S386" s="16"/>
      <c r="T386" s="16"/>
      <c r="U386" s="16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16"/>
      <c r="Q387" s="3"/>
      <c r="R387" s="16"/>
      <c r="S387" s="16"/>
      <c r="T387" s="16"/>
      <c r="U387" s="16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16"/>
      <c r="Q388" s="3"/>
      <c r="R388" s="16"/>
      <c r="S388" s="16"/>
      <c r="T388" s="16"/>
      <c r="U388" s="16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16"/>
      <c r="Q389" s="3"/>
      <c r="R389" s="16"/>
      <c r="S389" s="16"/>
      <c r="T389" s="16"/>
      <c r="U389" s="16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16"/>
      <c r="Q390" s="3"/>
      <c r="R390" s="16"/>
      <c r="S390" s="16"/>
      <c r="T390" s="16"/>
      <c r="U390" s="16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16"/>
      <c r="Q391" s="3"/>
      <c r="R391" s="16"/>
      <c r="S391" s="16"/>
      <c r="T391" s="16"/>
      <c r="U391" s="16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16"/>
      <c r="Q392" s="3"/>
      <c r="R392" s="16"/>
      <c r="S392" s="16"/>
      <c r="T392" s="16"/>
      <c r="U392" s="16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16"/>
      <c r="Q393" s="3"/>
      <c r="R393" s="16"/>
      <c r="S393" s="16"/>
      <c r="T393" s="16"/>
      <c r="U393" s="16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16"/>
      <c r="Q394" s="3"/>
      <c r="R394" s="16"/>
      <c r="S394" s="16"/>
      <c r="T394" s="16"/>
      <c r="U394" s="16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16"/>
      <c r="Q395" s="3"/>
      <c r="R395" s="16"/>
      <c r="S395" s="16"/>
      <c r="T395" s="16"/>
      <c r="U395" s="16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16"/>
      <c r="Q396" s="3"/>
      <c r="R396" s="16"/>
      <c r="S396" s="16"/>
      <c r="T396" s="16"/>
      <c r="U396" s="16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16"/>
      <c r="Q397" s="3"/>
      <c r="R397" s="16"/>
      <c r="S397" s="16"/>
      <c r="T397" s="16"/>
      <c r="U397" s="16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16"/>
      <c r="Q398" s="3"/>
      <c r="R398" s="16"/>
      <c r="S398" s="16"/>
      <c r="T398" s="16"/>
      <c r="U398" s="16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16"/>
      <c r="Q399" s="3"/>
      <c r="R399" s="16"/>
      <c r="S399" s="16"/>
      <c r="T399" s="16"/>
      <c r="U399" s="16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16"/>
      <c r="Q400" s="3"/>
      <c r="R400" s="16"/>
      <c r="S400" s="16"/>
      <c r="T400" s="16"/>
      <c r="U400" s="16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16"/>
      <c r="Q401" s="3"/>
      <c r="R401" s="16"/>
      <c r="S401" s="16"/>
      <c r="T401" s="16"/>
      <c r="U401" s="16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16"/>
      <c r="Q402" s="3"/>
      <c r="R402" s="16"/>
      <c r="S402" s="16"/>
      <c r="T402" s="16"/>
      <c r="U402" s="16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16"/>
      <c r="Q403" s="3"/>
      <c r="R403" s="16"/>
      <c r="S403" s="16"/>
      <c r="T403" s="16"/>
      <c r="U403" s="16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16"/>
      <c r="Q404" s="3"/>
      <c r="R404" s="16"/>
      <c r="S404" s="16"/>
      <c r="T404" s="16"/>
      <c r="U404" s="16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16"/>
      <c r="Q405" s="3"/>
      <c r="R405" s="16"/>
      <c r="S405" s="16"/>
      <c r="T405" s="16"/>
      <c r="U405" s="16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16"/>
      <c r="Q406" s="3"/>
      <c r="R406" s="16"/>
      <c r="S406" s="16"/>
      <c r="T406" s="16"/>
      <c r="U406" s="16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16"/>
      <c r="Q407" s="3"/>
      <c r="R407" s="16"/>
      <c r="S407" s="16"/>
      <c r="T407" s="16"/>
      <c r="U407" s="16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16"/>
      <c r="Q408" s="3"/>
      <c r="R408" s="16"/>
      <c r="S408" s="16"/>
      <c r="T408" s="16"/>
      <c r="U408" s="16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16"/>
      <c r="Q409" s="3"/>
      <c r="R409" s="16"/>
      <c r="S409" s="16"/>
      <c r="T409" s="16"/>
      <c r="U409" s="16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16"/>
      <c r="Q410" s="3"/>
      <c r="R410" s="16"/>
      <c r="S410" s="16"/>
      <c r="T410" s="16"/>
      <c r="U410" s="16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16"/>
      <c r="Q411" s="3"/>
      <c r="R411" s="16"/>
      <c r="S411" s="16"/>
      <c r="T411" s="16"/>
      <c r="U411" s="16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16"/>
      <c r="Q412" s="3"/>
      <c r="R412" s="16"/>
      <c r="S412" s="16"/>
      <c r="T412" s="16"/>
      <c r="U412" s="16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16"/>
      <c r="Q413" s="3"/>
      <c r="R413" s="16"/>
      <c r="S413" s="16"/>
      <c r="T413" s="16"/>
      <c r="U413" s="16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16"/>
      <c r="Q414" s="3"/>
      <c r="R414" s="16"/>
      <c r="S414" s="16"/>
      <c r="T414" s="16"/>
      <c r="U414" s="16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16"/>
      <c r="Q415" s="3"/>
      <c r="R415" s="16"/>
      <c r="S415" s="16"/>
      <c r="T415" s="16"/>
      <c r="U415" s="16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16"/>
      <c r="Q416" s="3"/>
      <c r="R416" s="16"/>
      <c r="S416" s="16"/>
      <c r="T416" s="16"/>
      <c r="U416" s="16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16"/>
      <c r="Q417" s="3"/>
      <c r="R417" s="16"/>
      <c r="S417" s="16"/>
      <c r="T417" s="16"/>
      <c r="U417" s="16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16"/>
      <c r="Q418" s="3"/>
      <c r="R418" s="16"/>
      <c r="S418" s="16"/>
      <c r="T418" s="16"/>
      <c r="U418" s="16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16"/>
      <c r="Q419" s="3"/>
      <c r="R419" s="16"/>
      <c r="S419" s="16"/>
      <c r="T419" s="16"/>
      <c r="U419" s="16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16"/>
      <c r="Q420" s="3"/>
      <c r="R420" s="16"/>
      <c r="S420" s="16"/>
      <c r="T420" s="16"/>
      <c r="U420" s="16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16"/>
      <c r="Q421" s="3"/>
      <c r="R421" s="16"/>
      <c r="S421" s="16"/>
      <c r="T421" s="16"/>
      <c r="U421" s="16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16"/>
      <c r="Q422" s="3"/>
      <c r="R422" s="16"/>
      <c r="S422" s="16"/>
      <c r="T422" s="16"/>
      <c r="U422" s="16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16"/>
      <c r="Q423" s="3"/>
      <c r="R423" s="16"/>
      <c r="S423" s="16"/>
      <c r="T423" s="16"/>
      <c r="U423" s="16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16"/>
      <c r="Q424" s="3"/>
      <c r="R424" s="16"/>
      <c r="S424" s="16"/>
      <c r="T424" s="16"/>
      <c r="U424" s="16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16"/>
      <c r="Q425" s="3"/>
      <c r="R425" s="16"/>
      <c r="S425" s="16"/>
      <c r="T425" s="16"/>
      <c r="U425" s="16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16"/>
      <c r="Q426" s="3"/>
      <c r="R426" s="16"/>
      <c r="S426" s="16"/>
      <c r="T426" s="16"/>
      <c r="U426" s="16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16"/>
      <c r="Q427" s="3"/>
      <c r="R427" s="16"/>
      <c r="S427" s="16"/>
      <c r="T427" s="16"/>
      <c r="U427" s="16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16"/>
      <c r="Q428" s="3"/>
      <c r="R428" s="16"/>
      <c r="S428" s="16"/>
      <c r="T428" s="16"/>
      <c r="U428" s="16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16"/>
      <c r="Q429" s="3"/>
      <c r="R429" s="16"/>
      <c r="S429" s="16"/>
      <c r="T429" s="16"/>
      <c r="U429" s="16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16"/>
      <c r="Q430" s="3"/>
      <c r="R430" s="16"/>
      <c r="S430" s="16"/>
      <c r="T430" s="16"/>
      <c r="U430" s="16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16"/>
      <c r="Q431" s="3"/>
      <c r="R431" s="16"/>
      <c r="S431" s="16"/>
      <c r="T431" s="16"/>
      <c r="U431" s="16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16"/>
      <c r="Q432" s="3"/>
      <c r="R432" s="16"/>
      <c r="S432" s="16"/>
      <c r="T432" s="16"/>
      <c r="U432" s="16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16"/>
      <c r="Q433" s="3"/>
      <c r="R433" s="16"/>
      <c r="S433" s="16"/>
      <c r="T433" s="16"/>
      <c r="U433" s="16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16"/>
      <c r="Q434" s="3"/>
      <c r="R434" s="16"/>
      <c r="S434" s="16"/>
      <c r="T434" s="16"/>
      <c r="U434" s="16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16"/>
      <c r="Q435" s="3"/>
      <c r="R435" s="16"/>
      <c r="S435" s="16"/>
      <c r="T435" s="16"/>
      <c r="U435" s="16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16"/>
      <c r="Q436" s="3"/>
      <c r="R436" s="16"/>
      <c r="S436" s="16"/>
      <c r="T436" s="16"/>
      <c r="U436" s="16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16"/>
      <c r="Q437" s="3"/>
      <c r="R437" s="16"/>
      <c r="S437" s="16"/>
      <c r="T437" s="16"/>
      <c r="U437" s="16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16"/>
      <c r="Q438" s="3"/>
      <c r="R438" s="16"/>
      <c r="S438" s="16"/>
      <c r="T438" s="16"/>
      <c r="U438" s="16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16"/>
      <c r="Q439" s="3"/>
      <c r="R439" s="16"/>
      <c r="S439" s="16"/>
      <c r="T439" s="16"/>
      <c r="U439" s="16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16"/>
      <c r="Q440" s="3"/>
      <c r="R440" s="16"/>
      <c r="S440" s="16"/>
      <c r="T440" s="16"/>
      <c r="U440" s="16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16"/>
      <c r="Q441" s="3"/>
      <c r="R441" s="16"/>
      <c r="S441" s="16"/>
      <c r="T441" s="16"/>
      <c r="U441" s="16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16"/>
      <c r="Q442" s="3"/>
      <c r="R442" s="16"/>
      <c r="S442" s="16"/>
      <c r="T442" s="16"/>
      <c r="U442" s="16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16"/>
      <c r="Q443" s="3"/>
      <c r="R443" s="16"/>
      <c r="S443" s="16"/>
      <c r="T443" s="16"/>
      <c r="U443" s="16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16"/>
      <c r="Q444" s="3"/>
      <c r="R444" s="16"/>
      <c r="S444" s="16"/>
      <c r="T444" s="16"/>
      <c r="U444" s="16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16"/>
      <c r="Q445" s="3"/>
      <c r="R445" s="16"/>
      <c r="S445" s="16"/>
      <c r="T445" s="16"/>
      <c r="U445" s="16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16"/>
      <c r="Q446" s="3"/>
      <c r="R446" s="16"/>
      <c r="S446" s="16"/>
      <c r="T446" s="16"/>
      <c r="U446" s="16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16"/>
      <c r="Q447" s="3"/>
      <c r="R447" s="16"/>
      <c r="S447" s="16"/>
      <c r="T447" s="16"/>
      <c r="U447" s="16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16"/>
      <c r="Q448" s="3"/>
      <c r="R448" s="16"/>
      <c r="S448" s="16"/>
      <c r="T448" s="16"/>
      <c r="U448" s="16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16"/>
      <c r="Q449" s="3"/>
      <c r="R449" s="16"/>
      <c r="S449" s="16"/>
      <c r="T449" s="16"/>
      <c r="U449" s="16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16"/>
      <c r="Q450" s="3"/>
      <c r="R450" s="16"/>
      <c r="S450" s="16"/>
      <c r="T450" s="16"/>
      <c r="U450" s="16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16"/>
      <c r="Q451" s="3"/>
      <c r="R451" s="16"/>
      <c r="S451" s="16"/>
      <c r="T451" s="16"/>
      <c r="U451" s="16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16"/>
      <c r="Q452" s="3"/>
      <c r="R452" s="16"/>
      <c r="S452" s="16"/>
      <c r="T452" s="16"/>
      <c r="U452" s="16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16"/>
      <c r="Q453" s="3"/>
      <c r="R453" s="16"/>
      <c r="S453" s="16"/>
      <c r="T453" s="16"/>
      <c r="U453" s="16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16"/>
      <c r="Q454" s="3"/>
      <c r="R454" s="16"/>
      <c r="S454" s="16"/>
      <c r="T454" s="16"/>
      <c r="U454" s="16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16"/>
      <c r="Q455" s="3"/>
      <c r="R455" s="16"/>
      <c r="S455" s="16"/>
      <c r="T455" s="16"/>
      <c r="U455" s="16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16"/>
      <c r="Q456" s="3"/>
      <c r="R456" s="16"/>
      <c r="S456" s="16"/>
      <c r="T456" s="16"/>
      <c r="U456" s="16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16"/>
      <c r="Q457" s="3"/>
      <c r="R457" s="16"/>
      <c r="S457" s="16"/>
      <c r="T457" s="16"/>
      <c r="U457" s="16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16"/>
      <c r="Q458" s="3"/>
      <c r="R458" s="16"/>
      <c r="S458" s="16"/>
      <c r="T458" s="16"/>
      <c r="U458" s="16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16"/>
      <c r="Q459" s="3"/>
      <c r="R459" s="16"/>
      <c r="S459" s="16"/>
      <c r="T459" s="16"/>
      <c r="U459" s="16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16"/>
      <c r="Q460" s="3"/>
      <c r="R460" s="16"/>
      <c r="S460" s="16"/>
      <c r="T460" s="16"/>
      <c r="U460" s="16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16"/>
      <c r="Q461" s="3"/>
      <c r="R461" s="16"/>
      <c r="S461" s="16"/>
      <c r="T461" s="16"/>
      <c r="U461" s="16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16"/>
      <c r="Q462" s="3"/>
      <c r="R462" s="16"/>
      <c r="S462" s="16"/>
      <c r="T462" s="16"/>
      <c r="U462" s="16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16"/>
      <c r="Q463" s="3"/>
      <c r="R463" s="16"/>
      <c r="S463" s="16"/>
      <c r="T463" s="16"/>
      <c r="U463" s="16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16"/>
      <c r="Q464" s="3"/>
      <c r="R464" s="16"/>
      <c r="S464" s="16"/>
      <c r="T464" s="16"/>
      <c r="U464" s="16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16"/>
      <c r="Q465" s="3"/>
      <c r="R465" s="16"/>
      <c r="S465" s="16"/>
      <c r="T465" s="16"/>
      <c r="U465" s="16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16"/>
      <c r="Q466" s="3"/>
      <c r="R466" s="16"/>
      <c r="S466" s="16"/>
      <c r="T466" s="16"/>
      <c r="U466" s="16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16"/>
      <c r="Q467" s="3"/>
      <c r="R467" s="16"/>
      <c r="S467" s="16"/>
      <c r="T467" s="16"/>
      <c r="U467" s="16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16"/>
      <c r="Q468" s="3"/>
      <c r="R468" s="16"/>
      <c r="S468" s="16"/>
      <c r="T468" s="16"/>
      <c r="U468" s="16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16"/>
      <c r="Q469" s="3"/>
      <c r="R469" s="16"/>
      <c r="S469" s="16"/>
      <c r="T469" s="16"/>
      <c r="U469" s="16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16"/>
      <c r="Q470" s="3"/>
      <c r="R470" s="16"/>
      <c r="S470" s="16"/>
      <c r="T470" s="16"/>
      <c r="U470" s="16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16"/>
      <c r="Q471" s="3"/>
      <c r="R471" s="16"/>
      <c r="S471" s="16"/>
      <c r="T471" s="16"/>
      <c r="U471" s="16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16"/>
      <c r="Q472" s="3"/>
      <c r="R472" s="16"/>
      <c r="S472" s="16"/>
      <c r="T472" s="16"/>
      <c r="U472" s="16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16"/>
      <c r="Q473" s="3"/>
      <c r="R473" s="16"/>
      <c r="S473" s="16"/>
      <c r="T473" s="16"/>
      <c r="U473" s="16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16"/>
      <c r="Q474" s="3"/>
      <c r="R474" s="16"/>
      <c r="S474" s="16"/>
      <c r="T474" s="16"/>
      <c r="U474" s="16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16"/>
      <c r="Q475" s="3"/>
      <c r="R475" s="16"/>
      <c r="S475" s="16"/>
      <c r="T475" s="16"/>
      <c r="U475" s="16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16"/>
      <c r="Q476" s="3"/>
      <c r="R476" s="16"/>
      <c r="S476" s="16"/>
      <c r="T476" s="16"/>
      <c r="U476" s="16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16"/>
      <c r="Q477" s="3"/>
      <c r="R477" s="16"/>
      <c r="S477" s="16"/>
      <c r="T477" s="16"/>
      <c r="U477" s="16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16"/>
      <c r="Q478" s="3"/>
      <c r="R478" s="16"/>
      <c r="S478" s="16"/>
      <c r="T478" s="16"/>
      <c r="U478" s="16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16"/>
      <c r="Q479" s="3"/>
      <c r="R479" s="16"/>
      <c r="S479" s="16"/>
      <c r="T479" s="16"/>
      <c r="U479" s="16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16"/>
      <c r="Q480" s="3"/>
      <c r="R480" s="16"/>
      <c r="S480" s="16"/>
      <c r="T480" s="16"/>
      <c r="U480" s="16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16"/>
      <c r="Q481" s="3"/>
      <c r="R481" s="16"/>
      <c r="S481" s="16"/>
      <c r="T481" s="16"/>
      <c r="U481" s="16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16"/>
      <c r="Q482" s="3"/>
      <c r="R482" s="16"/>
      <c r="S482" s="16"/>
      <c r="T482" s="16"/>
      <c r="U482" s="16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16"/>
      <c r="Q483" s="3"/>
      <c r="R483" s="16"/>
      <c r="S483" s="16"/>
      <c r="T483" s="16"/>
      <c r="U483" s="16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16"/>
      <c r="Q484" s="3"/>
      <c r="R484" s="16"/>
      <c r="S484" s="16"/>
      <c r="T484" s="16"/>
      <c r="U484" s="16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16"/>
      <c r="Q485" s="3"/>
      <c r="R485" s="16"/>
      <c r="S485" s="16"/>
      <c r="T485" s="16"/>
      <c r="U485" s="16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16"/>
      <c r="Q486" s="3"/>
      <c r="R486" s="16"/>
      <c r="S486" s="16"/>
      <c r="T486" s="16"/>
      <c r="U486" s="16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16"/>
      <c r="Q487" s="3"/>
      <c r="R487" s="16"/>
      <c r="S487" s="16"/>
      <c r="T487" s="16"/>
      <c r="U487" s="16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16"/>
      <c r="Q488" s="3"/>
      <c r="R488" s="16"/>
      <c r="S488" s="16"/>
      <c r="T488" s="16"/>
      <c r="U488" s="16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16"/>
      <c r="Q489" s="3"/>
      <c r="R489" s="16"/>
      <c r="S489" s="16"/>
      <c r="T489" s="16"/>
      <c r="U489" s="16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16"/>
      <c r="Q490" s="3"/>
      <c r="R490" s="16"/>
      <c r="S490" s="16"/>
      <c r="T490" s="16"/>
      <c r="U490" s="16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16"/>
      <c r="Q491" s="3"/>
      <c r="R491" s="16"/>
      <c r="S491" s="16"/>
      <c r="T491" s="16"/>
      <c r="U491" s="16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16"/>
      <c r="Q492" s="3"/>
      <c r="R492" s="16"/>
      <c r="S492" s="16"/>
      <c r="T492" s="16"/>
      <c r="U492" s="16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16"/>
      <c r="Q493" s="3"/>
      <c r="R493" s="16"/>
      <c r="S493" s="16"/>
      <c r="T493" s="16"/>
      <c r="U493" s="16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16"/>
      <c r="Q494" s="3"/>
      <c r="R494" s="16"/>
      <c r="S494" s="16"/>
      <c r="T494" s="16"/>
      <c r="U494" s="16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16"/>
      <c r="Q495" s="3"/>
      <c r="R495" s="16"/>
      <c r="S495" s="16"/>
      <c r="T495" s="16"/>
      <c r="U495" s="16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16"/>
      <c r="Q496" s="3"/>
      <c r="R496" s="16"/>
      <c r="S496" s="16"/>
      <c r="T496" s="16"/>
      <c r="U496" s="16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16"/>
      <c r="Q497" s="3"/>
      <c r="R497" s="16"/>
      <c r="S497" s="16"/>
      <c r="T497" s="16"/>
      <c r="U497" s="16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16"/>
      <c r="Q498" s="3"/>
      <c r="R498" s="16"/>
      <c r="S498" s="16"/>
      <c r="T498" s="16"/>
      <c r="U498" s="16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16"/>
      <c r="Q499" s="3"/>
      <c r="R499" s="16"/>
      <c r="S499" s="16"/>
      <c r="T499" s="16"/>
      <c r="U499" s="16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16"/>
      <c r="Q500" s="3"/>
      <c r="R500" s="16"/>
      <c r="S500" s="16"/>
      <c r="T500" s="16"/>
      <c r="U500" s="16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16"/>
      <c r="Q501" s="3"/>
      <c r="R501" s="16"/>
      <c r="S501" s="16"/>
      <c r="T501" s="16"/>
      <c r="U501" s="16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16"/>
      <c r="Q502" s="3"/>
      <c r="R502" s="16"/>
      <c r="S502" s="16"/>
      <c r="T502" s="16"/>
      <c r="U502" s="16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16"/>
      <c r="Q503" s="3"/>
      <c r="R503" s="16"/>
      <c r="S503" s="16"/>
      <c r="T503" s="16"/>
      <c r="U503" s="16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16"/>
      <c r="Q504" s="3"/>
      <c r="R504" s="16"/>
      <c r="S504" s="16"/>
      <c r="T504" s="16"/>
      <c r="U504" s="16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16"/>
      <c r="Q505" s="3"/>
      <c r="R505" s="16"/>
      <c r="S505" s="16"/>
      <c r="T505" s="16"/>
      <c r="U505" s="16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16"/>
      <c r="Q506" s="3"/>
      <c r="R506" s="16"/>
      <c r="S506" s="16"/>
      <c r="T506" s="16"/>
      <c r="U506" s="16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16"/>
      <c r="Q507" s="3"/>
      <c r="R507" s="16"/>
      <c r="S507" s="16"/>
      <c r="T507" s="16"/>
      <c r="U507" s="16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16"/>
      <c r="Q508" s="3"/>
      <c r="R508" s="16"/>
      <c r="S508" s="16"/>
      <c r="T508" s="16"/>
      <c r="U508" s="16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16"/>
      <c r="Q509" s="3"/>
      <c r="R509" s="16"/>
      <c r="S509" s="16"/>
      <c r="T509" s="16"/>
      <c r="U509" s="16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16"/>
      <c r="Q510" s="3"/>
      <c r="R510" s="16"/>
      <c r="S510" s="16"/>
      <c r="T510" s="16"/>
      <c r="U510" s="16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16"/>
      <c r="Q511" s="3"/>
      <c r="R511" s="16"/>
      <c r="S511" s="16"/>
      <c r="T511" s="16"/>
      <c r="U511" s="16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16"/>
      <c r="Q512" s="3"/>
      <c r="R512" s="16"/>
      <c r="S512" s="16"/>
      <c r="T512" s="16"/>
      <c r="U512" s="16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16"/>
      <c r="Q513" s="3"/>
      <c r="R513" s="16"/>
      <c r="S513" s="16"/>
      <c r="T513" s="16"/>
      <c r="U513" s="16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16"/>
      <c r="Q514" s="3"/>
      <c r="R514" s="16"/>
      <c r="S514" s="16"/>
      <c r="T514" s="16"/>
      <c r="U514" s="16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16"/>
      <c r="Q515" s="3"/>
      <c r="R515" s="16"/>
      <c r="S515" s="16"/>
      <c r="T515" s="16"/>
      <c r="U515" s="16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16"/>
      <c r="Q516" s="3"/>
      <c r="R516" s="16"/>
      <c r="S516" s="16"/>
      <c r="T516" s="16"/>
      <c r="U516" s="16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16"/>
      <c r="Q517" s="3"/>
      <c r="R517" s="16"/>
      <c r="S517" s="16"/>
      <c r="T517" s="16"/>
      <c r="U517" s="16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16"/>
      <c r="Q518" s="3"/>
      <c r="R518" s="16"/>
      <c r="S518" s="16"/>
      <c r="T518" s="16"/>
      <c r="U518" s="16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16"/>
      <c r="Q519" s="3"/>
      <c r="R519" s="16"/>
      <c r="S519" s="16"/>
      <c r="T519" s="16"/>
      <c r="U519" s="16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16"/>
      <c r="Q520" s="3"/>
      <c r="R520" s="16"/>
      <c r="S520" s="16"/>
      <c r="T520" s="16"/>
      <c r="U520" s="16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16"/>
      <c r="Q521" s="3"/>
      <c r="R521" s="16"/>
      <c r="S521" s="16"/>
      <c r="T521" s="16"/>
      <c r="U521" s="16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16"/>
      <c r="Q522" s="3"/>
      <c r="R522" s="16"/>
      <c r="S522" s="16"/>
      <c r="T522" s="16"/>
      <c r="U522" s="16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16"/>
      <c r="Q523" s="3"/>
      <c r="R523" s="16"/>
      <c r="S523" s="16"/>
      <c r="T523" s="16"/>
      <c r="U523" s="16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16"/>
      <c r="Q524" s="3"/>
      <c r="R524" s="16"/>
      <c r="S524" s="16"/>
      <c r="T524" s="16"/>
      <c r="U524" s="16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16"/>
      <c r="Q525" s="3"/>
      <c r="R525" s="16"/>
      <c r="S525" s="16"/>
      <c r="T525" s="16"/>
      <c r="U525" s="16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16"/>
      <c r="Q526" s="3"/>
      <c r="R526" s="16"/>
      <c r="S526" s="16"/>
      <c r="T526" s="16"/>
      <c r="U526" s="16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16"/>
      <c r="Q527" s="3"/>
      <c r="R527" s="16"/>
      <c r="S527" s="16"/>
      <c r="T527" s="16"/>
      <c r="U527" s="16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16"/>
      <c r="Q528" s="3"/>
      <c r="R528" s="16"/>
      <c r="S528" s="16"/>
      <c r="T528" s="16"/>
      <c r="U528" s="16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16"/>
      <c r="Q529" s="3"/>
      <c r="R529" s="16"/>
      <c r="S529" s="16"/>
      <c r="T529" s="16"/>
      <c r="U529" s="16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16"/>
      <c r="Q530" s="3"/>
      <c r="R530" s="16"/>
      <c r="S530" s="16"/>
      <c r="T530" s="16"/>
      <c r="U530" s="16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16"/>
      <c r="Q531" s="3"/>
      <c r="R531" s="16"/>
      <c r="S531" s="16"/>
      <c r="T531" s="16"/>
      <c r="U531" s="16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16"/>
      <c r="Q532" s="3"/>
      <c r="R532" s="16"/>
      <c r="S532" s="16"/>
      <c r="T532" s="16"/>
      <c r="U532" s="16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16"/>
      <c r="Q533" s="3"/>
      <c r="R533" s="16"/>
      <c r="S533" s="16"/>
      <c r="T533" s="16"/>
      <c r="U533" s="16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16"/>
      <c r="Q534" s="3"/>
      <c r="R534" s="16"/>
      <c r="S534" s="16"/>
      <c r="T534" s="16"/>
      <c r="U534" s="16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16"/>
      <c r="Q535" s="3"/>
      <c r="R535" s="16"/>
      <c r="S535" s="16"/>
      <c r="T535" s="16"/>
      <c r="U535" s="16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16"/>
      <c r="Q536" s="3"/>
      <c r="R536" s="16"/>
      <c r="S536" s="16"/>
      <c r="T536" s="16"/>
      <c r="U536" s="16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16"/>
      <c r="Q537" s="3"/>
      <c r="R537" s="16"/>
      <c r="S537" s="16"/>
      <c r="T537" s="16"/>
      <c r="U537" s="16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16"/>
      <c r="Q538" s="3"/>
      <c r="R538" s="16"/>
      <c r="S538" s="16"/>
      <c r="T538" s="16"/>
      <c r="U538" s="16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16"/>
      <c r="Q539" s="3"/>
      <c r="R539" s="16"/>
      <c r="S539" s="16"/>
      <c r="T539" s="16"/>
      <c r="U539" s="16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16"/>
      <c r="Q540" s="3"/>
      <c r="R540" s="16"/>
      <c r="S540" s="16"/>
      <c r="T540" s="16"/>
      <c r="U540" s="16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16"/>
      <c r="Q541" s="3"/>
      <c r="R541" s="16"/>
      <c r="S541" s="16"/>
      <c r="T541" s="16"/>
      <c r="U541" s="16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16"/>
      <c r="Q542" s="3"/>
      <c r="R542" s="16"/>
      <c r="S542" s="16"/>
      <c r="T542" s="16"/>
      <c r="U542" s="16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16"/>
      <c r="Q543" s="3"/>
      <c r="R543" s="16"/>
      <c r="S543" s="16"/>
      <c r="T543" s="16"/>
      <c r="U543" s="16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16"/>
      <c r="Q544" s="3"/>
      <c r="R544" s="16"/>
      <c r="S544" s="16"/>
      <c r="T544" s="16"/>
      <c r="U544" s="16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16"/>
      <c r="Q545" s="3"/>
      <c r="R545" s="16"/>
      <c r="S545" s="16"/>
      <c r="T545" s="16"/>
      <c r="U545" s="16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16"/>
      <c r="Q546" s="3"/>
      <c r="R546" s="16"/>
      <c r="S546" s="16"/>
      <c r="T546" s="16"/>
      <c r="U546" s="16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16"/>
      <c r="Q547" s="3"/>
      <c r="R547" s="16"/>
      <c r="S547" s="16"/>
      <c r="T547" s="16"/>
      <c r="U547" s="16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16"/>
      <c r="Q548" s="3"/>
      <c r="R548" s="16"/>
      <c r="S548" s="16"/>
      <c r="T548" s="16"/>
      <c r="U548" s="16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16"/>
      <c r="Q549" s="3"/>
      <c r="R549" s="16"/>
      <c r="S549" s="16"/>
      <c r="T549" s="16"/>
      <c r="U549" s="16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16"/>
      <c r="Q550" s="3"/>
      <c r="R550" s="16"/>
      <c r="S550" s="16"/>
      <c r="T550" s="16"/>
      <c r="U550" s="16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16"/>
      <c r="Q551" s="3"/>
      <c r="R551" s="16"/>
      <c r="S551" s="16"/>
      <c r="T551" s="16"/>
      <c r="U551" s="16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16"/>
      <c r="Q552" s="3"/>
      <c r="R552" s="16"/>
      <c r="S552" s="16"/>
      <c r="T552" s="16"/>
      <c r="U552" s="16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16"/>
      <c r="Q553" s="3"/>
      <c r="R553" s="16"/>
      <c r="S553" s="16"/>
      <c r="T553" s="16"/>
      <c r="U553" s="16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16"/>
      <c r="Q554" s="3"/>
      <c r="R554" s="16"/>
      <c r="S554" s="16"/>
      <c r="T554" s="16"/>
      <c r="U554" s="16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16"/>
      <c r="Q555" s="3"/>
      <c r="R555" s="16"/>
      <c r="S555" s="16"/>
      <c r="T555" s="16"/>
      <c r="U555" s="16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16"/>
      <c r="Q556" s="3"/>
      <c r="R556" s="16"/>
      <c r="S556" s="16"/>
      <c r="T556" s="16"/>
      <c r="U556" s="16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16"/>
      <c r="Q557" s="3"/>
      <c r="R557" s="16"/>
      <c r="S557" s="16"/>
      <c r="T557" s="16"/>
      <c r="U557" s="16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16"/>
      <c r="Q558" s="3"/>
      <c r="R558" s="16"/>
      <c r="S558" s="16"/>
      <c r="T558" s="16"/>
      <c r="U558" s="16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16"/>
      <c r="Q559" s="3"/>
      <c r="R559" s="16"/>
      <c r="S559" s="16"/>
      <c r="T559" s="16"/>
      <c r="U559" s="16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16"/>
      <c r="Q560" s="3"/>
      <c r="R560" s="16"/>
      <c r="S560" s="16"/>
      <c r="T560" s="16"/>
      <c r="U560" s="16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16"/>
      <c r="Q561" s="3"/>
      <c r="R561" s="16"/>
      <c r="S561" s="16"/>
      <c r="T561" s="16"/>
      <c r="U561" s="16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16"/>
      <c r="Q562" s="3"/>
      <c r="R562" s="16"/>
      <c r="S562" s="16"/>
      <c r="T562" s="16"/>
      <c r="U562" s="16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16"/>
      <c r="Q563" s="3"/>
      <c r="R563" s="16"/>
      <c r="S563" s="16"/>
      <c r="T563" s="16"/>
      <c r="U563" s="16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16"/>
      <c r="Q564" s="3"/>
      <c r="R564" s="16"/>
      <c r="S564" s="16"/>
      <c r="T564" s="16"/>
      <c r="U564" s="16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16"/>
      <c r="Q565" s="3"/>
      <c r="R565" s="16"/>
      <c r="S565" s="16"/>
      <c r="T565" s="16"/>
      <c r="U565" s="16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16"/>
      <c r="Q566" s="3"/>
      <c r="R566" s="16"/>
      <c r="S566" s="16"/>
      <c r="T566" s="16"/>
      <c r="U566" s="16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16"/>
      <c r="Q567" s="3"/>
      <c r="R567" s="16"/>
      <c r="S567" s="16"/>
      <c r="T567" s="16"/>
      <c r="U567" s="16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16"/>
      <c r="Q568" s="3"/>
      <c r="R568" s="16"/>
      <c r="S568" s="16"/>
      <c r="T568" s="16"/>
      <c r="U568" s="16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16"/>
      <c r="Q569" s="3"/>
      <c r="R569" s="16"/>
      <c r="S569" s="16"/>
      <c r="T569" s="16"/>
      <c r="U569" s="16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16"/>
      <c r="Q570" s="3"/>
      <c r="R570" s="16"/>
      <c r="S570" s="16"/>
      <c r="T570" s="16"/>
      <c r="U570" s="16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16"/>
      <c r="Q571" s="3"/>
      <c r="R571" s="16"/>
      <c r="S571" s="16"/>
      <c r="T571" s="16"/>
      <c r="U571" s="16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16"/>
      <c r="Q572" s="3"/>
      <c r="R572" s="16"/>
      <c r="S572" s="16"/>
      <c r="T572" s="16"/>
      <c r="U572" s="16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16"/>
      <c r="Q573" s="3"/>
      <c r="R573" s="16"/>
      <c r="S573" s="16"/>
      <c r="T573" s="16"/>
      <c r="U573" s="16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16"/>
      <c r="Q574" s="3"/>
      <c r="R574" s="16"/>
      <c r="S574" s="16"/>
      <c r="T574" s="16"/>
      <c r="U574" s="16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16"/>
      <c r="Q575" s="3"/>
      <c r="R575" s="16"/>
      <c r="S575" s="16"/>
      <c r="T575" s="16"/>
      <c r="U575" s="16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16"/>
      <c r="Q576" s="3"/>
      <c r="R576" s="16"/>
      <c r="S576" s="16"/>
      <c r="T576" s="16"/>
      <c r="U576" s="16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16"/>
      <c r="Q577" s="3"/>
      <c r="R577" s="16"/>
      <c r="S577" s="16"/>
      <c r="T577" s="16"/>
      <c r="U577" s="16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16"/>
      <c r="Q578" s="3"/>
      <c r="R578" s="16"/>
      <c r="S578" s="16"/>
      <c r="T578" s="16"/>
      <c r="U578" s="16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16"/>
      <c r="Q579" s="3"/>
      <c r="R579" s="16"/>
      <c r="S579" s="16"/>
      <c r="T579" s="16"/>
      <c r="U579" s="16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16"/>
      <c r="Q580" s="3"/>
      <c r="R580" s="16"/>
      <c r="S580" s="16"/>
      <c r="T580" s="16"/>
      <c r="U580" s="16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16"/>
      <c r="Q581" s="3"/>
      <c r="R581" s="16"/>
      <c r="S581" s="16"/>
      <c r="T581" s="16"/>
      <c r="U581" s="16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16"/>
      <c r="Q582" s="3"/>
      <c r="R582" s="16"/>
      <c r="S582" s="16"/>
      <c r="T582" s="16"/>
      <c r="U582" s="16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16"/>
      <c r="Q583" s="3"/>
      <c r="R583" s="16"/>
      <c r="S583" s="16"/>
      <c r="T583" s="16"/>
      <c r="U583" s="16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16"/>
      <c r="Q584" s="3"/>
      <c r="R584" s="16"/>
      <c r="S584" s="16"/>
      <c r="T584" s="16"/>
      <c r="U584" s="16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16"/>
      <c r="Q585" s="3"/>
      <c r="R585" s="16"/>
      <c r="S585" s="16"/>
      <c r="T585" s="16"/>
      <c r="U585" s="16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16"/>
      <c r="Q586" s="3"/>
      <c r="R586" s="16"/>
      <c r="S586" s="16"/>
      <c r="T586" s="16"/>
      <c r="U586" s="16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16"/>
      <c r="Q587" s="3"/>
      <c r="R587" s="16"/>
      <c r="S587" s="16"/>
      <c r="T587" s="16"/>
      <c r="U587" s="16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16"/>
      <c r="Q588" s="3"/>
      <c r="R588" s="16"/>
      <c r="S588" s="16"/>
      <c r="T588" s="16"/>
      <c r="U588" s="16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16"/>
      <c r="Q589" s="3"/>
      <c r="R589" s="16"/>
      <c r="S589" s="16"/>
      <c r="T589" s="16"/>
      <c r="U589" s="16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16"/>
      <c r="Q590" s="3"/>
      <c r="R590" s="16"/>
      <c r="S590" s="16"/>
      <c r="T590" s="16"/>
      <c r="U590" s="16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16"/>
      <c r="Q591" s="3"/>
      <c r="R591" s="16"/>
      <c r="S591" s="16"/>
      <c r="T591" s="16"/>
      <c r="U591" s="16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16"/>
      <c r="Q592" s="3"/>
      <c r="R592" s="16"/>
      <c r="S592" s="16"/>
      <c r="T592" s="16"/>
      <c r="U592" s="16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16"/>
      <c r="Q593" s="3"/>
      <c r="R593" s="16"/>
      <c r="S593" s="16"/>
      <c r="T593" s="16"/>
      <c r="U593" s="16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16"/>
      <c r="Q594" s="3"/>
      <c r="R594" s="16"/>
      <c r="S594" s="16"/>
      <c r="T594" s="16"/>
      <c r="U594" s="16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16"/>
      <c r="Q595" s="3"/>
      <c r="R595" s="16"/>
      <c r="S595" s="16"/>
      <c r="T595" s="16"/>
      <c r="U595" s="16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16"/>
      <c r="Q596" s="3"/>
      <c r="R596" s="16"/>
      <c r="S596" s="16"/>
      <c r="T596" s="16"/>
      <c r="U596" s="16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16"/>
      <c r="Q597" s="3"/>
      <c r="R597" s="16"/>
      <c r="S597" s="16"/>
      <c r="T597" s="16"/>
      <c r="U597" s="16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16"/>
      <c r="Q598" s="3"/>
      <c r="R598" s="16"/>
      <c r="S598" s="16"/>
      <c r="T598" s="16"/>
      <c r="U598" s="16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16"/>
      <c r="Q599" s="3"/>
      <c r="R599" s="16"/>
      <c r="S599" s="16"/>
      <c r="T599" s="16"/>
      <c r="U599" s="16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16"/>
      <c r="Q600" s="3"/>
      <c r="R600" s="16"/>
      <c r="S600" s="16"/>
      <c r="T600" s="16"/>
      <c r="U600" s="16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16"/>
      <c r="Q601" s="3"/>
      <c r="R601" s="16"/>
      <c r="S601" s="16"/>
      <c r="T601" s="16"/>
      <c r="U601" s="16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16"/>
      <c r="Q602" s="3"/>
      <c r="R602" s="16"/>
      <c r="S602" s="16"/>
      <c r="T602" s="16"/>
      <c r="U602" s="16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16"/>
      <c r="Q603" s="3"/>
      <c r="R603" s="16"/>
      <c r="S603" s="16"/>
      <c r="T603" s="16"/>
      <c r="U603" s="16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16"/>
      <c r="Q604" s="3"/>
      <c r="R604" s="16"/>
      <c r="S604" s="16"/>
      <c r="T604" s="16"/>
      <c r="U604" s="16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16"/>
      <c r="Q605" s="3"/>
      <c r="R605" s="16"/>
      <c r="S605" s="16"/>
      <c r="T605" s="16"/>
      <c r="U605" s="16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16"/>
      <c r="Q606" s="3"/>
      <c r="R606" s="16"/>
      <c r="S606" s="16"/>
      <c r="T606" s="16"/>
      <c r="U606" s="16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16"/>
      <c r="Q607" s="3"/>
      <c r="R607" s="16"/>
      <c r="S607" s="16"/>
      <c r="T607" s="16"/>
      <c r="U607" s="16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16"/>
      <c r="Q608" s="3"/>
      <c r="R608" s="16"/>
      <c r="S608" s="16"/>
      <c r="T608" s="16"/>
      <c r="U608" s="16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16"/>
      <c r="Q609" s="3"/>
      <c r="R609" s="16"/>
      <c r="S609" s="16"/>
      <c r="T609" s="16"/>
      <c r="U609" s="16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16"/>
      <c r="Q610" s="3"/>
      <c r="R610" s="16"/>
      <c r="S610" s="16"/>
      <c r="T610" s="16"/>
      <c r="U610" s="16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16"/>
      <c r="Q611" s="3"/>
      <c r="R611" s="16"/>
      <c r="S611" s="16"/>
      <c r="T611" s="16"/>
      <c r="U611" s="16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16"/>
      <c r="Q612" s="3"/>
      <c r="R612" s="16"/>
      <c r="S612" s="16"/>
      <c r="T612" s="16"/>
      <c r="U612" s="16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16"/>
      <c r="Q613" s="3"/>
      <c r="R613" s="16"/>
      <c r="S613" s="16"/>
      <c r="T613" s="16"/>
      <c r="U613" s="16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16"/>
      <c r="Q614" s="3"/>
      <c r="R614" s="16"/>
      <c r="S614" s="16"/>
      <c r="T614" s="16"/>
      <c r="U614" s="16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16"/>
      <c r="Q615" s="3"/>
      <c r="R615" s="16"/>
      <c r="S615" s="16"/>
      <c r="T615" s="16"/>
      <c r="U615" s="16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16"/>
      <c r="Q616" s="3"/>
      <c r="R616" s="16"/>
      <c r="S616" s="16"/>
      <c r="T616" s="16"/>
      <c r="U616" s="16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16"/>
      <c r="Q617" s="3"/>
      <c r="R617" s="16"/>
      <c r="S617" s="16"/>
      <c r="T617" s="16"/>
      <c r="U617" s="16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16"/>
      <c r="Q618" s="3"/>
      <c r="R618" s="16"/>
      <c r="S618" s="16"/>
      <c r="T618" s="16"/>
      <c r="U618" s="16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16"/>
      <c r="Q619" s="3"/>
      <c r="R619" s="16"/>
      <c r="S619" s="16"/>
      <c r="T619" s="16"/>
      <c r="U619" s="16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16"/>
      <c r="Q620" s="3"/>
      <c r="R620" s="16"/>
      <c r="S620" s="16"/>
      <c r="T620" s="16"/>
      <c r="U620" s="16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16"/>
      <c r="Q621" s="3"/>
      <c r="R621" s="16"/>
      <c r="S621" s="16"/>
      <c r="T621" s="16"/>
      <c r="U621" s="16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16"/>
      <c r="Q622" s="3"/>
      <c r="R622" s="16"/>
      <c r="S622" s="16"/>
      <c r="T622" s="16"/>
      <c r="U622" s="16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16"/>
      <c r="Q623" s="3"/>
      <c r="R623" s="16"/>
      <c r="S623" s="16"/>
      <c r="T623" s="16"/>
      <c r="U623" s="16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16"/>
      <c r="Q624" s="3"/>
      <c r="R624" s="16"/>
      <c r="S624" s="16"/>
      <c r="T624" s="16"/>
      <c r="U624" s="16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16"/>
      <c r="Q625" s="3"/>
      <c r="R625" s="16"/>
      <c r="S625" s="16"/>
      <c r="T625" s="16"/>
      <c r="U625" s="16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16"/>
      <c r="Q626" s="3"/>
      <c r="R626" s="16"/>
      <c r="S626" s="16"/>
      <c r="T626" s="16"/>
      <c r="U626" s="16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16"/>
      <c r="Q627" s="3"/>
      <c r="R627" s="16"/>
      <c r="S627" s="16"/>
      <c r="T627" s="16"/>
      <c r="U627" s="16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16"/>
      <c r="Q628" s="3"/>
      <c r="R628" s="16"/>
      <c r="S628" s="16"/>
      <c r="T628" s="16"/>
      <c r="U628" s="16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16"/>
      <c r="Q629" s="3"/>
      <c r="R629" s="16"/>
      <c r="S629" s="16"/>
      <c r="T629" s="16"/>
      <c r="U629" s="16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16"/>
      <c r="Q630" s="3"/>
      <c r="R630" s="16"/>
      <c r="S630" s="16"/>
      <c r="T630" s="16"/>
      <c r="U630" s="16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16"/>
      <c r="Q631" s="3"/>
      <c r="R631" s="16"/>
      <c r="S631" s="16"/>
      <c r="T631" s="16"/>
      <c r="U631" s="16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16"/>
      <c r="Q632" s="3"/>
      <c r="R632" s="16"/>
      <c r="S632" s="16"/>
      <c r="T632" s="16"/>
      <c r="U632" s="16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16"/>
      <c r="Q633" s="3"/>
      <c r="R633" s="16"/>
      <c r="S633" s="16"/>
      <c r="T633" s="16"/>
      <c r="U633" s="16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16"/>
      <c r="Q634" s="3"/>
      <c r="R634" s="16"/>
      <c r="S634" s="16"/>
      <c r="T634" s="16"/>
      <c r="U634" s="16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16"/>
      <c r="Q635" s="3"/>
      <c r="R635" s="16"/>
      <c r="S635" s="16"/>
      <c r="T635" s="16"/>
      <c r="U635" s="16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16"/>
      <c r="Q636" s="3"/>
      <c r="R636" s="16"/>
      <c r="S636" s="16"/>
      <c r="T636" s="16"/>
      <c r="U636" s="16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16"/>
      <c r="Q637" s="3"/>
      <c r="R637" s="16"/>
      <c r="S637" s="16"/>
      <c r="T637" s="16"/>
      <c r="U637" s="16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16"/>
      <c r="Q638" s="3"/>
      <c r="R638" s="16"/>
      <c r="S638" s="16"/>
      <c r="T638" s="16"/>
      <c r="U638" s="16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16"/>
      <c r="Q639" s="3"/>
      <c r="R639" s="16"/>
      <c r="S639" s="16"/>
      <c r="T639" s="16"/>
      <c r="U639" s="16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16"/>
      <c r="Q640" s="3"/>
      <c r="R640" s="16"/>
      <c r="S640" s="16"/>
      <c r="T640" s="16"/>
      <c r="U640" s="16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16"/>
      <c r="Q641" s="3"/>
      <c r="R641" s="16"/>
      <c r="S641" s="16"/>
      <c r="T641" s="16"/>
      <c r="U641" s="16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16"/>
      <c r="Q642" s="3"/>
      <c r="R642" s="16"/>
      <c r="S642" s="16"/>
      <c r="T642" s="16"/>
      <c r="U642" s="16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16"/>
      <c r="Q643" s="3"/>
      <c r="R643" s="16"/>
      <c r="S643" s="16"/>
      <c r="T643" s="16"/>
      <c r="U643" s="16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16"/>
      <c r="Q644" s="3"/>
      <c r="R644" s="16"/>
      <c r="S644" s="16"/>
      <c r="T644" s="16"/>
      <c r="U644" s="16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16"/>
      <c r="Q645" s="3"/>
      <c r="R645" s="16"/>
      <c r="S645" s="16"/>
      <c r="T645" s="16"/>
      <c r="U645" s="16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16"/>
      <c r="Q646" s="3"/>
      <c r="R646" s="16"/>
      <c r="S646" s="16"/>
      <c r="T646" s="16"/>
      <c r="U646" s="16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16"/>
      <c r="Q647" s="3"/>
      <c r="R647" s="16"/>
      <c r="S647" s="16"/>
      <c r="T647" s="16"/>
      <c r="U647" s="16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16"/>
      <c r="Q648" s="3"/>
      <c r="R648" s="16"/>
      <c r="S648" s="16"/>
      <c r="T648" s="16"/>
      <c r="U648" s="16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16"/>
      <c r="Q649" s="3"/>
      <c r="R649" s="16"/>
      <c r="S649" s="16"/>
      <c r="T649" s="16"/>
      <c r="U649" s="16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16"/>
      <c r="Q650" s="3"/>
      <c r="R650" s="16"/>
      <c r="S650" s="16"/>
      <c r="T650" s="16"/>
      <c r="U650" s="16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16"/>
      <c r="Q651" s="3"/>
      <c r="R651" s="16"/>
      <c r="S651" s="16"/>
      <c r="T651" s="16"/>
      <c r="U651" s="16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16"/>
      <c r="Q652" s="3"/>
      <c r="R652" s="16"/>
      <c r="S652" s="16"/>
      <c r="T652" s="16"/>
      <c r="U652" s="16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16"/>
      <c r="Q653" s="3"/>
      <c r="R653" s="16"/>
      <c r="S653" s="16"/>
      <c r="T653" s="16"/>
      <c r="U653" s="16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16"/>
      <c r="Q654" s="3"/>
      <c r="R654" s="16"/>
      <c r="S654" s="16"/>
      <c r="T654" s="16"/>
      <c r="U654" s="16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16"/>
      <c r="Q655" s="3"/>
      <c r="R655" s="16"/>
      <c r="S655" s="16"/>
      <c r="T655" s="16"/>
      <c r="U655" s="16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16"/>
      <c r="Q656" s="3"/>
      <c r="R656" s="16"/>
      <c r="S656" s="16"/>
      <c r="T656" s="16"/>
      <c r="U656" s="16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16"/>
      <c r="Q657" s="3"/>
      <c r="R657" s="16"/>
      <c r="S657" s="16"/>
      <c r="T657" s="16"/>
      <c r="U657" s="16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16"/>
      <c r="Q658" s="3"/>
      <c r="R658" s="16"/>
      <c r="S658" s="16"/>
      <c r="T658" s="16"/>
      <c r="U658" s="16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16"/>
      <c r="Q659" s="3"/>
      <c r="R659" s="16"/>
      <c r="S659" s="16"/>
      <c r="T659" s="16"/>
      <c r="U659" s="16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16"/>
      <c r="Q660" s="3"/>
      <c r="R660" s="16"/>
      <c r="S660" s="16"/>
      <c r="T660" s="16"/>
      <c r="U660" s="16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16"/>
      <c r="Q661" s="3"/>
      <c r="R661" s="16"/>
      <c r="S661" s="16"/>
      <c r="T661" s="16"/>
      <c r="U661" s="16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16"/>
      <c r="Q662" s="3"/>
      <c r="R662" s="16"/>
      <c r="S662" s="16"/>
      <c r="T662" s="16"/>
      <c r="U662" s="16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16"/>
      <c r="Q663" s="3"/>
      <c r="R663" s="16"/>
      <c r="S663" s="16"/>
      <c r="T663" s="16"/>
      <c r="U663" s="16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16"/>
      <c r="Q664" s="3"/>
      <c r="R664" s="16"/>
      <c r="S664" s="16"/>
      <c r="T664" s="16"/>
      <c r="U664" s="16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16"/>
      <c r="Q665" s="3"/>
      <c r="R665" s="16"/>
      <c r="S665" s="16"/>
      <c r="T665" s="16"/>
      <c r="U665" s="16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16"/>
      <c r="Q666" s="3"/>
      <c r="R666" s="16"/>
      <c r="S666" s="16"/>
      <c r="T666" s="16"/>
      <c r="U666" s="16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16"/>
      <c r="Q667" s="3"/>
      <c r="R667" s="16"/>
      <c r="S667" s="16"/>
      <c r="T667" s="16"/>
      <c r="U667" s="16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16"/>
      <c r="Q668" s="3"/>
      <c r="R668" s="16"/>
      <c r="S668" s="16"/>
      <c r="T668" s="16"/>
      <c r="U668" s="16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16"/>
      <c r="Q669" s="3"/>
      <c r="R669" s="16"/>
      <c r="S669" s="16"/>
      <c r="T669" s="16"/>
      <c r="U669" s="16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16"/>
      <c r="Q670" s="3"/>
      <c r="R670" s="16"/>
      <c r="S670" s="16"/>
      <c r="T670" s="16"/>
      <c r="U670" s="16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16"/>
      <c r="Q671" s="3"/>
      <c r="R671" s="16"/>
      <c r="S671" s="16"/>
      <c r="T671" s="16"/>
      <c r="U671" s="16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16"/>
      <c r="Q672" s="3"/>
      <c r="R672" s="16"/>
      <c r="S672" s="16"/>
      <c r="T672" s="16"/>
      <c r="U672" s="16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16"/>
      <c r="Q673" s="3"/>
      <c r="R673" s="16"/>
      <c r="S673" s="16"/>
      <c r="T673" s="16"/>
      <c r="U673" s="16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16"/>
      <c r="Q674" s="3"/>
      <c r="R674" s="16"/>
      <c r="S674" s="16"/>
      <c r="T674" s="16"/>
      <c r="U674" s="16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16"/>
      <c r="Q675" s="3"/>
      <c r="R675" s="16"/>
      <c r="S675" s="16"/>
      <c r="T675" s="16"/>
      <c r="U675" s="16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16"/>
      <c r="Q676" s="3"/>
      <c r="R676" s="16"/>
      <c r="S676" s="16"/>
      <c r="T676" s="16"/>
      <c r="U676" s="16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16"/>
      <c r="Q677" s="3"/>
      <c r="R677" s="16"/>
      <c r="S677" s="16"/>
      <c r="T677" s="16"/>
      <c r="U677" s="16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16"/>
      <c r="Q678" s="3"/>
      <c r="R678" s="16"/>
      <c r="S678" s="16"/>
      <c r="T678" s="16"/>
      <c r="U678" s="16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16"/>
      <c r="Q679" s="3"/>
      <c r="R679" s="16"/>
      <c r="S679" s="16"/>
      <c r="T679" s="16"/>
      <c r="U679" s="16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16"/>
      <c r="Q680" s="3"/>
      <c r="R680" s="16"/>
      <c r="S680" s="16"/>
      <c r="T680" s="16"/>
      <c r="U680" s="16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16"/>
      <c r="Q681" s="3"/>
      <c r="R681" s="16"/>
      <c r="S681" s="16"/>
      <c r="T681" s="16"/>
      <c r="U681" s="16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16"/>
      <c r="Q682" s="3"/>
      <c r="R682" s="16"/>
      <c r="S682" s="16"/>
      <c r="T682" s="16"/>
      <c r="U682" s="16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16"/>
      <c r="Q683" s="3"/>
      <c r="R683" s="16"/>
      <c r="S683" s="16"/>
      <c r="T683" s="16"/>
      <c r="U683" s="16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16"/>
      <c r="Q684" s="3"/>
      <c r="R684" s="16"/>
      <c r="S684" s="16"/>
      <c r="T684" s="16"/>
      <c r="U684" s="16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16"/>
      <c r="Q685" s="3"/>
      <c r="R685" s="16"/>
      <c r="S685" s="16"/>
      <c r="T685" s="16"/>
      <c r="U685" s="16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16"/>
      <c r="Q686" s="3"/>
      <c r="R686" s="16"/>
      <c r="S686" s="16"/>
      <c r="T686" s="16"/>
      <c r="U686" s="16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16"/>
      <c r="Q687" s="3"/>
      <c r="R687" s="16"/>
      <c r="S687" s="16"/>
      <c r="T687" s="16"/>
      <c r="U687" s="16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16"/>
      <c r="Q688" s="3"/>
      <c r="R688" s="16"/>
      <c r="S688" s="16"/>
      <c r="T688" s="16"/>
      <c r="U688" s="16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16"/>
      <c r="Q689" s="3"/>
      <c r="R689" s="16"/>
      <c r="S689" s="16"/>
      <c r="T689" s="16"/>
      <c r="U689" s="16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16"/>
      <c r="Q690" s="3"/>
      <c r="R690" s="16"/>
      <c r="S690" s="16"/>
      <c r="T690" s="16"/>
      <c r="U690" s="16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16"/>
      <c r="Q691" s="3"/>
      <c r="R691" s="16"/>
      <c r="S691" s="16"/>
      <c r="T691" s="16"/>
      <c r="U691" s="16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16"/>
      <c r="Q692" s="3"/>
      <c r="R692" s="16"/>
      <c r="S692" s="16"/>
      <c r="T692" s="16"/>
      <c r="U692" s="16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16"/>
      <c r="Q693" s="3"/>
      <c r="R693" s="16"/>
      <c r="S693" s="16"/>
      <c r="T693" s="16"/>
      <c r="U693" s="16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16"/>
      <c r="Q694" s="3"/>
      <c r="R694" s="16"/>
      <c r="S694" s="16"/>
      <c r="T694" s="16"/>
      <c r="U694" s="16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16"/>
      <c r="Q695" s="3"/>
      <c r="R695" s="16"/>
      <c r="S695" s="16"/>
      <c r="T695" s="16"/>
      <c r="U695" s="16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16"/>
      <c r="Q696" s="3"/>
      <c r="R696" s="16"/>
      <c r="S696" s="16"/>
      <c r="T696" s="16"/>
      <c r="U696" s="16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16"/>
      <c r="Q697" s="3"/>
      <c r="R697" s="16"/>
      <c r="S697" s="16"/>
      <c r="T697" s="16"/>
      <c r="U697" s="16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16"/>
      <c r="Q698" s="3"/>
      <c r="R698" s="16"/>
      <c r="S698" s="16"/>
      <c r="T698" s="16"/>
      <c r="U698" s="16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16"/>
      <c r="Q699" s="3"/>
      <c r="R699" s="16"/>
      <c r="S699" s="16"/>
      <c r="T699" s="16"/>
      <c r="U699" s="16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16"/>
      <c r="Q700" s="3"/>
      <c r="R700" s="16"/>
      <c r="S700" s="16"/>
      <c r="T700" s="16"/>
      <c r="U700" s="16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16"/>
      <c r="Q701" s="3"/>
      <c r="R701" s="16"/>
      <c r="S701" s="16"/>
      <c r="T701" s="16"/>
      <c r="U701" s="16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16"/>
      <c r="Q702" s="3"/>
      <c r="R702" s="16"/>
      <c r="S702" s="16"/>
      <c r="T702" s="16"/>
      <c r="U702" s="16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16"/>
      <c r="Q703" s="3"/>
      <c r="R703" s="16"/>
      <c r="S703" s="16"/>
      <c r="T703" s="16"/>
      <c r="U703" s="16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16"/>
      <c r="Q704" s="3"/>
      <c r="R704" s="16"/>
      <c r="S704" s="16"/>
      <c r="T704" s="16"/>
      <c r="U704" s="16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16"/>
      <c r="Q705" s="3"/>
      <c r="R705" s="16"/>
      <c r="S705" s="16"/>
      <c r="T705" s="16"/>
      <c r="U705" s="16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16"/>
      <c r="Q706" s="3"/>
      <c r="R706" s="16"/>
      <c r="S706" s="16"/>
      <c r="T706" s="16"/>
      <c r="U706" s="16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16"/>
      <c r="Q707" s="3"/>
      <c r="R707" s="16"/>
      <c r="S707" s="16"/>
      <c r="T707" s="16"/>
      <c r="U707" s="16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16"/>
      <c r="Q708" s="3"/>
      <c r="R708" s="16"/>
      <c r="S708" s="16"/>
      <c r="T708" s="16"/>
      <c r="U708" s="16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16"/>
      <c r="Q709" s="3"/>
      <c r="R709" s="16"/>
      <c r="S709" s="16"/>
      <c r="T709" s="16"/>
      <c r="U709" s="16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16"/>
      <c r="Q710" s="3"/>
      <c r="R710" s="16"/>
      <c r="S710" s="16"/>
      <c r="T710" s="16"/>
      <c r="U710" s="16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16"/>
      <c r="Q711" s="3"/>
      <c r="R711" s="16"/>
      <c r="S711" s="16"/>
      <c r="T711" s="16"/>
      <c r="U711" s="16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16"/>
      <c r="Q712" s="3"/>
      <c r="R712" s="16"/>
      <c r="S712" s="16"/>
      <c r="T712" s="16"/>
      <c r="U712" s="16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16"/>
      <c r="Q713" s="3"/>
      <c r="R713" s="16"/>
      <c r="S713" s="16"/>
      <c r="T713" s="16"/>
      <c r="U713" s="16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16"/>
      <c r="Q714" s="3"/>
      <c r="R714" s="16"/>
      <c r="S714" s="16"/>
      <c r="T714" s="16"/>
      <c r="U714" s="16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16"/>
      <c r="Q715" s="3"/>
      <c r="R715" s="16"/>
      <c r="S715" s="16"/>
      <c r="T715" s="16"/>
      <c r="U715" s="16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16"/>
      <c r="Q716" s="3"/>
      <c r="R716" s="16"/>
      <c r="S716" s="16"/>
      <c r="T716" s="16"/>
      <c r="U716" s="16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16"/>
      <c r="Q717" s="3"/>
      <c r="R717" s="16"/>
      <c r="S717" s="16"/>
      <c r="T717" s="16"/>
      <c r="U717" s="16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16"/>
      <c r="Q718" s="3"/>
      <c r="R718" s="16"/>
      <c r="S718" s="16"/>
      <c r="T718" s="16"/>
      <c r="U718" s="16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16"/>
      <c r="Q719" s="3"/>
      <c r="R719" s="16"/>
      <c r="S719" s="16"/>
      <c r="T719" s="16"/>
      <c r="U719" s="16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16"/>
      <c r="Q720" s="3"/>
      <c r="R720" s="16"/>
      <c r="S720" s="16"/>
      <c r="T720" s="16"/>
      <c r="U720" s="16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16"/>
      <c r="Q721" s="3"/>
      <c r="R721" s="16"/>
      <c r="S721" s="16"/>
      <c r="T721" s="16"/>
      <c r="U721" s="16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16"/>
      <c r="Q722" s="3"/>
      <c r="R722" s="16"/>
      <c r="S722" s="16"/>
      <c r="T722" s="16"/>
      <c r="U722" s="16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16"/>
      <c r="Q723" s="3"/>
      <c r="R723" s="16"/>
      <c r="S723" s="16"/>
      <c r="T723" s="16"/>
      <c r="U723" s="16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16"/>
      <c r="Q724" s="3"/>
      <c r="R724" s="16"/>
      <c r="S724" s="16"/>
      <c r="T724" s="16"/>
      <c r="U724" s="16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16"/>
      <c r="Q725" s="3"/>
      <c r="R725" s="16"/>
      <c r="S725" s="16"/>
      <c r="T725" s="16"/>
      <c r="U725" s="16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16"/>
      <c r="Q726" s="3"/>
      <c r="R726" s="16"/>
      <c r="S726" s="16"/>
      <c r="T726" s="16"/>
      <c r="U726" s="16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16"/>
      <c r="Q727" s="3"/>
      <c r="R727" s="16"/>
      <c r="S727" s="16"/>
      <c r="T727" s="16"/>
      <c r="U727" s="16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16"/>
      <c r="Q728" s="3"/>
      <c r="R728" s="16"/>
      <c r="S728" s="16"/>
      <c r="T728" s="16"/>
      <c r="U728" s="16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16"/>
      <c r="Q729" s="3"/>
      <c r="R729" s="16"/>
      <c r="S729" s="16"/>
      <c r="T729" s="16"/>
      <c r="U729" s="16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16"/>
      <c r="Q730" s="3"/>
      <c r="R730" s="16"/>
      <c r="S730" s="16"/>
      <c r="T730" s="16"/>
      <c r="U730" s="16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16"/>
      <c r="Q731" s="3"/>
      <c r="R731" s="16"/>
      <c r="S731" s="16"/>
      <c r="T731" s="16"/>
      <c r="U731" s="16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16"/>
      <c r="Q732" s="3"/>
      <c r="R732" s="16"/>
      <c r="S732" s="16"/>
      <c r="T732" s="16"/>
      <c r="U732" s="16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16"/>
      <c r="Q733" s="3"/>
      <c r="R733" s="16"/>
      <c r="S733" s="16"/>
      <c r="T733" s="16"/>
      <c r="U733" s="16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16"/>
      <c r="Q734" s="3"/>
      <c r="R734" s="16"/>
      <c r="S734" s="16"/>
      <c r="T734" s="16"/>
      <c r="U734" s="16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16"/>
      <c r="Q735" s="3"/>
      <c r="R735" s="16"/>
      <c r="S735" s="16"/>
      <c r="T735" s="16"/>
      <c r="U735" s="16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16"/>
      <c r="Q736" s="3"/>
      <c r="R736" s="16"/>
      <c r="S736" s="16"/>
      <c r="T736" s="16"/>
      <c r="U736" s="16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16"/>
      <c r="Q737" s="3"/>
      <c r="R737" s="16"/>
      <c r="S737" s="16"/>
      <c r="T737" s="16"/>
      <c r="U737" s="16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16"/>
      <c r="Q738" s="3"/>
      <c r="R738" s="16"/>
      <c r="S738" s="16"/>
      <c r="T738" s="16"/>
      <c r="U738" s="16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16"/>
      <c r="Q739" s="3"/>
      <c r="R739" s="16"/>
      <c r="S739" s="16"/>
      <c r="T739" s="16"/>
      <c r="U739" s="16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16"/>
      <c r="Q740" s="3"/>
      <c r="R740" s="16"/>
      <c r="S740" s="16"/>
      <c r="T740" s="16"/>
      <c r="U740" s="16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16"/>
      <c r="Q741" s="3"/>
      <c r="R741" s="16"/>
      <c r="S741" s="16"/>
      <c r="T741" s="16"/>
      <c r="U741" s="16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16"/>
      <c r="Q742" s="3"/>
      <c r="R742" s="16"/>
      <c r="S742" s="16"/>
      <c r="T742" s="16"/>
      <c r="U742" s="16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16"/>
      <c r="Q743" s="3"/>
      <c r="R743" s="16"/>
      <c r="S743" s="16"/>
      <c r="T743" s="16"/>
      <c r="U743" s="16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16"/>
      <c r="Q744" s="3"/>
      <c r="R744" s="16"/>
      <c r="S744" s="16"/>
      <c r="T744" s="16"/>
      <c r="U744" s="16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16"/>
      <c r="Q745" s="3"/>
      <c r="R745" s="16"/>
      <c r="S745" s="16"/>
      <c r="T745" s="16"/>
      <c r="U745" s="16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16"/>
      <c r="Q746" s="3"/>
      <c r="R746" s="16"/>
      <c r="S746" s="16"/>
      <c r="T746" s="16"/>
      <c r="U746" s="16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16"/>
      <c r="Q747" s="3"/>
      <c r="R747" s="16"/>
      <c r="S747" s="16"/>
      <c r="T747" s="16"/>
      <c r="U747" s="16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16"/>
      <c r="Q748" s="3"/>
      <c r="R748" s="16"/>
      <c r="S748" s="16"/>
      <c r="T748" s="16"/>
      <c r="U748" s="16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16"/>
      <c r="Q749" s="3"/>
      <c r="R749" s="16"/>
      <c r="S749" s="16"/>
      <c r="T749" s="16"/>
      <c r="U749" s="16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16"/>
      <c r="Q750" s="3"/>
      <c r="R750" s="16"/>
      <c r="S750" s="16"/>
      <c r="T750" s="16"/>
      <c r="U750" s="16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16"/>
      <c r="Q751" s="3"/>
      <c r="R751" s="16"/>
      <c r="S751" s="16"/>
      <c r="T751" s="16"/>
      <c r="U751" s="16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16"/>
      <c r="Q752" s="3"/>
      <c r="R752" s="16"/>
      <c r="S752" s="16"/>
      <c r="T752" s="16"/>
      <c r="U752" s="16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16"/>
      <c r="Q753" s="3"/>
      <c r="R753" s="16"/>
      <c r="S753" s="16"/>
      <c r="T753" s="16"/>
      <c r="U753" s="16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16"/>
      <c r="Q754" s="3"/>
      <c r="R754" s="16"/>
      <c r="S754" s="16"/>
      <c r="T754" s="16"/>
      <c r="U754" s="16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16"/>
      <c r="Q755" s="3"/>
      <c r="R755" s="16"/>
      <c r="S755" s="16"/>
      <c r="T755" s="16"/>
      <c r="U755" s="16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16"/>
      <c r="Q756" s="3"/>
      <c r="R756" s="16"/>
      <c r="S756" s="16"/>
      <c r="T756" s="16"/>
      <c r="U756" s="16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16"/>
      <c r="Q757" s="3"/>
      <c r="R757" s="16"/>
      <c r="S757" s="16"/>
      <c r="T757" s="16"/>
      <c r="U757" s="16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16"/>
      <c r="Q758" s="3"/>
      <c r="R758" s="16"/>
      <c r="S758" s="16"/>
      <c r="T758" s="16"/>
      <c r="U758" s="16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16"/>
      <c r="Q759" s="3"/>
      <c r="R759" s="16"/>
      <c r="S759" s="16"/>
      <c r="T759" s="16"/>
      <c r="U759" s="16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16"/>
      <c r="Q760" s="3"/>
      <c r="R760" s="16"/>
      <c r="S760" s="16"/>
      <c r="T760" s="16"/>
      <c r="U760" s="16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16"/>
      <c r="Q761" s="3"/>
      <c r="R761" s="16"/>
      <c r="S761" s="16"/>
      <c r="T761" s="16"/>
      <c r="U761" s="16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16"/>
      <c r="Q762" s="3"/>
      <c r="R762" s="16"/>
      <c r="S762" s="16"/>
      <c r="T762" s="16"/>
      <c r="U762" s="16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16"/>
      <c r="Q763" s="3"/>
      <c r="R763" s="16"/>
      <c r="S763" s="16"/>
      <c r="T763" s="16"/>
      <c r="U763" s="16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16"/>
      <c r="Q764" s="3"/>
      <c r="R764" s="16"/>
      <c r="S764" s="16"/>
      <c r="T764" s="16"/>
      <c r="U764" s="16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16"/>
      <c r="Q765" s="3"/>
      <c r="R765" s="16"/>
      <c r="S765" s="16"/>
      <c r="T765" s="16"/>
      <c r="U765" s="16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16"/>
      <c r="Q766" s="3"/>
      <c r="R766" s="16"/>
      <c r="S766" s="16"/>
      <c r="T766" s="16"/>
      <c r="U766" s="16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16"/>
      <c r="Q767" s="3"/>
      <c r="R767" s="16"/>
      <c r="S767" s="16"/>
      <c r="T767" s="16"/>
      <c r="U767" s="16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16"/>
      <c r="Q768" s="3"/>
      <c r="R768" s="16"/>
      <c r="S768" s="16"/>
      <c r="T768" s="16"/>
      <c r="U768" s="16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16"/>
      <c r="Q769" s="3"/>
      <c r="R769" s="16"/>
      <c r="S769" s="16"/>
      <c r="T769" s="16"/>
      <c r="U769" s="16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16"/>
      <c r="Q770" s="3"/>
      <c r="R770" s="16"/>
      <c r="S770" s="16"/>
      <c r="T770" s="16"/>
      <c r="U770" s="16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16"/>
      <c r="Q771" s="3"/>
      <c r="R771" s="16"/>
      <c r="S771" s="16"/>
      <c r="T771" s="16"/>
      <c r="U771" s="16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16"/>
      <c r="Q772" s="3"/>
      <c r="R772" s="16"/>
      <c r="S772" s="16"/>
      <c r="T772" s="16"/>
      <c r="U772" s="16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16"/>
      <c r="Q773" s="3"/>
      <c r="R773" s="16"/>
      <c r="S773" s="16"/>
      <c r="T773" s="16"/>
      <c r="U773" s="16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16"/>
      <c r="Q774" s="3"/>
      <c r="R774" s="16"/>
      <c r="S774" s="16"/>
      <c r="T774" s="16"/>
      <c r="U774" s="16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16"/>
      <c r="Q775" s="3"/>
      <c r="R775" s="16"/>
      <c r="S775" s="16"/>
      <c r="T775" s="16"/>
      <c r="U775" s="16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16"/>
      <c r="Q776" s="3"/>
      <c r="R776" s="16"/>
      <c r="S776" s="16"/>
      <c r="T776" s="16"/>
      <c r="U776" s="16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16"/>
      <c r="Q777" s="3"/>
      <c r="R777" s="16"/>
      <c r="S777" s="16"/>
      <c r="T777" s="16"/>
      <c r="U777" s="16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16"/>
      <c r="Q778" s="3"/>
      <c r="R778" s="16"/>
      <c r="S778" s="16"/>
      <c r="T778" s="16"/>
      <c r="U778" s="16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16"/>
      <c r="Q779" s="3"/>
      <c r="R779" s="16"/>
      <c r="S779" s="16"/>
      <c r="T779" s="16"/>
      <c r="U779" s="16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16"/>
      <c r="Q780" s="3"/>
      <c r="R780" s="16"/>
      <c r="S780" s="16"/>
      <c r="T780" s="16"/>
      <c r="U780" s="16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16"/>
      <c r="Q781" s="3"/>
      <c r="R781" s="16"/>
      <c r="S781" s="16"/>
      <c r="T781" s="16"/>
      <c r="U781" s="16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16"/>
      <c r="Q782" s="3"/>
      <c r="R782" s="16"/>
      <c r="S782" s="16"/>
      <c r="T782" s="16"/>
      <c r="U782" s="16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16"/>
      <c r="Q783" s="3"/>
      <c r="R783" s="16"/>
      <c r="S783" s="16"/>
      <c r="T783" s="16"/>
      <c r="U783" s="16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16"/>
      <c r="Q784" s="3"/>
      <c r="R784" s="16"/>
      <c r="S784" s="16"/>
      <c r="T784" s="16"/>
      <c r="U784" s="16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16"/>
      <c r="Q785" s="3"/>
      <c r="R785" s="16"/>
      <c r="S785" s="16"/>
      <c r="T785" s="16"/>
      <c r="U785" s="16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16"/>
      <c r="Q786" s="3"/>
      <c r="R786" s="16"/>
      <c r="S786" s="16"/>
      <c r="T786" s="16"/>
      <c r="U786" s="16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16"/>
      <c r="Q787" s="3"/>
      <c r="R787" s="16"/>
      <c r="S787" s="16"/>
      <c r="T787" s="16"/>
      <c r="U787" s="16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16"/>
      <c r="Q788" s="3"/>
      <c r="R788" s="16"/>
      <c r="S788" s="16"/>
      <c r="T788" s="16"/>
      <c r="U788" s="16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16"/>
      <c r="Q789" s="3"/>
      <c r="R789" s="16"/>
      <c r="S789" s="16"/>
      <c r="T789" s="16"/>
      <c r="U789" s="16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16"/>
      <c r="Q790" s="3"/>
      <c r="R790" s="16"/>
      <c r="S790" s="16"/>
      <c r="T790" s="16"/>
      <c r="U790" s="16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16"/>
      <c r="Q791" s="3"/>
      <c r="R791" s="16"/>
      <c r="S791" s="16"/>
      <c r="T791" s="16"/>
      <c r="U791" s="16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16"/>
      <c r="Q792" s="3"/>
      <c r="R792" s="16"/>
      <c r="S792" s="16"/>
      <c r="T792" s="16"/>
      <c r="U792" s="16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16"/>
      <c r="Q793" s="3"/>
      <c r="R793" s="16"/>
      <c r="S793" s="16"/>
      <c r="T793" s="16"/>
      <c r="U793" s="16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16"/>
      <c r="Q794" s="3"/>
      <c r="R794" s="16"/>
      <c r="S794" s="16"/>
      <c r="T794" s="16"/>
      <c r="U794" s="16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16"/>
      <c r="Q795" s="3"/>
      <c r="R795" s="16"/>
      <c r="S795" s="16"/>
      <c r="T795" s="16"/>
      <c r="U795" s="16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16"/>
      <c r="Q796" s="3"/>
      <c r="R796" s="16"/>
      <c r="S796" s="16"/>
      <c r="T796" s="16"/>
      <c r="U796" s="16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16"/>
      <c r="Q797" s="3"/>
      <c r="R797" s="16"/>
      <c r="S797" s="16"/>
      <c r="T797" s="16"/>
      <c r="U797" s="16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16"/>
      <c r="Q798" s="3"/>
      <c r="R798" s="16"/>
      <c r="S798" s="16"/>
      <c r="T798" s="16"/>
      <c r="U798" s="16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16"/>
      <c r="Q799" s="3"/>
      <c r="R799" s="16"/>
      <c r="S799" s="16"/>
      <c r="T799" s="16"/>
      <c r="U799" s="16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16"/>
      <c r="Q800" s="3"/>
      <c r="R800" s="16"/>
      <c r="S800" s="16"/>
      <c r="T800" s="16"/>
      <c r="U800" s="16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16"/>
      <c r="Q801" s="3"/>
      <c r="R801" s="16"/>
      <c r="S801" s="16"/>
      <c r="T801" s="16"/>
      <c r="U801" s="16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16"/>
      <c r="Q802" s="3"/>
      <c r="R802" s="16"/>
      <c r="S802" s="16"/>
      <c r="T802" s="16"/>
      <c r="U802" s="16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16"/>
      <c r="Q803" s="3"/>
      <c r="R803" s="16"/>
      <c r="S803" s="16"/>
      <c r="T803" s="16"/>
      <c r="U803" s="16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16"/>
      <c r="Q804" s="3"/>
      <c r="R804" s="16"/>
      <c r="S804" s="16"/>
      <c r="T804" s="16"/>
      <c r="U804" s="16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16"/>
      <c r="Q805" s="3"/>
      <c r="R805" s="16"/>
      <c r="S805" s="16"/>
      <c r="T805" s="16"/>
      <c r="U805" s="16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16"/>
      <c r="Q806" s="3"/>
      <c r="R806" s="16"/>
      <c r="S806" s="16"/>
      <c r="T806" s="16"/>
      <c r="U806" s="16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16"/>
      <c r="Q807" s="3"/>
      <c r="R807" s="16"/>
      <c r="S807" s="16"/>
      <c r="T807" s="16"/>
      <c r="U807" s="16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16"/>
      <c r="Q808" s="3"/>
      <c r="R808" s="16"/>
      <c r="S808" s="16"/>
      <c r="T808" s="16"/>
      <c r="U808" s="16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16"/>
      <c r="Q809" s="3"/>
      <c r="R809" s="16"/>
      <c r="S809" s="16"/>
      <c r="T809" s="16"/>
      <c r="U809" s="16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16"/>
      <c r="Q810" s="3"/>
      <c r="R810" s="16"/>
      <c r="S810" s="16"/>
      <c r="T810" s="16"/>
      <c r="U810" s="16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16"/>
      <c r="Q811" s="3"/>
      <c r="R811" s="16"/>
      <c r="S811" s="16"/>
      <c r="T811" s="16"/>
      <c r="U811" s="16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16"/>
      <c r="Q812" s="3"/>
      <c r="R812" s="16"/>
      <c r="S812" s="16"/>
      <c r="T812" s="16"/>
      <c r="U812" s="16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16"/>
      <c r="Q813" s="3"/>
      <c r="R813" s="16"/>
      <c r="S813" s="16"/>
      <c r="T813" s="16"/>
      <c r="U813" s="16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16"/>
      <c r="Q814" s="3"/>
      <c r="R814" s="16"/>
      <c r="S814" s="16"/>
      <c r="T814" s="16"/>
      <c r="U814" s="16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16"/>
      <c r="Q815" s="3"/>
      <c r="R815" s="16"/>
      <c r="S815" s="16"/>
      <c r="T815" s="16"/>
      <c r="U815" s="16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16"/>
      <c r="Q816" s="3"/>
      <c r="R816" s="16"/>
      <c r="S816" s="16"/>
      <c r="T816" s="16"/>
      <c r="U816" s="16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16"/>
      <c r="Q817" s="3"/>
      <c r="R817" s="16"/>
      <c r="S817" s="16"/>
      <c r="T817" s="16"/>
      <c r="U817" s="16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16"/>
      <c r="Q818" s="3"/>
      <c r="R818" s="16"/>
      <c r="S818" s="16"/>
      <c r="T818" s="16"/>
      <c r="U818" s="16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16"/>
      <c r="Q819" s="3"/>
      <c r="R819" s="16"/>
      <c r="S819" s="16"/>
      <c r="T819" s="16"/>
      <c r="U819" s="16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16"/>
      <c r="Q820" s="3"/>
      <c r="R820" s="16"/>
      <c r="S820" s="16"/>
      <c r="T820" s="16"/>
      <c r="U820" s="16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16"/>
      <c r="Q821" s="3"/>
      <c r="R821" s="16"/>
      <c r="S821" s="16"/>
      <c r="T821" s="16"/>
      <c r="U821" s="16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16"/>
      <c r="Q822" s="3"/>
      <c r="R822" s="16"/>
      <c r="S822" s="16"/>
      <c r="T822" s="16"/>
      <c r="U822" s="16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16"/>
      <c r="Q823" s="3"/>
      <c r="R823" s="16"/>
      <c r="S823" s="16"/>
      <c r="T823" s="16"/>
      <c r="U823" s="16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16"/>
      <c r="Q824" s="3"/>
      <c r="R824" s="16"/>
      <c r="S824" s="16"/>
      <c r="T824" s="16"/>
      <c r="U824" s="16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16"/>
      <c r="Q825" s="3"/>
      <c r="R825" s="16"/>
      <c r="S825" s="16"/>
      <c r="T825" s="16"/>
      <c r="U825" s="16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16"/>
      <c r="Q826" s="3"/>
      <c r="R826" s="16"/>
      <c r="S826" s="16"/>
      <c r="T826" s="16"/>
      <c r="U826" s="16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16"/>
      <c r="Q827" s="3"/>
      <c r="R827" s="16"/>
      <c r="S827" s="16"/>
      <c r="T827" s="16"/>
      <c r="U827" s="16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16"/>
      <c r="Q828" s="3"/>
      <c r="R828" s="16"/>
      <c r="S828" s="16"/>
      <c r="T828" s="16"/>
      <c r="U828" s="16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16"/>
      <c r="Q829" s="3"/>
      <c r="R829" s="16"/>
      <c r="S829" s="16"/>
      <c r="T829" s="16"/>
      <c r="U829" s="16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16"/>
      <c r="Q830" s="3"/>
      <c r="R830" s="16"/>
      <c r="S830" s="16"/>
      <c r="T830" s="16"/>
      <c r="U830" s="16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16"/>
      <c r="Q831" s="3"/>
      <c r="R831" s="16"/>
      <c r="S831" s="16"/>
      <c r="T831" s="16"/>
      <c r="U831" s="16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16"/>
      <c r="Q832" s="3"/>
      <c r="R832" s="16"/>
      <c r="S832" s="16"/>
      <c r="T832" s="16"/>
      <c r="U832" s="16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16"/>
      <c r="Q833" s="3"/>
      <c r="R833" s="16"/>
      <c r="S833" s="16"/>
      <c r="T833" s="16"/>
      <c r="U833" s="16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16"/>
      <c r="Q834" s="3"/>
      <c r="R834" s="16"/>
      <c r="S834" s="16"/>
      <c r="T834" s="16"/>
      <c r="U834" s="16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16"/>
      <c r="Q835" s="3"/>
      <c r="R835" s="16"/>
      <c r="S835" s="16"/>
      <c r="T835" s="16"/>
      <c r="U835" s="16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16"/>
      <c r="Q836" s="3"/>
      <c r="R836" s="16"/>
      <c r="S836" s="16"/>
      <c r="T836" s="16"/>
      <c r="U836" s="16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16"/>
      <c r="Q837" s="3"/>
      <c r="R837" s="16"/>
      <c r="S837" s="16"/>
      <c r="T837" s="16"/>
      <c r="U837" s="16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16"/>
      <c r="Q838" s="3"/>
      <c r="R838" s="16"/>
      <c r="S838" s="16"/>
      <c r="T838" s="16"/>
      <c r="U838" s="16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16"/>
      <c r="Q839" s="3"/>
      <c r="R839" s="16"/>
      <c r="S839" s="16"/>
      <c r="T839" s="16"/>
      <c r="U839" s="16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16"/>
      <c r="Q840" s="3"/>
      <c r="R840" s="16"/>
      <c r="S840" s="16"/>
      <c r="T840" s="16"/>
      <c r="U840" s="16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16"/>
      <c r="Q841" s="3"/>
      <c r="R841" s="16"/>
      <c r="S841" s="16"/>
      <c r="T841" s="16"/>
      <c r="U841" s="16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16"/>
      <c r="Q842" s="3"/>
      <c r="R842" s="16"/>
      <c r="S842" s="16"/>
      <c r="T842" s="16"/>
      <c r="U842" s="16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16"/>
      <c r="Q843" s="3"/>
      <c r="R843" s="16"/>
      <c r="S843" s="16"/>
      <c r="T843" s="16"/>
      <c r="U843" s="16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16"/>
      <c r="Q844" s="3"/>
      <c r="R844" s="16"/>
      <c r="S844" s="16"/>
      <c r="T844" s="16"/>
      <c r="U844" s="16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16"/>
      <c r="Q845" s="3"/>
      <c r="R845" s="16"/>
      <c r="S845" s="16"/>
      <c r="T845" s="16"/>
      <c r="U845" s="16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16"/>
      <c r="Q846" s="3"/>
      <c r="R846" s="16"/>
      <c r="S846" s="16"/>
      <c r="T846" s="16"/>
      <c r="U846" s="16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16"/>
      <c r="Q847" s="3"/>
      <c r="R847" s="16"/>
      <c r="S847" s="16"/>
      <c r="T847" s="16"/>
      <c r="U847" s="16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16"/>
      <c r="Q848" s="3"/>
      <c r="R848" s="16"/>
      <c r="S848" s="16"/>
      <c r="T848" s="16"/>
      <c r="U848" s="16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16"/>
      <c r="Q849" s="3"/>
      <c r="R849" s="16"/>
      <c r="S849" s="16"/>
      <c r="T849" s="16"/>
      <c r="U849" s="16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16"/>
      <c r="Q850" s="3"/>
      <c r="R850" s="16"/>
      <c r="S850" s="16"/>
      <c r="T850" s="16"/>
      <c r="U850" s="16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16"/>
      <c r="Q851" s="3"/>
      <c r="R851" s="16"/>
      <c r="S851" s="16"/>
      <c r="T851" s="16"/>
      <c r="U851" s="16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16"/>
      <c r="Q852" s="3"/>
      <c r="R852" s="16"/>
      <c r="S852" s="16"/>
      <c r="T852" s="16"/>
      <c r="U852" s="16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16"/>
      <c r="Q853" s="3"/>
      <c r="R853" s="16"/>
      <c r="S853" s="16"/>
      <c r="T853" s="16"/>
      <c r="U853" s="16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16"/>
      <c r="Q854" s="3"/>
      <c r="R854" s="16"/>
      <c r="S854" s="16"/>
      <c r="T854" s="16"/>
      <c r="U854" s="16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16"/>
      <c r="Q855" s="3"/>
      <c r="R855" s="16"/>
      <c r="S855" s="16"/>
      <c r="T855" s="16"/>
      <c r="U855" s="16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16"/>
      <c r="Q856" s="3"/>
      <c r="R856" s="16"/>
      <c r="S856" s="16"/>
      <c r="T856" s="16"/>
      <c r="U856" s="16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16"/>
      <c r="Q857" s="3"/>
      <c r="R857" s="16"/>
      <c r="S857" s="16"/>
      <c r="T857" s="16"/>
      <c r="U857" s="16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16"/>
      <c r="Q858" s="3"/>
      <c r="R858" s="16"/>
      <c r="S858" s="16"/>
      <c r="T858" s="16"/>
      <c r="U858" s="16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16"/>
      <c r="Q859" s="3"/>
      <c r="R859" s="16"/>
      <c r="S859" s="16"/>
      <c r="T859" s="16"/>
      <c r="U859" s="16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16"/>
      <c r="Q860" s="3"/>
      <c r="R860" s="16"/>
      <c r="S860" s="16"/>
      <c r="T860" s="16"/>
      <c r="U860" s="16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16"/>
      <c r="Q861" s="3"/>
      <c r="R861" s="16"/>
      <c r="S861" s="16"/>
      <c r="T861" s="16"/>
      <c r="U861" s="16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16"/>
      <c r="Q862" s="3"/>
      <c r="R862" s="16"/>
      <c r="S862" s="16"/>
      <c r="T862" s="16"/>
      <c r="U862" s="16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16"/>
      <c r="Q863" s="3"/>
      <c r="R863" s="16"/>
      <c r="S863" s="16"/>
      <c r="T863" s="16"/>
      <c r="U863" s="16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16"/>
      <c r="Q864" s="3"/>
      <c r="R864" s="16"/>
      <c r="S864" s="16"/>
      <c r="T864" s="16"/>
      <c r="U864" s="16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16"/>
      <c r="Q865" s="3"/>
      <c r="R865" s="16"/>
      <c r="S865" s="16"/>
      <c r="T865" s="16"/>
      <c r="U865" s="16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16"/>
      <c r="Q866" s="3"/>
      <c r="R866" s="16"/>
      <c r="S866" s="16"/>
      <c r="T866" s="16"/>
      <c r="U866" s="16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16"/>
      <c r="Q867" s="3"/>
      <c r="R867" s="16"/>
      <c r="S867" s="16"/>
      <c r="T867" s="16"/>
      <c r="U867" s="16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16"/>
      <c r="Q868" s="3"/>
      <c r="R868" s="16"/>
      <c r="S868" s="16"/>
      <c r="T868" s="16"/>
      <c r="U868" s="16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16"/>
      <c r="Q869" s="3"/>
      <c r="R869" s="16"/>
      <c r="S869" s="16"/>
      <c r="T869" s="16"/>
      <c r="U869" s="16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16"/>
      <c r="Q870" s="3"/>
      <c r="R870" s="16"/>
      <c r="S870" s="16"/>
      <c r="T870" s="16"/>
      <c r="U870" s="16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16"/>
      <c r="Q871" s="3"/>
      <c r="R871" s="16"/>
      <c r="S871" s="16"/>
      <c r="T871" s="16"/>
      <c r="U871" s="16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</sheetData>
  <mergeCells count="4">
    <mergeCell ref="AJ2:AJ7"/>
    <mergeCell ref="AJ8:AJ13"/>
    <mergeCell ref="AJ14:AJ88"/>
    <mergeCell ref="AJ89:AJ136"/>
  </mergeCells>
  <hyperlinks>
    <hyperlink r:id="rId1" ref="AJ2"/>
    <hyperlink r:id="rId2" ref="AJ8"/>
    <hyperlink r:id="rId3" ref="AJ14"/>
    <hyperlink r:id="rId4" ref="AJ89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31.88"/>
    <col customWidth="1" min="3" max="3" width="24.5"/>
    <col customWidth="1" min="6" max="6" width="28.25"/>
    <col customWidth="1" min="7" max="7" width="32.63"/>
    <col customWidth="1" min="10" max="10" width="24.0"/>
    <col customWidth="1" min="11" max="11" width="22.88"/>
    <col customWidth="1" min="13" max="13" width="23.75"/>
    <col customWidth="1" min="14" max="14" width="16.5"/>
    <col customWidth="1" min="15" max="15" width="33.63"/>
  </cols>
  <sheetData>
    <row r="1">
      <c r="A1" s="25" t="s">
        <v>52</v>
      </c>
      <c r="B1" s="25" t="s">
        <v>4</v>
      </c>
      <c r="C1" s="25" t="s">
        <v>53</v>
      </c>
      <c r="D1" s="25" t="s">
        <v>54</v>
      </c>
      <c r="E1" s="25" t="s">
        <v>55</v>
      </c>
      <c r="F1" s="25" t="s">
        <v>56</v>
      </c>
      <c r="G1" s="25" t="s">
        <v>22</v>
      </c>
      <c r="H1" s="25" t="s">
        <v>23</v>
      </c>
      <c r="I1" s="25" t="s">
        <v>24</v>
      </c>
      <c r="J1" s="26" t="s">
        <v>57</v>
      </c>
      <c r="K1" s="25" t="s">
        <v>58</v>
      </c>
      <c r="L1" s="25" t="s">
        <v>59</v>
      </c>
      <c r="M1" s="25" t="s">
        <v>60</v>
      </c>
      <c r="N1" s="25" t="s">
        <v>61</v>
      </c>
      <c r="P1" s="25" t="s">
        <v>17</v>
      </c>
      <c r="Q1" s="25" t="s">
        <v>62</v>
      </c>
    </row>
    <row r="2">
      <c r="A2" s="25">
        <v>476.5842572</v>
      </c>
      <c r="B2" s="25">
        <v>50.0</v>
      </c>
      <c r="C2" s="25">
        <v>110.101221145489</v>
      </c>
      <c r="D2" s="25">
        <v>60.0</v>
      </c>
      <c r="E2" s="25">
        <v>62.07925877119</v>
      </c>
      <c r="F2" s="25">
        <v>60.0</v>
      </c>
      <c r="G2" s="27">
        <f t="shared" ref="G2:G60" si="1">F2/B2</f>
        <v>1.2</v>
      </c>
      <c r="H2" s="28">
        <f t="shared" ref="H2:H60" si="2">A2/D2</f>
        <v>7.943070953</v>
      </c>
      <c r="I2" s="28">
        <f t="shared" ref="I2:I60" si="3">D2/F2</f>
        <v>1</v>
      </c>
      <c r="J2" s="29" t="str">
        <f t="shared" ref="J2:J60" si="4">IF(G2&lt;1.5,"keyhole",IF(H2&lt;2.3,"balling",IF(I2&lt;1.5,"LOF","Desired")))</f>
        <v>keyhole</v>
      </c>
      <c r="K2" s="28">
        <f t="shared" ref="K2:K60" si="5">E2/B2</f>
        <v>1.241585175</v>
      </c>
      <c r="L2" s="28">
        <f t="shared" ref="L2:L60" si="6">A2/C2</f>
        <v>4.328601011</v>
      </c>
      <c r="M2" s="28">
        <f t="shared" ref="M2:M60" si="7">C2/E2</f>
        <v>1.773558888</v>
      </c>
      <c r="N2" s="28" t="str">
        <f t="shared" ref="N2:N60" si="8">IF(K2&lt;1.5,"keyhole",IF(L2&lt;2.3,"balling",IF(M2&lt;1.5,"LOF","Desired")))</f>
        <v>keyhole</v>
      </c>
      <c r="O2" s="28" t="str">
        <f t="shared" ref="O2:O60" si="9">IF(J2=N2, "same", "not same")</f>
        <v>same</v>
      </c>
      <c r="P2" s="25">
        <v>180.0</v>
      </c>
      <c r="Q2" s="25">
        <v>49.94877503</v>
      </c>
    </row>
    <row r="3">
      <c r="A3" s="25">
        <v>830.0289869</v>
      </c>
      <c r="B3" s="25">
        <v>75.0</v>
      </c>
      <c r="C3" s="25">
        <v>127.089899613946</v>
      </c>
      <c r="D3" s="25">
        <v>144.0</v>
      </c>
      <c r="E3" s="25">
        <v>126.723016857182</v>
      </c>
      <c r="F3" s="25">
        <v>150.0</v>
      </c>
      <c r="G3" s="27">
        <f t="shared" si="1"/>
        <v>2</v>
      </c>
      <c r="H3" s="28">
        <f t="shared" si="2"/>
        <v>5.764090187</v>
      </c>
      <c r="I3" s="28">
        <f t="shared" si="3"/>
        <v>0.96</v>
      </c>
      <c r="J3" s="29" t="str">
        <f t="shared" si="4"/>
        <v>LOF</v>
      </c>
      <c r="K3" s="28">
        <f t="shared" si="5"/>
        <v>1.689640225</v>
      </c>
      <c r="L3" s="28">
        <f t="shared" si="6"/>
        <v>6.531038182</v>
      </c>
      <c r="M3" s="28">
        <f t="shared" si="7"/>
        <v>1.002895155</v>
      </c>
      <c r="N3" s="28" t="str">
        <f t="shared" si="8"/>
        <v>LOF</v>
      </c>
      <c r="O3" s="28" t="str">
        <f t="shared" si="9"/>
        <v>same</v>
      </c>
      <c r="P3" s="25">
        <v>150.0</v>
      </c>
      <c r="Q3" s="25">
        <v>69.99668483</v>
      </c>
    </row>
    <row r="4">
      <c r="A4" s="25">
        <v>740.3295035</v>
      </c>
      <c r="B4" s="25">
        <v>50.0</v>
      </c>
      <c r="C4" s="25">
        <v>140.139121162867</v>
      </c>
      <c r="D4" s="25">
        <v>140.0</v>
      </c>
      <c r="E4" s="25">
        <v>101.259107428381</v>
      </c>
      <c r="F4" s="25">
        <v>49.0</v>
      </c>
      <c r="G4" s="27">
        <f t="shared" si="1"/>
        <v>0.98</v>
      </c>
      <c r="H4" s="28">
        <f t="shared" si="2"/>
        <v>5.288067882</v>
      </c>
      <c r="I4" s="28">
        <f t="shared" si="3"/>
        <v>2.857142857</v>
      </c>
      <c r="J4" s="29" t="str">
        <f t="shared" si="4"/>
        <v>keyhole</v>
      </c>
      <c r="K4" s="28">
        <f t="shared" si="5"/>
        <v>2.025182149</v>
      </c>
      <c r="L4" s="28">
        <f t="shared" si="6"/>
        <v>5.282818226</v>
      </c>
      <c r="M4" s="28">
        <f t="shared" si="7"/>
        <v>1.383965598</v>
      </c>
      <c r="N4" s="28" t="str">
        <f t="shared" si="8"/>
        <v>LOF</v>
      </c>
      <c r="O4" s="28" t="str">
        <f t="shared" si="9"/>
        <v>not same</v>
      </c>
      <c r="P4" s="25">
        <v>300.0</v>
      </c>
      <c r="Q4" s="25">
        <v>85.62328031</v>
      </c>
    </row>
    <row r="5">
      <c r="A5" s="25">
        <v>549.4503196</v>
      </c>
      <c r="B5" s="25">
        <v>100.0</v>
      </c>
      <c r="C5" s="25">
        <v>206.328299351805</v>
      </c>
      <c r="D5" s="25">
        <v>245.006122</v>
      </c>
      <c r="E5" s="25">
        <v>139.795368060104</v>
      </c>
      <c r="F5" s="25">
        <v>177.2420386</v>
      </c>
      <c r="G5" s="27">
        <f t="shared" si="1"/>
        <v>1.772420386</v>
      </c>
      <c r="H5" s="28">
        <f t="shared" si="2"/>
        <v>2.242598328</v>
      </c>
      <c r="I5" s="28">
        <f t="shared" si="3"/>
        <v>1.382325118</v>
      </c>
      <c r="J5" s="29" t="str">
        <f t="shared" si="4"/>
        <v>balling</v>
      </c>
      <c r="K5" s="28">
        <f t="shared" si="5"/>
        <v>1.397953681</v>
      </c>
      <c r="L5" s="28">
        <f t="shared" si="6"/>
        <v>2.66299059</v>
      </c>
      <c r="M5" s="28">
        <f t="shared" si="7"/>
        <v>1.475930871</v>
      </c>
      <c r="N5" s="28" t="str">
        <f t="shared" si="8"/>
        <v>keyhole</v>
      </c>
      <c r="O5" s="28" t="str">
        <f t="shared" si="9"/>
        <v>not same</v>
      </c>
      <c r="P5" s="25">
        <v>290.0</v>
      </c>
      <c r="Q5" s="25">
        <v>63.86473845</v>
      </c>
    </row>
    <row r="6">
      <c r="A6" s="25">
        <v>2505.497411</v>
      </c>
      <c r="B6" s="25">
        <v>50.0</v>
      </c>
      <c r="C6" s="25">
        <v>394.828041004843</v>
      </c>
      <c r="D6" s="25">
        <v>362.0</v>
      </c>
      <c r="E6" s="25">
        <v>586.816502649885</v>
      </c>
      <c r="F6" s="25">
        <v>640.0</v>
      </c>
      <c r="G6" s="27">
        <f t="shared" si="1"/>
        <v>12.8</v>
      </c>
      <c r="H6" s="28">
        <f t="shared" si="2"/>
        <v>6.921263566</v>
      </c>
      <c r="I6" s="28">
        <f t="shared" si="3"/>
        <v>0.565625</v>
      </c>
      <c r="J6" s="29" t="str">
        <f t="shared" si="4"/>
        <v>LOF</v>
      </c>
      <c r="K6" s="28">
        <f t="shared" si="5"/>
        <v>11.73633005</v>
      </c>
      <c r="L6" s="28">
        <f t="shared" si="6"/>
        <v>6.345793993</v>
      </c>
      <c r="M6" s="28">
        <f t="shared" si="7"/>
        <v>0.6728305002</v>
      </c>
      <c r="N6" s="28" t="str">
        <f t="shared" si="8"/>
        <v>LOF</v>
      </c>
      <c r="O6" s="28" t="str">
        <f t="shared" si="9"/>
        <v>same</v>
      </c>
      <c r="P6" s="25">
        <v>100.0</v>
      </c>
      <c r="Q6" s="25">
        <v>210.0</v>
      </c>
    </row>
    <row r="7">
      <c r="A7" s="25">
        <v>929.6611045</v>
      </c>
      <c r="B7" s="25">
        <v>43.33333</v>
      </c>
      <c r="C7" s="25">
        <v>99.2574219735426</v>
      </c>
      <c r="D7" s="25">
        <v>130.0</v>
      </c>
      <c r="E7" s="25">
        <v>143.304661039692</v>
      </c>
      <c r="F7" s="25">
        <v>65.0</v>
      </c>
      <c r="G7" s="27">
        <f t="shared" si="1"/>
        <v>1.500000115</v>
      </c>
      <c r="H7" s="28">
        <f t="shared" si="2"/>
        <v>7.151239265</v>
      </c>
      <c r="I7" s="28">
        <f t="shared" si="3"/>
        <v>2</v>
      </c>
      <c r="J7" s="29" t="str">
        <f t="shared" si="4"/>
        <v>Desired</v>
      </c>
      <c r="K7" s="28">
        <f t="shared" si="5"/>
        <v>3.307030894</v>
      </c>
      <c r="L7" s="28">
        <f t="shared" si="6"/>
        <v>9.366162107</v>
      </c>
      <c r="M7" s="28">
        <f t="shared" si="7"/>
        <v>0.6926321953</v>
      </c>
      <c r="N7" s="28" t="str">
        <f t="shared" si="8"/>
        <v>LOF</v>
      </c>
      <c r="O7" s="28" t="str">
        <f t="shared" si="9"/>
        <v>not same</v>
      </c>
      <c r="P7" s="25">
        <v>500.0</v>
      </c>
      <c r="Q7" s="25">
        <v>104.9983572</v>
      </c>
    </row>
    <row r="8">
      <c r="A8" s="25">
        <v>490.8317677</v>
      </c>
      <c r="B8" s="25">
        <v>69.67</v>
      </c>
      <c r="C8" s="25">
        <v>62.6844214702412</v>
      </c>
      <c r="D8" s="25">
        <v>75.0</v>
      </c>
      <c r="E8" s="25">
        <v>41.0564324905327</v>
      </c>
      <c r="F8" s="25">
        <v>150.0</v>
      </c>
      <c r="G8" s="27">
        <f t="shared" si="1"/>
        <v>2.153007033</v>
      </c>
      <c r="H8" s="28">
        <f t="shared" si="2"/>
        <v>6.544423569</v>
      </c>
      <c r="I8" s="28">
        <f t="shared" si="3"/>
        <v>0.5</v>
      </c>
      <c r="J8" s="29" t="str">
        <f t="shared" si="4"/>
        <v>LOF</v>
      </c>
      <c r="K8" s="28">
        <f t="shared" si="5"/>
        <v>0.5892985861</v>
      </c>
      <c r="L8" s="28">
        <f t="shared" si="6"/>
        <v>7.830203361</v>
      </c>
      <c r="M8" s="28">
        <f t="shared" si="7"/>
        <v>1.526786856</v>
      </c>
      <c r="N8" s="28" t="str">
        <f t="shared" si="8"/>
        <v>keyhole</v>
      </c>
      <c r="O8" s="28" t="str">
        <f t="shared" si="9"/>
        <v>not same</v>
      </c>
      <c r="P8" s="25">
        <v>800.0</v>
      </c>
      <c r="Q8" s="25">
        <v>62.6893472</v>
      </c>
    </row>
    <row r="9">
      <c r="A9" s="25">
        <v>2707.945455</v>
      </c>
      <c r="B9" s="25">
        <v>30.0</v>
      </c>
      <c r="C9" s="25">
        <v>205.671624562118</v>
      </c>
      <c r="D9" s="25">
        <v>220.0</v>
      </c>
      <c r="E9" s="25">
        <v>462.663008474768</v>
      </c>
      <c r="F9" s="25">
        <v>287.57</v>
      </c>
      <c r="G9" s="27">
        <f t="shared" si="1"/>
        <v>9.585666667</v>
      </c>
      <c r="H9" s="28">
        <f t="shared" si="2"/>
        <v>12.30884298</v>
      </c>
      <c r="I9" s="28">
        <f t="shared" si="3"/>
        <v>0.7650311229</v>
      </c>
      <c r="J9" s="29" t="str">
        <f t="shared" si="4"/>
        <v>LOF</v>
      </c>
      <c r="K9" s="28">
        <f t="shared" si="5"/>
        <v>15.42210028</v>
      </c>
      <c r="L9" s="28">
        <f t="shared" si="6"/>
        <v>13.16635419</v>
      </c>
      <c r="M9" s="28">
        <f t="shared" si="7"/>
        <v>0.4445387264</v>
      </c>
      <c r="N9" s="28" t="str">
        <f t="shared" si="8"/>
        <v>LOF</v>
      </c>
      <c r="O9" s="28" t="str">
        <f t="shared" si="9"/>
        <v>same</v>
      </c>
      <c r="P9" s="25">
        <v>1100.0</v>
      </c>
      <c r="Q9" s="25">
        <v>349.999841</v>
      </c>
    </row>
    <row r="10">
      <c r="A10" s="25">
        <v>1262.88463</v>
      </c>
      <c r="B10" s="25">
        <v>75.0</v>
      </c>
      <c r="C10" s="25">
        <v>159.62392014421</v>
      </c>
      <c r="D10" s="25">
        <v>183.0277228</v>
      </c>
      <c r="E10" s="25">
        <v>183.35577665245</v>
      </c>
      <c r="F10" s="25">
        <v>266.0</v>
      </c>
      <c r="G10" s="27">
        <f t="shared" si="1"/>
        <v>3.546666667</v>
      </c>
      <c r="H10" s="28">
        <f t="shared" si="2"/>
        <v>6.899963627</v>
      </c>
      <c r="I10" s="28">
        <f t="shared" si="3"/>
        <v>0.6880741459</v>
      </c>
      <c r="J10" s="29" t="str">
        <f t="shared" si="4"/>
        <v>LOF</v>
      </c>
      <c r="K10" s="28">
        <f t="shared" si="5"/>
        <v>2.444743689</v>
      </c>
      <c r="L10" s="28">
        <f t="shared" si="6"/>
        <v>7.911625205</v>
      </c>
      <c r="M10" s="28">
        <f t="shared" si="7"/>
        <v>0.8705693546</v>
      </c>
      <c r="N10" s="28" t="str">
        <f t="shared" si="8"/>
        <v>LOF</v>
      </c>
      <c r="O10" s="28" t="str">
        <f t="shared" si="9"/>
        <v>same</v>
      </c>
      <c r="P10" s="25">
        <v>300.0</v>
      </c>
      <c r="Q10" s="25">
        <v>139.9933697</v>
      </c>
    </row>
    <row r="11">
      <c r="A11" s="25">
        <v>1090.675663</v>
      </c>
      <c r="B11" s="25">
        <v>30.0</v>
      </c>
      <c r="C11" s="25">
        <v>117.452314749977</v>
      </c>
      <c r="D11" s="25">
        <v>100.0</v>
      </c>
      <c r="E11" s="25">
        <v>151.451630309856</v>
      </c>
      <c r="F11" s="25">
        <v>97.86</v>
      </c>
      <c r="G11" s="27">
        <f t="shared" si="1"/>
        <v>3.262</v>
      </c>
      <c r="H11" s="28">
        <f t="shared" si="2"/>
        <v>10.90675663</v>
      </c>
      <c r="I11" s="28">
        <f t="shared" si="3"/>
        <v>1.021867975</v>
      </c>
      <c r="J11" s="29" t="str">
        <f t="shared" si="4"/>
        <v>LOF</v>
      </c>
      <c r="K11" s="28">
        <f t="shared" si="5"/>
        <v>5.048387677</v>
      </c>
      <c r="L11" s="28">
        <f t="shared" si="6"/>
        <v>9.28611467</v>
      </c>
      <c r="M11" s="28">
        <f t="shared" si="7"/>
        <v>0.7755104023</v>
      </c>
      <c r="N11" s="28" t="str">
        <f t="shared" si="8"/>
        <v>LOF</v>
      </c>
      <c r="O11" s="28" t="str">
        <f t="shared" si="9"/>
        <v>same</v>
      </c>
      <c r="P11" s="25">
        <v>1000.0</v>
      </c>
      <c r="Q11" s="25">
        <v>139.7733663</v>
      </c>
    </row>
    <row r="12">
      <c r="A12" s="25">
        <v>727.4381398</v>
      </c>
      <c r="B12" s="25">
        <v>50.0</v>
      </c>
      <c r="C12" s="25">
        <v>147.063453367069</v>
      </c>
      <c r="D12" s="25">
        <v>145.0</v>
      </c>
      <c r="E12" s="25">
        <v>79.6391589804209</v>
      </c>
      <c r="F12" s="25">
        <v>130.0</v>
      </c>
      <c r="G12" s="27">
        <f t="shared" si="1"/>
        <v>2.6</v>
      </c>
      <c r="H12" s="28">
        <f t="shared" si="2"/>
        <v>5.016814757</v>
      </c>
      <c r="I12" s="28">
        <f t="shared" si="3"/>
        <v>1.115384615</v>
      </c>
      <c r="J12" s="29" t="str">
        <f t="shared" si="4"/>
        <v>LOF</v>
      </c>
      <c r="K12" s="28">
        <f t="shared" si="5"/>
        <v>1.59278318</v>
      </c>
      <c r="L12" s="28">
        <f t="shared" si="6"/>
        <v>4.946423623</v>
      </c>
      <c r="M12" s="28">
        <f t="shared" si="7"/>
        <v>1.846622381</v>
      </c>
      <c r="N12" s="28" t="str">
        <f t="shared" si="8"/>
        <v>Desired</v>
      </c>
      <c r="O12" s="28" t="str">
        <f t="shared" si="9"/>
        <v>not same</v>
      </c>
      <c r="P12" s="25">
        <v>370.0</v>
      </c>
      <c r="Q12" s="25">
        <v>91.20485712</v>
      </c>
    </row>
    <row r="13">
      <c r="A13" s="25">
        <v>1448.142009</v>
      </c>
      <c r="B13" s="25">
        <v>100.0</v>
      </c>
      <c r="C13" s="25">
        <v>322.260744989243</v>
      </c>
      <c r="D13" s="25">
        <v>300.0</v>
      </c>
      <c r="E13" s="25">
        <v>321.475119507324</v>
      </c>
      <c r="F13" s="25">
        <v>389.2854863</v>
      </c>
      <c r="G13" s="27">
        <f t="shared" si="1"/>
        <v>3.892854863</v>
      </c>
      <c r="H13" s="28">
        <f t="shared" si="2"/>
        <v>4.82714003</v>
      </c>
      <c r="I13" s="28">
        <f t="shared" si="3"/>
        <v>0.7706426532</v>
      </c>
      <c r="J13" s="29" t="str">
        <f t="shared" si="4"/>
        <v>LOF</v>
      </c>
      <c r="K13" s="28">
        <f t="shared" si="5"/>
        <v>3.214751195</v>
      </c>
      <c r="L13" s="28">
        <f t="shared" si="6"/>
        <v>4.493696584</v>
      </c>
      <c r="M13" s="28">
        <f t="shared" si="7"/>
        <v>1.002443814</v>
      </c>
      <c r="N13" s="28" t="str">
        <f t="shared" si="8"/>
        <v>LOF</v>
      </c>
      <c r="O13" s="28" t="str">
        <f t="shared" si="9"/>
        <v>same</v>
      </c>
      <c r="P13" s="25">
        <v>140.0</v>
      </c>
      <c r="Q13" s="25">
        <v>139.9941651</v>
      </c>
    </row>
    <row r="14">
      <c r="A14" s="25">
        <v>2179.476726</v>
      </c>
      <c r="B14" s="25">
        <v>30.0</v>
      </c>
      <c r="C14" s="25">
        <v>181.674029299887</v>
      </c>
      <c r="D14" s="25">
        <v>200.0</v>
      </c>
      <c r="E14" s="25">
        <v>363.867599140929</v>
      </c>
      <c r="F14" s="25">
        <v>356.86</v>
      </c>
      <c r="G14" s="27">
        <f t="shared" si="1"/>
        <v>11.89533333</v>
      </c>
      <c r="H14" s="28">
        <f t="shared" si="2"/>
        <v>10.89738363</v>
      </c>
      <c r="I14" s="28">
        <f t="shared" si="3"/>
        <v>0.5604438715</v>
      </c>
      <c r="J14" s="29" t="str">
        <f t="shared" si="4"/>
        <v>LOF</v>
      </c>
      <c r="K14" s="28">
        <f t="shared" si="5"/>
        <v>12.12891997</v>
      </c>
      <c r="L14" s="28">
        <f t="shared" si="6"/>
        <v>11.99663339</v>
      </c>
      <c r="M14" s="28">
        <f t="shared" si="7"/>
        <v>0.4992860857</v>
      </c>
      <c r="N14" s="28" t="str">
        <f t="shared" si="8"/>
        <v>LOF</v>
      </c>
      <c r="O14" s="28" t="str">
        <f t="shared" si="9"/>
        <v>same</v>
      </c>
      <c r="P14" s="25">
        <v>1000.0</v>
      </c>
      <c r="Q14" s="25">
        <v>279.9992662</v>
      </c>
    </row>
    <row r="15">
      <c r="A15" s="25">
        <v>821.8628601</v>
      </c>
      <c r="B15" s="25">
        <v>30.66667</v>
      </c>
      <c r="C15" s="25">
        <v>91.1246311153123</v>
      </c>
      <c r="D15" s="25">
        <v>70.0</v>
      </c>
      <c r="E15" s="25">
        <v>108.179573691773</v>
      </c>
      <c r="F15" s="25">
        <v>46.0</v>
      </c>
      <c r="G15" s="27">
        <f t="shared" si="1"/>
        <v>1.499999837</v>
      </c>
      <c r="H15" s="28">
        <f t="shared" si="2"/>
        <v>11.740898</v>
      </c>
      <c r="I15" s="28">
        <f t="shared" si="3"/>
        <v>1.52173913</v>
      </c>
      <c r="J15" s="29" t="str">
        <f t="shared" si="4"/>
        <v>keyhole</v>
      </c>
      <c r="K15" s="28">
        <f t="shared" si="5"/>
        <v>3.527594411</v>
      </c>
      <c r="L15" s="28">
        <f t="shared" si="6"/>
        <v>9.019107677</v>
      </c>
      <c r="M15" s="28">
        <f t="shared" si="7"/>
        <v>0.8423459994</v>
      </c>
      <c r="N15" s="28" t="str">
        <f t="shared" si="8"/>
        <v>LOF</v>
      </c>
      <c r="O15" s="28" t="str">
        <f t="shared" si="9"/>
        <v>not same</v>
      </c>
      <c r="P15" s="25">
        <v>1000.0</v>
      </c>
      <c r="Q15" s="25">
        <v>104.5846704</v>
      </c>
    </row>
    <row r="16">
      <c r="A16" s="25">
        <v>2173.328117</v>
      </c>
      <c r="B16" s="25">
        <v>50.0</v>
      </c>
      <c r="C16" s="25">
        <v>396.703084169868</v>
      </c>
      <c r="D16" s="25">
        <v>399.5685256</v>
      </c>
      <c r="E16" s="25">
        <v>374.952201355865</v>
      </c>
      <c r="F16" s="25">
        <v>380.0</v>
      </c>
      <c r="G16" s="27">
        <f t="shared" si="1"/>
        <v>7.6</v>
      </c>
      <c r="H16" s="28">
        <f t="shared" si="2"/>
        <v>5.439187468</v>
      </c>
      <c r="I16" s="28">
        <f t="shared" si="3"/>
        <v>1.05149612</v>
      </c>
      <c r="J16" s="29" t="str">
        <f t="shared" si="4"/>
        <v>LOF</v>
      </c>
      <c r="K16" s="28">
        <f t="shared" si="5"/>
        <v>7.499044027</v>
      </c>
      <c r="L16" s="28">
        <f t="shared" si="6"/>
        <v>5.478475474</v>
      </c>
      <c r="M16" s="28">
        <f t="shared" si="7"/>
        <v>1.058009748</v>
      </c>
      <c r="N16" s="28" t="str">
        <f t="shared" si="8"/>
        <v>LOF</v>
      </c>
      <c r="O16" s="28" t="str">
        <f t="shared" si="9"/>
        <v>same</v>
      </c>
      <c r="P16" s="25">
        <v>250.0</v>
      </c>
      <c r="Q16" s="25">
        <v>262.3562142</v>
      </c>
    </row>
    <row r="17">
      <c r="A17" s="25">
        <v>504.5491061</v>
      </c>
      <c r="B17" s="25">
        <v>50.0</v>
      </c>
      <c r="C17" s="25">
        <v>107.888515232249</v>
      </c>
      <c r="D17" s="25">
        <v>80.0</v>
      </c>
      <c r="E17" s="25">
        <v>71.2457206833335</v>
      </c>
      <c r="F17" s="25">
        <v>25.0</v>
      </c>
      <c r="G17" s="27">
        <f t="shared" si="1"/>
        <v>0.5</v>
      </c>
      <c r="H17" s="28">
        <f t="shared" si="2"/>
        <v>6.306863826</v>
      </c>
      <c r="I17" s="28">
        <f t="shared" si="3"/>
        <v>3.2</v>
      </c>
      <c r="J17" s="29" t="str">
        <f t="shared" si="4"/>
        <v>keyhole</v>
      </c>
      <c r="K17" s="28">
        <f t="shared" si="5"/>
        <v>1.424914414</v>
      </c>
      <c r="L17" s="28">
        <f t="shared" si="6"/>
        <v>4.676578457</v>
      </c>
      <c r="M17" s="28">
        <f t="shared" si="7"/>
        <v>1.514315726</v>
      </c>
      <c r="N17" s="28" t="str">
        <f t="shared" si="8"/>
        <v>keyhole</v>
      </c>
      <c r="O17" s="28" t="str">
        <f t="shared" si="9"/>
        <v>same</v>
      </c>
      <c r="P17" s="25">
        <v>200.0</v>
      </c>
      <c r="Q17" s="25">
        <v>50.8464721</v>
      </c>
    </row>
    <row r="18">
      <c r="A18" s="25">
        <v>247.529182</v>
      </c>
      <c r="B18" s="25">
        <v>100.0</v>
      </c>
      <c r="C18" s="25">
        <v>282.666931631747</v>
      </c>
      <c r="D18" s="25">
        <v>294.6014379</v>
      </c>
      <c r="E18" s="25">
        <v>277.684297860309</v>
      </c>
      <c r="F18" s="25">
        <v>247.529182</v>
      </c>
      <c r="G18" s="27">
        <f t="shared" si="1"/>
        <v>2.47529182</v>
      </c>
      <c r="H18" s="28">
        <f t="shared" si="2"/>
        <v>0.840217155</v>
      </c>
      <c r="I18" s="28">
        <f t="shared" si="3"/>
        <v>1.190168511</v>
      </c>
      <c r="J18" s="29" t="str">
        <f t="shared" si="4"/>
        <v>balling</v>
      </c>
      <c r="K18" s="28">
        <f t="shared" si="5"/>
        <v>2.776842979</v>
      </c>
      <c r="L18" s="28">
        <f t="shared" si="6"/>
        <v>0.87569204</v>
      </c>
      <c r="M18" s="28">
        <f t="shared" si="7"/>
        <v>1.01794352</v>
      </c>
      <c r="N18" s="28" t="str">
        <f t="shared" si="8"/>
        <v>balling</v>
      </c>
      <c r="O18" s="28" t="str">
        <f t="shared" si="9"/>
        <v>same</v>
      </c>
      <c r="P18" s="25">
        <v>80.0</v>
      </c>
      <c r="Q18" s="25">
        <v>15.57295578</v>
      </c>
    </row>
    <row r="19">
      <c r="A19" s="25">
        <v>210.4770204</v>
      </c>
      <c r="B19" s="25">
        <v>50.0</v>
      </c>
      <c r="C19" s="25">
        <v>34.1026119520714</v>
      </c>
      <c r="D19" s="25">
        <v>20.0</v>
      </c>
      <c r="E19" s="25">
        <v>18.3042080321113</v>
      </c>
      <c r="F19" s="25">
        <v>20.0</v>
      </c>
      <c r="G19" s="27">
        <f t="shared" si="1"/>
        <v>0.4</v>
      </c>
      <c r="H19" s="28">
        <f t="shared" si="2"/>
        <v>10.52385102</v>
      </c>
      <c r="I19" s="28">
        <f t="shared" si="3"/>
        <v>1</v>
      </c>
      <c r="J19" s="29" t="str">
        <f t="shared" si="4"/>
        <v>keyhole</v>
      </c>
      <c r="K19" s="28">
        <f t="shared" si="5"/>
        <v>0.3660841606</v>
      </c>
      <c r="L19" s="28">
        <f t="shared" si="6"/>
        <v>6.171873893</v>
      </c>
      <c r="M19" s="28">
        <f t="shared" si="7"/>
        <v>1.863102293</v>
      </c>
      <c r="N19" s="28" t="str">
        <f t="shared" si="8"/>
        <v>keyhole</v>
      </c>
      <c r="O19" s="28" t="str">
        <f t="shared" si="9"/>
        <v>same</v>
      </c>
      <c r="P19" s="25">
        <v>250.0</v>
      </c>
      <c r="Q19" s="25">
        <v>22.14083062</v>
      </c>
    </row>
    <row r="20">
      <c r="A20" s="25">
        <v>2219.421593</v>
      </c>
      <c r="B20" s="25">
        <v>50.0</v>
      </c>
      <c r="C20" s="25">
        <v>421.561812824846</v>
      </c>
      <c r="D20" s="25">
        <v>390.0</v>
      </c>
      <c r="E20" s="25">
        <v>460.534547241983</v>
      </c>
      <c r="F20" s="25">
        <v>310.0</v>
      </c>
      <c r="G20" s="27">
        <f t="shared" si="1"/>
        <v>6.2</v>
      </c>
      <c r="H20" s="28">
        <f t="shared" si="2"/>
        <v>5.690824597</v>
      </c>
      <c r="I20" s="28">
        <f t="shared" si="3"/>
        <v>1.258064516</v>
      </c>
      <c r="J20" s="29" t="str">
        <f t="shared" si="4"/>
        <v>LOF</v>
      </c>
      <c r="K20" s="28">
        <f t="shared" si="5"/>
        <v>9.210690945</v>
      </c>
      <c r="L20" s="28">
        <f t="shared" si="6"/>
        <v>5.264759581</v>
      </c>
      <c r="M20" s="28">
        <f t="shared" si="7"/>
        <v>0.9153750036</v>
      </c>
      <c r="N20" s="28" t="str">
        <f t="shared" si="8"/>
        <v>LOF</v>
      </c>
      <c r="O20" s="28" t="str">
        <f t="shared" si="9"/>
        <v>same</v>
      </c>
      <c r="P20" s="25">
        <v>130.0</v>
      </c>
      <c r="Q20" s="25">
        <v>223.9990042</v>
      </c>
    </row>
    <row r="21">
      <c r="A21" s="25">
        <v>954.1620409</v>
      </c>
      <c r="B21" s="25">
        <v>40.0</v>
      </c>
      <c r="C21" s="25">
        <v>144.517852900071</v>
      </c>
      <c r="D21" s="25">
        <v>140.0</v>
      </c>
      <c r="E21" s="25">
        <v>57.7502603648255</v>
      </c>
      <c r="F21" s="25">
        <v>232.2</v>
      </c>
      <c r="G21" s="27">
        <f t="shared" si="1"/>
        <v>5.805</v>
      </c>
      <c r="H21" s="28">
        <f t="shared" si="2"/>
        <v>6.815443149</v>
      </c>
      <c r="I21" s="28">
        <f t="shared" si="3"/>
        <v>0.6029285099</v>
      </c>
      <c r="J21" s="29" t="str">
        <f t="shared" si="4"/>
        <v>LOF</v>
      </c>
      <c r="K21" s="28">
        <f t="shared" si="5"/>
        <v>1.443756509</v>
      </c>
      <c r="L21" s="28">
        <f t="shared" si="6"/>
        <v>6.602381794</v>
      </c>
      <c r="M21" s="28">
        <f t="shared" si="7"/>
        <v>2.502462361</v>
      </c>
      <c r="N21" s="28" t="str">
        <f t="shared" si="8"/>
        <v>keyhole</v>
      </c>
      <c r="O21" s="28" t="str">
        <f t="shared" si="9"/>
        <v>not same</v>
      </c>
      <c r="P21" s="25">
        <v>1230.661041</v>
      </c>
      <c r="Q21" s="25">
        <v>150.718483</v>
      </c>
    </row>
    <row r="22">
      <c r="A22" s="25">
        <v>749.1794493</v>
      </c>
      <c r="B22" s="25">
        <v>50.0</v>
      </c>
      <c r="C22" s="25">
        <v>174.95379861192</v>
      </c>
      <c r="D22" s="25">
        <v>170.0</v>
      </c>
      <c r="E22" s="25">
        <v>110.741506627235</v>
      </c>
      <c r="F22" s="25">
        <v>90.0</v>
      </c>
      <c r="G22" s="27">
        <f t="shared" si="1"/>
        <v>1.8</v>
      </c>
      <c r="H22" s="28">
        <f t="shared" si="2"/>
        <v>4.406937937</v>
      </c>
      <c r="I22" s="28">
        <f t="shared" si="3"/>
        <v>1.888888889</v>
      </c>
      <c r="J22" s="29" t="str">
        <f t="shared" si="4"/>
        <v>Desired</v>
      </c>
      <c r="K22" s="28">
        <f t="shared" si="5"/>
        <v>2.214830133</v>
      </c>
      <c r="L22" s="28">
        <f t="shared" si="6"/>
        <v>4.282155948</v>
      </c>
      <c r="M22" s="28">
        <f t="shared" si="7"/>
        <v>1.579839429</v>
      </c>
      <c r="N22" s="28" t="str">
        <f t="shared" si="8"/>
        <v>Desired</v>
      </c>
      <c r="O22" s="28" t="str">
        <f t="shared" si="9"/>
        <v>same</v>
      </c>
      <c r="P22" s="25">
        <v>180.0</v>
      </c>
      <c r="Q22" s="25">
        <v>81.01625163</v>
      </c>
    </row>
    <row r="23">
      <c r="A23" s="25">
        <v>150.385497</v>
      </c>
      <c r="B23" s="25">
        <v>30.0</v>
      </c>
      <c r="C23" s="25">
        <v>18.0555245121334</v>
      </c>
      <c r="D23" s="25">
        <v>15.0</v>
      </c>
      <c r="E23" s="25">
        <v>9.91173198185598</v>
      </c>
      <c r="F23" s="25">
        <v>20.0</v>
      </c>
      <c r="G23" s="27">
        <f t="shared" si="1"/>
        <v>0.6666666667</v>
      </c>
      <c r="H23" s="28">
        <f t="shared" si="2"/>
        <v>10.0256998</v>
      </c>
      <c r="I23" s="28">
        <f t="shared" si="3"/>
        <v>0.75</v>
      </c>
      <c r="J23" s="29" t="str">
        <f t="shared" si="4"/>
        <v>keyhole</v>
      </c>
      <c r="K23" s="28">
        <f t="shared" si="5"/>
        <v>0.3303910661</v>
      </c>
      <c r="L23" s="28">
        <f t="shared" si="6"/>
        <v>8.329057231</v>
      </c>
      <c r="M23" s="28">
        <f t="shared" si="7"/>
        <v>1.821631633</v>
      </c>
      <c r="N23" s="28" t="str">
        <f t="shared" si="8"/>
        <v>keyhole</v>
      </c>
      <c r="O23" s="28" t="str">
        <f t="shared" si="9"/>
        <v>same</v>
      </c>
      <c r="P23" s="25">
        <v>370.0</v>
      </c>
      <c r="Q23" s="25">
        <v>17.20708876</v>
      </c>
    </row>
    <row r="24">
      <c r="A24" s="25">
        <v>1635.852703</v>
      </c>
      <c r="B24" s="25">
        <v>50.0</v>
      </c>
      <c r="C24" s="25">
        <v>152.171282117504</v>
      </c>
      <c r="D24" s="25">
        <v>220.0</v>
      </c>
      <c r="E24" s="25">
        <v>252.260664747131</v>
      </c>
      <c r="F24" s="25">
        <v>227.71</v>
      </c>
      <c r="G24" s="27">
        <f t="shared" si="1"/>
        <v>4.5542</v>
      </c>
      <c r="H24" s="28">
        <f t="shared" si="2"/>
        <v>7.435694105</v>
      </c>
      <c r="I24" s="28">
        <f t="shared" si="3"/>
        <v>0.9661411444</v>
      </c>
      <c r="J24" s="29" t="str">
        <f t="shared" si="4"/>
        <v>LOF</v>
      </c>
      <c r="K24" s="28">
        <f t="shared" si="5"/>
        <v>5.045213295</v>
      </c>
      <c r="L24" s="28">
        <f t="shared" si="6"/>
        <v>10.75007505</v>
      </c>
      <c r="M24" s="28">
        <f t="shared" si="7"/>
        <v>0.6032303224</v>
      </c>
      <c r="N24" s="28" t="str">
        <f t="shared" si="8"/>
        <v>LOF</v>
      </c>
      <c r="O24" s="28" t="str">
        <f t="shared" si="9"/>
        <v>same</v>
      </c>
      <c r="P24" s="25">
        <v>1000.0</v>
      </c>
      <c r="Q24" s="25">
        <v>209.9863223</v>
      </c>
    </row>
    <row r="25">
      <c r="A25" s="25">
        <v>950.3455186</v>
      </c>
      <c r="B25" s="25">
        <v>50.0</v>
      </c>
      <c r="C25" s="25">
        <v>228.104914192394</v>
      </c>
      <c r="D25" s="25">
        <v>260.0</v>
      </c>
      <c r="E25" s="25">
        <v>170.82438500848</v>
      </c>
      <c r="F25" s="25">
        <v>90.0</v>
      </c>
      <c r="G25" s="27">
        <f t="shared" si="1"/>
        <v>1.8</v>
      </c>
      <c r="H25" s="28">
        <f t="shared" si="2"/>
        <v>3.655175072</v>
      </c>
      <c r="I25" s="28">
        <f t="shared" si="3"/>
        <v>2.888888889</v>
      </c>
      <c r="J25" s="29" t="str">
        <f t="shared" si="4"/>
        <v>Desired</v>
      </c>
      <c r="K25" s="28">
        <f t="shared" si="5"/>
        <v>3.4164877</v>
      </c>
      <c r="L25" s="28">
        <f t="shared" si="6"/>
        <v>4.166264992</v>
      </c>
      <c r="M25" s="28">
        <f t="shared" si="7"/>
        <v>1.335318223</v>
      </c>
      <c r="N25" s="28" t="str">
        <f t="shared" si="8"/>
        <v>LOF</v>
      </c>
      <c r="O25" s="28" t="str">
        <f t="shared" si="9"/>
        <v>not same</v>
      </c>
      <c r="P25" s="25">
        <v>100.0</v>
      </c>
      <c r="Q25" s="25">
        <v>83.79339134</v>
      </c>
    </row>
    <row r="26">
      <c r="A26" s="25">
        <v>1338.989516</v>
      </c>
      <c r="B26" s="25">
        <v>33.33333</v>
      </c>
      <c r="C26" s="25">
        <v>118.542308842625</v>
      </c>
      <c r="D26" s="25">
        <v>100.0</v>
      </c>
      <c r="E26" s="25">
        <v>164.868842080926</v>
      </c>
      <c r="F26" s="25">
        <v>50.0</v>
      </c>
      <c r="G26" s="27">
        <f t="shared" si="1"/>
        <v>1.50000015</v>
      </c>
      <c r="H26" s="28">
        <f t="shared" si="2"/>
        <v>13.38989516</v>
      </c>
      <c r="I26" s="28">
        <f t="shared" si="3"/>
        <v>2</v>
      </c>
      <c r="J26" s="29" t="str">
        <f t="shared" si="4"/>
        <v>Desired</v>
      </c>
      <c r="K26" s="28">
        <f t="shared" si="5"/>
        <v>4.946065757</v>
      </c>
      <c r="L26" s="28">
        <f t="shared" si="6"/>
        <v>11.29545669</v>
      </c>
      <c r="M26" s="28">
        <f t="shared" si="7"/>
        <v>0.7190097737</v>
      </c>
      <c r="N26" s="28" t="str">
        <f t="shared" si="8"/>
        <v>LOF</v>
      </c>
      <c r="O26" s="28" t="str">
        <f t="shared" si="9"/>
        <v>not same</v>
      </c>
      <c r="P26" s="25">
        <v>1500.0</v>
      </c>
      <c r="Q26" s="25">
        <v>174.6256617</v>
      </c>
    </row>
    <row r="27">
      <c r="A27" s="25">
        <v>2825.997368</v>
      </c>
      <c r="B27" s="25">
        <v>30.0</v>
      </c>
      <c r="C27" s="25">
        <v>218.358151495022</v>
      </c>
      <c r="D27" s="25">
        <v>275.0</v>
      </c>
      <c r="E27" s="25">
        <v>584.592091096187</v>
      </c>
      <c r="F27" s="25">
        <v>721.57</v>
      </c>
      <c r="G27" s="27">
        <f t="shared" si="1"/>
        <v>24.05233333</v>
      </c>
      <c r="H27" s="28">
        <f t="shared" si="2"/>
        <v>10.27635407</v>
      </c>
      <c r="I27" s="28">
        <f t="shared" si="3"/>
        <v>0.3811134055</v>
      </c>
      <c r="J27" s="29" t="str">
        <f t="shared" si="4"/>
        <v>LOF</v>
      </c>
      <c r="K27" s="28">
        <f t="shared" si="5"/>
        <v>19.48640304</v>
      </c>
      <c r="L27" s="28">
        <f t="shared" si="6"/>
        <v>12.94202826</v>
      </c>
      <c r="M27" s="28">
        <f t="shared" si="7"/>
        <v>0.3735222471</v>
      </c>
      <c r="N27" s="28" t="str">
        <f t="shared" si="8"/>
        <v>LOF</v>
      </c>
      <c r="O27" s="28" t="str">
        <f t="shared" si="9"/>
        <v>same</v>
      </c>
      <c r="P27" s="25">
        <v>700.0</v>
      </c>
      <c r="Q27" s="25">
        <v>350.0</v>
      </c>
    </row>
    <row r="28">
      <c r="A28" s="25">
        <v>1177.638726</v>
      </c>
      <c r="B28" s="25">
        <v>75.0</v>
      </c>
      <c r="C28" s="25">
        <v>148.312495473066</v>
      </c>
      <c r="D28" s="25">
        <v>150.0</v>
      </c>
      <c r="E28" s="25">
        <v>154.547132946619</v>
      </c>
      <c r="F28" s="25">
        <v>159.0</v>
      </c>
      <c r="G28" s="27">
        <f t="shared" si="1"/>
        <v>2.12</v>
      </c>
      <c r="H28" s="28">
        <f t="shared" si="2"/>
        <v>7.85092484</v>
      </c>
      <c r="I28" s="28">
        <f t="shared" si="3"/>
        <v>0.9433962264</v>
      </c>
      <c r="J28" s="29" t="str">
        <f t="shared" si="4"/>
        <v>LOF</v>
      </c>
      <c r="K28" s="28">
        <f t="shared" si="5"/>
        <v>2.060628439</v>
      </c>
      <c r="L28" s="28">
        <f t="shared" si="6"/>
        <v>7.940252925</v>
      </c>
      <c r="M28" s="28">
        <f t="shared" si="7"/>
        <v>0.9596586662</v>
      </c>
      <c r="N28" s="28" t="str">
        <f t="shared" si="8"/>
        <v>LOF</v>
      </c>
      <c r="O28" s="28" t="str">
        <f t="shared" si="9"/>
        <v>same</v>
      </c>
      <c r="P28" s="25">
        <v>400.0</v>
      </c>
      <c r="Q28" s="25">
        <v>139.9200748</v>
      </c>
    </row>
    <row r="29">
      <c r="A29" s="25">
        <v>1989.488485</v>
      </c>
      <c r="B29" s="25">
        <v>50.0</v>
      </c>
      <c r="C29" s="25">
        <v>367.929403863825</v>
      </c>
      <c r="D29" s="25">
        <v>330.0</v>
      </c>
      <c r="E29" s="25">
        <v>323.37369529817</v>
      </c>
      <c r="F29" s="25">
        <v>340.0</v>
      </c>
      <c r="G29" s="27">
        <f t="shared" si="1"/>
        <v>6.8</v>
      </c>
      <c r="H29" s="28">
        <f t="shared" si="2"/>
        <v>6.028752985</v>
      </c>
      <c r="I29" s="28">
        <f t="shared" si="3"/>
        <v>0.9705882353</v>
      </c>
      <c r="J29" s="29" t="str">
        <f t="shared" si="4"/>
        <v>LOF</v>
      </c>
      <c r="K29" s="28">
        <f t="shared" si="5"/>
        <v>6.467473906</v>
      </c>
      <c r="L29" s="28">
        <f t="shared" si="6"/>
        <v>5.407256023</v>
      </c>
      <c r="M29" s="28">
        <f t="shared" si="7"/>
        <v>1.137783961</v>
      </c>
      <c r="N29" s="28" t="str">
        <f t="shared" si="8"/>
        <v>LOF</v>
      </c>
      <c r="O29" s="28" t="str">
        <f t="shared" si="9"/>
        <v>same</v>
      </c>
      <c r="P29" s="25">
        <v>280.0</v>
      </c>
      <c r="Q29" s="25">
        <v>244.5308394</v>
      </c>
    </row>
    <row r="30">
      <c r="A30" s="25">
        <v>893.6194574</v>
      </c>
      <c r="B30" s="25">
        <v>50.0</v>
      </c>
      <c r="C30" s="25">
        <v>163.390321579416</v>
      </c>
      <c r="D30" s="25">
        <v>150.0</v>
      </c>
      <c r="E30" s="25">
        <v>127.900341424359</v>
      </c>
      <c r="F30" s="25">
        <v>106.0</v>
      </c>
      <c r="G30" s="27">
        <f t="shared" si="1"/>
        <v>2.12</v>
      </c>
      <c r="H30" s="28">
        <f t="shared" si="2"/>
        <v>5.957463049</v>
      </c>
      <c r="I30" s="28">
        <f t="shared" si="3"/>
        <v>1.41509434</v>
      </c>
      <c r="J30" s="29" t="str">
        <f t="shared" si="4"/>
        <v>LOF</v>
      </c>
      <c r="K30" s="28">
        <f t="shared" si="5"/>
        <v>2.558006828</v>
      </c>
      <c r="L30" s="28">
        <f t="shared" si="6"/>
        <v>5.469231279</v>
      </c>
      <c r="M30" s="28">
        <f t="shared" si="7"/>
        <v>1.277481512</v>
      </c>
      <c r="N30" s="28" t="str">
        <f t="shared" si="8"/>
        <v>LOF</v>
      </c>
      <c r="O30" s="28" t="str">
        <f t="shared" si="9"/>
        <v>same</v>
      </c>
      <c r="P30" s="25">
        <v>300.0</v>
      </c>
      <c r="Q30" s="25">
        <v>103.9556191</v>
      </c>
    </row>
    <row r="31">
      <c r="A31" s="25">
        <v>696.2702038</v>
      </c>
      <c r="B31" s="25">
        <v>50.0</v>
      </c>
      <c r="C31" s="25">
        <v>109.110913518068</v>
      </c>
      <c r="D31" s="25">
        <v>50.0</v>
      </c>
      <c r="E31" s="25">
        <v>64.0912393289459</v>
      </c>
      <c r="F31" s="25">
        <v>19.0</v>
      </c>
      <c r="G31" s="27">
        <f t="shared" si="1"/>
        <v>0.38</v>
      </c>
      <c r="H31" s="28">
        <f t="shared" si="2"/>
        <v>13.92540408</v>
      </c>
      <c r="I31" s="28">
        <f t="shared" si="3"/>
        <v>2.631578947</v>
      </c>
      <c r="J31" s="29" t="str">
        <f t="shared" si="4"/>
        <v>keyhole</v>
      </c>
      <c r="K31" s="28">
        <f t="shared" si="5"/>
        <v>1.281824787</v>
      </c>
      <c r="L31" s="28">
        <f t="shared" si="6"/>
        <v>6.381306703</v>
      </c>
      <c r="M31" s="28">
        <f t="shared" si="7"/>
        <v>1.702431013</v>
      </c>
      <c r="N31" s="28" t="str">
        <f t="shared" si="8"/>
        <v>keyhole</v>
      </c>
      <c r="O31" s="28" t="str">
        <f t="shared" si="9"/>
        <v>same</v>
      </c>
      <c r="P31" s="25">
        <v>700.0</v>
      </c>
      <c r="Q31" s="25">
        <v>90.44381012</v>
      </c>
    </row>
    <row r="32">
      <c r="A32" s="25">
        <v>2414.924408</v>
      </c>
      <c r="B32" s="25">
        <v>30.0</v>
      </c>
      <c r="C32" s="25">
        <v>204.520201298257</v>
      </c>
      <c r="D32" s="25">
        <v>210.0</v>
      </c>
      <c r="E32" s="25">
        <v>533.918518610761</v>
      </c>
      <c r="F32" s="25">
        <v>623.71</v>
      </c>
      <c r="G32" s="27">
        <f t="shared" si="1"/>
        <v>20.79033333</v>
      </c>
      <c r="H32" s="28">
        <f t="shared" si="2"/>
        <v>11.49964004</v>
      </c>
      <c r="I32" s="28">
        <f t="shared" si="3"/>
        <v>0.3366949384</v>
      </c>
      <c r="J32" s="29" t="str">
        <f t="shared" si="4"/>
        <v>LOF</v>
      </c>
      <c r="K32" s="28">
        <f t="shared" si="5"/>
        <v>17.79728395</v>
      </c>
      <c r="L32" s="28">
        <f t="shared" si="6"/>
        <v>11.80775489</v>
      </c>
      <c r="M32" s="28">
        <f t="shared" si="7"/>
        <v>0.3830550808</v>
      </c>
      <c r="N32" s="28" t="str">
        <f t="shared" si="8"/>
        <v>LOF</v>
      </c>
      <c r="O32" s="28" t="str">
        <f t="shared" si="9"/>
        <v>same</v>
      </c>
      <c r="P32" s="25">
        <v>500.0</v>
      </c>
      <c r="Q32" s="25">
        <v>280.0</v>
      </c>
    </row>
    <row r="33">
      <c r="A33" s="25">
        <v>1400.690842</v>
      </c>
      <c r="B33" s="25">
        <v>100.0</v>
      </c>
      <c r="C33" s="25">
        <v>346.443559287988</v>
      </c>
      <c r="D33" s="25">
        <v>350.0</v>
      </c>
      <c r="E33" s="25">
        <v>364.784539854046</v>
      </c>
      <c r="F33" s="25">
        <v>430.9817976</v>
      </c>
      <c r="G33" s="27">
        <f t="shared" si="1"/>
        <v>4.309817976</v>
      </c>
      <c r="H33" s="28">
        <f t="shared" si="2"/>
        <v>4.001973834</v>
      </c>
      <c r="I33" s="28">
        <f t="shared" si="3"/>
        <v>0.8120992625</v>
      </c>
      <c r="J33" s="29" t="str">
        <f t="shared" si="4"/>
        <v>LOF</v>
      </c>
      <c r="K33" s="28">
        <f t="shared" si="5"/>
        <v>3.647845399</v>
      </c>
      <c r="L33" s="28">
        <f t="shared" si="6"/>
        <v>4.043056378</v>
      </c>
      <c r="M33" s="28">
        <f t="shared" si="7"/>
        <v>0.9497210584</v>
      </c>
      <c r="N33" s="28" t="str">
        <f t="shared" si="8"/>
        <v>LOF</v>
      </c>
      <c r="O33" s="28" t="str">
        <f t="shared" si="9"/>
        <v>same</v>
      </c>
      <c r="P33" s="25">
        <v>80.0</v>
      </c>
      <c r="Q33" s="25">
        <v>104.9998128</v>
      </c>
    </row>
    <row r="34">
      <c r="A34" s="25">
        <v>426.0178616</v>
      </c>
      <c r="B34" s="25">
        <v>50.0</v>
      </c>
      <c r="C34" s="25">
        <v>92.7529470085111</v>
      </c>
      <c r="D34" s="25">
        <v>100.0</v>
      </c>
      <c r="E34" s="25">
        <v>49.6145273095306</v>
      </c>
      <c r="F34" s="25">
        <v>60.0</v>
      </c>
      <c r="G34" s="27">
        <f t="shared" si="1"/>
        <v>1.2</v>
      </c>
      <c r="H34" s="28">
        <f t="shared" si="2"/>
        <v>4.260178616</v>
      </c>
      <c r="I34" s="28">
        <f t="shared" si="3"/>
        <v>1.666666667</v>
      </c>
      <c r="J34" s="29" t="str">
        <f t="shared" si="4"/>
        <v>keyhole</v>
      </c>
      <c r="K34" s="28">
        <f t="shared" si="5"/>
        <v>0.9922905462</v>
      </c>
      <c r="L34" s="28">
        <f t="shared" si="6"/>
        <v>4.593038554</v>
      </c>
      <c r="M34" s="28">
        <f t="shared" si="7"/>
        <v>1.869471545</v>
      </c>
      <c r="N34" s="28" t="str">
        <f t="shared" si="8"/>
        <v>keyhole</v>
      </c>
      <c r="O34" s="28" t="str">
        <f t="shared" si="9"/>
        <v>same</v>
      </c>
      <c r="P34" s="25">
        <v>220.0</v>
      </c>
      <c r="Q34" s="25">
        <v>46.93135626</v>
      </c>
    </row>
    <row r="35">
      <c r="A35" s="25">
        <v>1358.961982</v>
      </c>
      <c r="B35" s="25">
        <v>50.0</v>
      </c>
      <c r="C35" s="25">
        <v>267.678607129078</v>
      </c>
      <c r="D35" s="25">
        <v>290.0</v>
      </c>
      <c r="E35" s="25">
        <v>186.784521149735</v>
      </c>
      <c r="F35" s="25">
        <v>235.0</v>
      </c>
      <c r="G35" s="27">
        <f t="shared" si="1"/>
        <v>4.7</v>
      </c>
      <c r="H35" s="28">
        <f t="shared" si="2"/>
        <v>4.6860758</v>
      </c>
      <c r="I35" s="28">
        <f t="shared" si="3"/>
        <v>1.234042553</v>
      </c>
      <c r="J35" s="29" t="str">
        <f t="shared" si="4"/>
        <v>LOF</v>
      </c>
      <c r="K35" s="28">
        <f t="shared" si="5"/>
        <v>3.735690423</v>
      </c>
      <c r="L35" s="28">
        <f t="shared" si="6"/>
        <v>5.076841951</v>
      </c>
      <c r="M35" s="28">
        <f t="shared" si="7"/>
        <v>1.433087739</v>
      </c>
      <c r="N35" s="28" t="str">
        <f t="shared" si="8"/>
        <v>LOF</v>
      </c>
      <c r="O35" s="28" t="str">
        <f t="shared" si="9"/>
        <v>same</v>
      </c>
      <c r="P35" s="25">
        <v>340.0</v>
      </c>
      <c r="Q35" s="25">
        <v>170.5913465</v>
      </c>
    </row>
    <row r="36">
      <c r="A36" s="25">
        <v>162.5962215</v>
      </c>
      <c r="B36" s="25">
        <v>30.0</v>
      </c>
      <c r="C36" s="25">
        <v>20.9287123832511</v>
      </c>
      <c r="D36" s="25">
        <v>25.0</v>
      </c>
      <c r="E36" s="25">
        <v>11.3807110613529</v>
      </c>
      <c r="F36" s="25">
        <v>20.0</v>
      </c>
      <c r="G36" s="27">
        <f t="shared" si="1"/>
        <v>0.6666666667</v>
      </c>
      <c r="H36" s="28">
        <f t="shared" si="2"/>
        <v>6.50384886</v>
      </c>
      <c r="I36" s="28">
        <f t="shared" si="3"/>
        <v>1.25</v>
      </c>
      <c r="J36" s="29" t="str">
        <f t="shared" si="4"/>
        <v>keyhole</v>
      </c>
      <c r="K36" s="28">
        <f t="shared" si="5"/>
        <v>0.3793570354</v>
      </c>
      <c r="L36" s="28">
        <f t="shared" si="6"/>
        <v>7.769050409</v>
      </c>
      <c r="M36" s="28">
        <f t="shared" si="7"/>
        <v>1.838963512</v>
      </c>
      <c r="N36" s="28" t="str">
        <f t="shared" si="8"/>
        <v>keyhole</v>
      </c>
      <c r="O36" s="28" t="str">
        <f t="shared" si="9"/>
        <v>same</v>
      </c>
      <c r="P36" s="25">
        <v>340.0</v>
      </c>
      <c r="Q36" s="25">
        <v>18.23816246</v>
      </c>
    </row>
    <row r="37">
      <c r="A37" s="25">
        <v>2899.800405</v>
      </c>
      <c r="B37" s="25">
        <v>100.0</v>
      </c>
      <c r="C37" s="25">
        <v>224.164929442756</v>
      </c>
      <c r="D37" s="25">
        <v>250.0</v>
      </c>
      <c r="E37" s="25">
        <v>638.362326115403</v>
      </c>
      <c r="F37" s="25">
        <v>799.29</v>
      </c>
      <c r="G37" s="27">
        <f t="shared" si="1"/>
        <v>7.9929</v>
      </c>
      <c r="H37" s="28">
        <f t="shared" si="2"/>
        <v>11.59920162</v>
      </c>
      <c r="I37" s="28">
        <f t="shared" si="3"/>
        <v>0.3127775901</v>
      </c>
      <c r="J37" s="29" t="str">
        <f t="shared" si="4"/>
        <v>LOF</v>
      </c>
      <c r="K37" s="28">
        <f t="shared" si="5"/>
        <v>6.383623261</v>
      </c>
      <c r="L37" s="28">
        <f t="shared" si="6"/>
        <v>12.93601284</v>
      </c>
      <c r="M37" s="28">
        <f t="shared" si="7"/>
        <v>0.3511562639</v>
      </c>
      <c r="N37" s="28" t="str">
        <f t="shared" si="8"/>
        <v>LOF</v>
      </c>
      <c r="O37" s="28" t="str">
        <f t="shared" si="9"/>
        <v>same</v>
      </c>
      <c r="P37" s="25">
        <v>600.0</v>
      </c>
      <c r="Q37" s="25">
        <v>350.0</v>
      </c>
    </row>
    <row r="38">
      <c r="A38" s="25">
        <v>1167.269864</v>
      </c>
      <c r="B38" s="25">
        <v>50.0</v>
      </c>
      <c r="C38" s="25">
        <v>129.209967940544</v>
      </c>
      <c r="D38" s="25">
        <v>120.0</v>
      </c>
      <c r="E38" s="25">
        <v>198.184117329386</v>
      </c>
      <c r="F38" s="25">
        <v>265.86</v>
      </c>
      <c r="G38" s="27">
        <f t="shared" si="1"/>
        <v>5.3172</v>
      </c>
      <c r="H38" s="28">
        <f t="shared" si="2"/>
        <v>9.727248867</v>
      </c>
      <c r="I38" s="28">
        <f t="shared" si="3"/>
        <v>0.4513653803</v>
      </c>
      <c r="J38" s="29" t="str">
        <f t="shared" si="4"/>
        <v>LOF</v>
      </c>
      <c r="K38" s="28">
        <f t="shared" si="5"/>
        <v>3.963682347</v>
      </c>
      <c r="L38" s="28">
        <f t="shared" si="6"/>
        <v>9.033899494</v>
      </c>
      <c r="M38" s="28">
        <f t="shared" si="7"/>
        <v>0.6519693388</v>
      </c>
      <c r="N38" s="28" t="str">
        <f t="shared" si="8"/>
        <v>LOF</v>
      </c>
      <c r="O38" s="28" t="str">
        <f t="shared" si="9"/>
        <v>same</v>
      </c>
      <c r="P38" s="25">
        <v>600.0</v>
      </c>
      <c r="Q38" s="25">
        <v>139.9968754</v>
      </c>
    </row>
    <row r="39">
      <c r="A39" s="25">
        <v>2095.142486</v>
      </c>
      <c r="B39" s="25">
        <v>30.0</v>
      </c>
      <c r="C39" s="25">
        <v>354.407190960826</v>
      </c>
      <c r="D39" s="25">
        <v>380.0</v>
      </c>
      <c r="E39" s="25">
        <v>467.387601704696</v>
      </c>
      <c r="F39" s="25">
        <v>500.0</v>
      </c>
      <c r="G39" s="27">
        <f t="shared" si="1"/>
        <v>16.66666667</v>
      </c>
      <c r="H39" s="28">
        <f t="shared" si="2"/>
        <v>5.513532858</v>
      </c>
      <c r="I39" s="28">
        <f t="shared" si="3"/>
        <v>0.76</v>
      </c>
      <c r="J39" s="29" t="str">
        <f t="shared" si="4"/>
        <v>LOF</v>
      </c>
      <c r="K39" s="28">
        <f t="shared" si="5"/>
        <v>15.57958672</v>
      </c>
      <c r="L39" s="28">
        <f t="shared" si="6"/>
        <v>5.911681646</v>
      </c>
      <c r="M39" s="28">
        <f t="shared" si="7"/>
        <v>0.7582725551</v>
      </c>
      <c r="N39" s="28" t="str">
        <f t="shared" si="8"/>
        <v>LOF</v>
      </c>
      <c r="O39" s="28" t="str">
        <f t="shared" si="9"/>
        <v>same</v>
      </c>
      <c r="P39" s="25">
        <v>100.0</v>
      </c>
      <c r="Q39" s="25">
        <v>174.9999985</v>
      </c>
    </row>
    <row r="40">
      <c r="A40" s="25">
        <v>648.4448083</v>
      </c>
      <c r="B40" s="25">
        <v>30.0</v>
      </c>
      <c r="C40" s="25">
        <v>91.457082632591</v>
      </c>
      <c r="D40" s="25">
        <v>120.0</v>
      </c>
      <c r="E40" s="25">
        <v>33.7882500424611</v>
      </c>
      <c r="F40" s="25">
        <v>160.22</v>
      </c>
      <c r="G40" s="27">
        <f t="shared" si="1"/>
        <v>5.340666667</v>
      </c>
      <c r="H40" s="28">
        <f t="shared" si="2"/>
        <v>5.403706736</v>
      </c>
      <c r="I40" s="28">
        <f t="shared" si="3"/>
        <v>0.748970166</v>
      </c>
      <c r="J40" s="29" t="str">
        <f t="shared" si="4"/>
        <v>LOF</v>
      </c>
      <c r="K40" s="28">
        <f t="shared" si="5"/>
        <v>1.126275001</v>
      </c>
      <c r="L40" s="28">
        <f t="shared" si="6"/>
        <v>7.090154088</v>
      </c>
      <c r="M40" s="28">
        <f t="shared" si="7"/>
        <v>2.706771807</v>
      </c>
      <c r="N40" s="28" t="str">
        <f t="shared" si="8"/>
        <v>keyhole</v>
      </c>
      <c r="O40" s="28" t="str">
        <f t="shared" si="9"/>
        <v>not same</v>
      </c>
      <c r="P40" s="25">
        <v>1344.086022</v>
      </c>
      <c r="Q40" s="25">
        <v>110.7506851</v>
      </c>
    </row>
    <row r="41">
      <c r="A41" s="25">
        <v>1440.400024</v>
      </c>
      <c r="B41" s="25">
        <v>50.0</v>
      </c>
      <c r="C41" s="25">
        <v>320.250209148913</v>
      </c>
      <c r="D41" s="25">
        <v>345.0</v>
      </c>
      <c r="E41" s="25">
        <v>306.525007470983</v>
      </c>
      <c r="F41" s="25">
        <v>310.4310396</v>
      </c>
      <c r="G41" s="27">
        <f t="shared" si="1"/>
        <v>6.208620792</v>
      </c>
      <c r="H41" s="28">
        <f t="shared" si="2"/>
        <v>4.175072533</v>
      </c>
      <c r="I41" s="28">
        <f t="shared" si="3"/>
        <v>1.111357938</v>
      </c>
      <c r="J41" s="29" t="str">
        <f t="shared" si="4"/>
        <v>LOF</v>
      </c>
      <c r="K41" s="28">
        <f t="shared" si="5"/>
        <v>6.130500149</v>
      </c>
      <c r="L41" s="28">
        <f t="shared" si="6"/>
        <v>4.497733281</v>
      </c>
      <c r="M41" s="28">
        <f t="shared" si="7"/>
        <v>1.044776776</v>
      </c>
      <c r="N41" s="28" t="str">
        <f t="shared" si="8"/>
        <v>LOF</v>
      </c>
      <c r="O41" s="28" t="str">
        <f t="shared" si="9"/>
        <v>same</v>
      </c>
      <c r="P41" s="25">
        <v>200.0</v>
      </c>
      <c r="Q41" s="25">
        <v>157.4440302</v>
      </c>
    </row>
    <row r="42">
      <c r="A42" s="25">
        <v>1932.145851</v>
      </c>
      <c r="B42" s="25">
        <v>50.0</v>
      </c>
      <c r="C42" s="25">
        <v>352.15537442099</v>
      </c>
      <c r="D42" s="25">
        <v>320.0</v>
      </c>
      <c r="E42" s="25">
        <v>290.735093103505</v>
      </c>
      <c r="F42" s="25">
        <v>340.0</v>
      </c>
      <c r="G42" s="27">
        <f t="shared" si="1"/>
        <v>6.8</v>
      </c>
      <c r="H42" s="28">
        <f t="shared" si="2"/>
        <v>6.037955784</v>
      </c>
      <c r="I42" s="28">
        <f t="shared" si="3"/>
        <v>0.9411764706</v>
      </c>
      <c r="J42" s="29" t="str">
        <f t="shared" si="4"/>
        <v>LOF</v>
      </c>
      <c r="K42" s="28">
        <f t="shared" si="5"/>
        <v>5.814701862</v>
      </c>
      <c r="L42" s="28">
        <f t="shared" si="6"/>
        <v>5.48662889</v>
      </c>
      <c r="M42" s="28">
        <f t="shared" si="7"/>
        <v>1.211258574</v>
      </c>
      <c r="N42" s="28" t="str">
        <f t="shared" si="8"/>
        <v>LOF</v>
      </c>
      <c r="O42" s="28" t="str">
        <f t="shared" si="9"/>
        <v>same</v>
      </c>
      <c r="P42" s="25">
        <v>340.0</v>
      </c>
      <c r="Q42" s="25">
        <v>243.584398</v>
      </c>
    </row>
    <row r="43">
      <c r="A43" s="25">
        <v>3266.529446</v>
      </c>
      <c r="B43" s="25">
        <v>50.0</v>
      </c>
      <c r="C43" s="25">
        <v>232.400303588969</v>
      </c>
      <c r="D43" s="25">
        <v>300.0</v>
      </c>
      <c r="E43" s="25">
        <v>614.051498272088</v>
      </c>
      <c r="F43" s="25">
        <v>335.14</v>
      </c>
      <c r="G43" s="27">
        <f t="shared" si="1"/>
        <v>6.7028</v>
      </c>
      <c r="H43" s="28">
        <f t="shared" si="2"/>
        <v>10.88843149</v>
      </c>
      <c r="I43" s="28">
        <f t="shared" si="3"/>
        <v>0.8951482962</v>
      </c>
      <c r="J43" s="29" t="str">
        <f t="shared" si="4"/>
        <v>LOF</v>
      </c>
      <c r="K43" s="28">
        <f t="shared" si="5"/>
        <v>12.28102997</v>
      </c>
      <c r="L43" s="28">
        <f t="shared" si="6"/>
        <v>14.05561609</v>
      </c>
      <c r="M43" s="28">
        <f t="shared" si="7"/>
        <v>0.3784703795</v>
      </c>
      <c r="N43" s="28" t="str">
        <f t="shared" si="8"/>
        <v>LOF</v>
      </c>
      <c r="O43" s="28" t="str">
        <f t="shared" si="9"/>
        <v>same</v>
      </c>
      <c r="P43" s="25">
        <v>1000.0</v>
      </c>
      <c r="Q43" s="25">
        <v>419.9999982</v>
      </c>
    </row>
    <row r="44">
      <c r="A44" s="25">
        <v>2322.298816</v>
      </c>
      <c r="B44" s="25">
        <v>50.0</v>
      </c>
      <c r="C44" s="25">
        <v>197.140961981635</v>
      </c>
      <c r="D44" s="25">
        <v>250.0</v>
      </c>
      <c r="E44" s="25">
        <v>478.457788916216</v>
      </c>
      <c r="F44" s="25">
        <v>532.57</v>
      </c>
      <c r="G44" s="27">
        <f t="shared" si="1"/>
        <v>10.6514</v>
      </c>
      <c r="H44" s="28">
        <f t="shared" si="2"/>
        <v>9.289195264</v>
      </c>
      <c r="I44" s="28">
        <f t="shared" si="3"/>
        <v>0.46942186</v>
      </c>
      <c r="J44" s="29" t="str">
        <f t="shared" si="4"/>
        <v>LOF</v>
      </c>
      <c r="K44" s="28">
        <f t="shared" si="5"/>
        <v>9.569155778</v>
      </c>
      <c r="L44" s="28">
        <f t="shared" si="6"/>
        <v>11.77988984</v>
      </c>
      <c r="M44" s="28">
        <f t="shared" si="7"/>
        <v>0.4120341785</v>
      </c>
      <c r="N44" s="28" t="str">
        <f t="shared" si="8"/>
        <v>LOF</v>
      </c>
      <c r="O44" s="28" t="str">
        <f t="shared" si="9"/>
        <v>same</v>
      </c>
      <c r="P44" s="25">
        <v>600.0</v>
      </c>
      <c r="Q44" s="25">
        <v>279.9999999</v>
      </c>
    </row>
    <row r="45">
      <c r="A45" s="25">
        <v>192.1343165</v>
      </c>
      <c r="B45" s="25">
        <v>50.0</v>
      </c>
      <c r="C45" s="25">
        <v>28.736133825462</v>
      </c>
      <c r="D45" s="25">
        <v>20.0</v>
      </c>
      <c r="E45" s="25">
        <v>15.4365701952582</v>
      </c>
      <c r="F45" s="25">
        <v>20.0</v>
      </c>
      <c r="G45" s="27">
        <f t="shared" si="1"/>
        <v>0.4</v>
      </c>
      <c r="H45" s="28">
        <f t="shared" si="2"/>
        <v>9.606715825</v>
      </c>
      <c r="I45" s="28">
        <f t="shared" si="3"/>
        <v>1</v>
      </c>
      <c r="J45" s="29" t="str">
        <f t="shared" si="4"/>
        <v>keyhole</v>
      </c>
      <c r="K45" s="28">
        <f t="shared" si="5"/>
        <v>0.3087314039</v>
      </c>
      <c r="L45" s="28">
        <f t="shared" si="6"/>
        <v>6.686157493</v>
      </c>
      <c r="M45" s="28">
        <f t="shared" si="7"/>
        <v>1.861562087</v>
      </c>
      <c r="N45" s="28" t="str">
        <f t="shared" si="8"/>
        <v>keyhole</v>
      </c>
      <c r="O45" s="28" t="str">
        <f t="shared" si="9"/>
        <v>same</v>
      </c>
      <c r="P45" s="25">
        <v>280.0</v>
      </c>
      <c r="Q45" s="25">
        <v>20.68456538</v>
      </c>
    </row>
    <row r="46">
      <c r="A46" s="25">
        <v>1684.787015</v>
      </c>
      <c r="B46" s="25">
        <v>50.0</v>
      </c>
      <c r="C46" s="25">
        <v>310.213822627974</v>
      </c>
      <c r="D46" s="25">
        <v>260.0</v>
      </c>
      <c r="E46" s="25">
        <v>355.169511909201</v>
      </c>
      <c r="F46" s="25">
        <v>390.0</v>
      </c>
      <c r="G46" s="27">
        <f t="shared" si="1"/>
        <v>7.8</v>
      </c>
      <c r="H46" s="28">
        <f t="shared" si="2"/>
        <v>6.479950058</v>
      </c>
      <c r="I46" s="28">
        <f t="shared" si="3"/>
        <v>0.6666666667</v>
      </c>
      <c r="J46" s="29" t="str">
        <f t="shared" si="4"/>
        <v>LOF</v>
      </c>
      <c r="K46" s="28">
        <f t="shared" si="5"/>
        <v>7.103390238</v>
      </c>
      <c r="L46" s="28">
        <f t="shared" si="6"/>
        <v>5.431050753</v>
      </c>
      <c r="M46" s="28">
        <f t="shared" si="7"/>
        <v>0.873424695</v>
      </c>
      <c r="N46" s="28" t="str">
        <f t="shared" si="8"/>
        <v>LOF</v>
      </c>
      <c r="O46" s="28" t="str">
        <f t="shared" si="9"/>
        <v>same</v>
      </c>
      <c r="P46" s="25">
        <v>100.0</v>
      </c>
      <c r="Q46" s="25">
        <v>139.9999504</v>
      </c>
    </row>
    <row r="47">
      <c r="A47" s="25">
        <v>1856.895105</v>
      </c>
      <c r="B47" s="25">
        <v>50.0</v>
      </c>
      <c r="C47" s="25">
        <v>354.310907366327</v>
      </c>
      <c r="D47" s="25">
        <v>280.0</v>
      </c>
      <c r="E47" s="25">
        <v>308.27589015436</v>
      </c>
      <c r="F47" s="25">
        <v>310.0</v>
      </c>
      <c r="G47" s="27">
        <f t="shared" si="1"/>
        <v>6.2</v>
      </c>
      <c r="H47" s="28">
        <f t="shared" si="2"/>
        <v>6.631768232</v>
      </c>
      <c r="I47" s="28">
        <f t="shared" si="3"/>
        <v>0.9032258065</v>
      </c>
      <c r="J47" s="29" t="str">
        <f t="shared" si="4"/>
        <v>LOF</v>
      </c>
      <c r="K47" s="28">
        <f t="shared" si="5"/>
        <v>6.165517803</v>
      </c>
      <c r="L47" s="28">
        <f t="shared" si="6"/>
        <v>5.240863508</v>
      </c>
      <c r="M47" s="28">
        <f t="shared" si="7"/>
        <v>1.149330579</v>
      </c>
      <c r="N47" s="28" t="str">
        <f t="shared" si="8"/>
        <v>LOF</v>
      </c>
      <c r="O47" s="28" t="str">
        <f t="shared" si="9"/>
        <v>same</v>
      </c>
      <c r="P47" s="25">
        <v>250.0</v>
      </c>
      <c r="Q47" s="25">
        <v>223.6308735</v>
      </c>
    </row>
    <row r="48">
      <c r="A48" s="25">
        <v>1076.841766</v>
      </c>
      <c r="B48" s="25">
        <v>100.0</v>
      </c>
      <c r="C48" s="25">
        <v>174.72626587427</v>
      </c>
      <c r="D48" s="25">
        <v>160.0</v>
      </c>
      <c r="E48" s="25">
        <v>133.741594170769</v>
      </c>
      <c r="F48" s="25">
        <v>34.0</v>
      </c>
      <c r="G48" s="27">
        <f t="shared" si="1"/>
        <v>0.34</v>
      </c>
      <c r="H48" s="28">
        <f t="shared" si="2"/>
        <v>6.730261038</v>
      </c>
      <c r="I48" s="28">
        <f t="shared" si="3"/>
        <v>4.705882353</v>
      </c>
      <c r="J48" s="29" t="str">
        <f t="shared" si="4"/>
        <v>keyhole</v>
      </c>
      <c r="K48" s="28">
        <f t="shared" si="5"/>
        <v>1.337415942</v>
      </c>
      <c r="L48" s="28">
        <f t="shared" si="6"/>
        <v>6.163021688</v>
      </c>
      <c r="M48" s="28">
        <f t="shared" si="7"/>
        <v>1.306446711</v>
      </c>
      <c r="N48" s="28" t="str">
        <f t="shared" si="8"/>
        <v>keyhole</v>
      </c>
      <c r="O48" s="28" t="str">
        <f t="shared" si="9"/>
        <v>same</v>
      </c>
      <c r="P48" s="25">
        <v>500.0</v>
      </c>
      <c r="Q48" s="25">
        <v>136.4984225</v>
      </c>
    </row>
    <row r="49">
      <c r="A49" s="25">
        <v>1177.629053</v>
      </c>
      <c r="B49" s="25">
        <v>100.0</v>
      </c>
      <c r="C49" s="25">
        <v>271.170359533984</v>
      </c>
      <c r="D49" s="25">
        <v>300.0</v>
      </c>
      <c r="E49" s="25">
        <v>221.507457276989</v>
      </c>
      <c r="F49" s="25">
        <v>130.0</v>
      </c>
      <c r="G49" s="27">
        <f t="shared" si="1"/>
        <v>1.3</v>
      </c>
      <c r="H49" s="28">
        <f t="shared" si="2"/>
        <v>3.925430177</v>
      </c>
      <c r="I49" s="28">
        <f t="shared" si="3"/>
        <v>2.307692308</v>
      </c>
      <c r="J49" s="29" t="str">
        <f t="shared" si="4"/>
        <v>keyhole</v>
      </c>
      <c r="K49" s="28">
        <f t="shared" si="5"/>
        <v>2.215074573</v>
      </c>
      <c r="L49" s="28">
        <f t="shared" si="6"/>
        <v>4.342764655</v>
      </c>
      <c r="M49" s="28">
        <f t="shared" si="7"/>
        <v>1.2242042</v>
      </c>
      <c r="N49" s="28" t="str">
        <f t="shared" si="8"/>
        <v>LOF</v>
      </c>
      <c r="O49" s="28" t="str">
        <f t="shared" si="9"/>
        <v>not same</v>
      </c>
      <c r="P49" s="25">
        <v>100.0</v>
      </c>
      <c r="Q49" s="25">
        <v>104.9424857</v>
      </c>
    </row>
    <row r="50">
      <c r="A50" s="25">
        <v>2171.948303</v>
      </c>
      <c r="B50" s="25">
        <v>30.0</v>
      </c>
      <c r="C50" s="25">
        <v>214.440495063714</v>
      </c>
      <c r="D50" s="25">
        <v>200.0</v>
      </c>
      <c r="E50" s="25">
        <v>303.735090889394</v>
      </c>
      <c r="F50" s="25">
        <v>430.0</v>
      </c>
      <c r="G50" s="27">
        <f t="shared" si="1"/>
        <v>14.33333333</v>
      </c>
      <c r="H50" s="28">
        <f t="shared" si="2"/>
        <v>10.85974152</v>
      </c>
      <c r="I50" s="28">
        <f t="shared" si="3"/>
        <v>0.4651162791</v>
      </c>
      <c r="J50" s="29" t="str">
        <f t="shared" si="4"/>
        <v>LOF</v>
      </c>
      <c r="K50" s="28">
        <f t="shared" si="5"/>
        <v>10.12450303</v>
      </c>
      <c r="L50" s="28">
        <f t="shared" si="6"/>
        <v>10.12844287</v>
      </c>
      <c r="M50" s="28">
        <f t="shared" si="7"/>
        <v>0.706011592</v>
      </c>
      <c r="N50" s="28" t="str">
        <f t="shared" si="8"/>
        <v>LOF</v>
      </c>
      <c r="O50" s="28" t="str">
        <f t="shared" si="9"/>
        <v>same</v>
      </c>
      <c r="P50" s="25">
        <v>800.0</v>
      </c>
      <c r="Q50" s="25">
        <v>279.9666888</v>
      </c>
    </row>
    <row r="51">
      <c r="A51" s="25">
        <v>1186.149255</v>
      </c>
      <c r="B51" s="25">
        <v>50.0</v>
      </c>
      <c r="C51" s="25">
        <v>307.655452880925</v>
      </c>
      <c r="D51" s="25">
        <v>300.0</v>
      </c>
      <c r="E51" s="25">
        <v>277.670195467454</v>
      </c>
      <c r="F51" s="25">
        <v>304.9226876</v>
      </c>
      <c r="G51" s="27">
        <f t="shared" si="1"/>
        <v>6.098453752</v>
      </c>
      <c r="H51" s="28">
        <f t="shared" si="2"/>
        <v>3.95383085</v>
      </c>
      <c r="I51" s="28">
        <f t="shared" si="3"/>
        <v>0.9838559484</v>
      </c>
      <c r="J51" s="29" t="str">
        <f t="shared" si="4"/>
        <v>LOF</v>
      </c>
      <c r="K51" s="28">
        <f t="shared" si="5"/>
        <v>5.553403909</v>
      </c>
      <c r="L51" s="28">
        <f t="shared" si="6"/>
        <v>3.855446877</v>
      </c>
      <c r="M51" s="28">
        <f t="shared" si="7"/>
        <v>1.10798875</v>
      </c>
      <c r="N51" s="28" t="str">
        <f t="shared" si="8"/>
        <v>LOF</v>
      </c>
      <c r="O51" s="28" t="str">
        <f t="shared" si="9"/>
        <v>same</v>
      </c>
      <c r="P51" s="25">
        <v>170.0</v>
      </c>
      <c r="Q51" s="25">
        <v>122.4145151</v>
      </c>
    </row>
    <row r="52">
      <c r="A52" s="25">
        <v>365.8152454</v>
      </c>
      <c r="B52" s="25">
        <v>50.0</v>
      </c>
      <c r="C52" s="25">
        <v>152.047222413216</v>
      </c>
      <c r="D52" s="25">
        <v>150.0</v>
      </c>
      <c r="E52" s="25">
        <v>96.1928296326062</v>
      </c>
      <c r="F52" s="25">
        <v>125.7097063</v>
      </c>
      <c r="G52" s="27">
        <f t="shared" si="1"/>
        <v>2.514194126</v>
      </c>
      <c r="H52" s="28">
        <f t="shared" si="2"/>
        <v>2.438768303</v>
      </c>
      <c r="I52" s="28">
        <f t="shared" si="3"/>
        <v>1.193225284</v>
      </c>
      <c r="J52" s="29" t="str">
        <f t="shared" si="4"/>
        <v>LOF</v>
      </c>
      <c r="K52" s="28">
        <f t="shared" si="5"/>
        <v>1.923856593</v>
      </c>
      <c r="L52" s="28">
        <f t="shared" si="6"/>
        <v>2.405931786</v>
      </c>
      <c r="M52" s="28">
        <f t="shared" si="7"/>
        <v>1.580650273</v>
      </c>
      <c r="N52" s="28" t="str">
        <f t="shared" si="8"/>
        <v>Desired</v>
      </c>
      <c r="O52" s="28" t="str">
        <f t="shared" si="9"/>
        <v>not same</v>
      </c>
      <c r="P52" s="25">
        <v>320.0</v>
      </c>
      <c r="Q52" s="25">
        <v>42.46425709</v>
      </c>
    </row>
    <row r="53">
      <c r="A53" s="25">
        <v>1214.576083</v>
      </c>
      <c r="B53" s="25">
        <v>50.0</v>
      </c>
      <c r="C53" s="25">
        <v>135.058071623408</v>
      </c>
      <c r="D53" s="25">
        <v>135.0</v>
      </c>
      <c r="E53" s="25">
        <v>220.658180128487</v>
      </c>
      <c r="F53" s="25">
        <v>287.71</v>
      </c>
      <c r="G53" s="27">
        <f t="shared" si="1"/>
        <v>5.7542</v>
      </c>
      <c r="H53" s="28">
        <f t="shared" si="2"/>
        <v>8.996859874</v>
      </c>
      <c r="I53" s="28">
        <f t="shared" si="3"/>
        <v>0.469222481</v>
      </c>
      <c r="J53" s="29" t="str">
        <f t="shared" si="4"/>
        <v>LOF</v>
      </c>
      <c r="K53" s="28">
        <f t="shared" si="5"/>
        <v>4.413163603</v>
      </c>
      <c r="L53" s="28">
        <f t="shared" si="6"/>
        <v>8.992991447</v>
      </c>
      <c r="M53" s="28">
        <f t="shared" si="7"/>
        <v>0.6120691811</v>
      </c>
      <c r="N53" s="28" t="str">
        <f t="shared" si="8"/>
        <v>LOF</v>
      </c>
      <c r="O53" s="28" t="str">
        <f t="shared" si="9"/>
        <v>same</v>
      </c>
      <c r="P53" s="25">
        <v>500.0</v>
      </c>
      <c r="Q53" s="25">
        <v>139.9996331</v>
      </c>
    </row>
    <row r="54">
      <c r="A54" s="25">
        <v>1037.403897</v>
      </c>
      <c r="B54" s="25">
        <v>50.0</v>
      </c>
      <c r="C54" s="25">
        <v>161.6497485379</v>
      </c>
      <c r="D54" s="25">
        <v>150.0</v>
      </c>
      <c r="E54" s="25">
        <v>117.336069034068</v>
      </c>
      <c r="F54" s="25">
        <v>47.0</v>
      </c>
      <c r="G54" s="27">
        <f t="shared" si="1"/>
        <v>0.94</v>
      </c>
      <c r="H54" s="28">
        <f t="shared" si="2"/>
        <v>6.91602598</v>
      </c>
      <c r="I54" s="28">
        <f t="shared" si="3"/>
        <v>3.191489362</v>
      </c>
      <c r="J54" s="29" t="str">
        <f t="shared" si="4"/>
        <v>keyhole</v>
      </c>
      <c r="K54" s="28">
        <f t="shared" si="5"/>
        <v>2.346721381</v>
      </c>
      <c r="L54" s="28">
        <f t="shared" si="6"/>
        <v>6.417602912</v>
      </c>
      <c r="M54" s="28">
        <f t="shared" si="7"/>
        <v>1.377664599</v>
      </c>
      <c r="N54" s="28" t="str">
        <f t="shared" si="8"/>
        <v>LOF</v>
      </c>
      <c r="O54" s="28" t="str">
        <f t="shared" si="9"/>
        <v>not same</v>
      </c>
      <c r="P54" s="25">
        <v>600.0</v>
      </c>
      <c r="Q54" s="25">
        <v>133.5249799</v>
      </c>
    </row>
    <row r="55">
      <c r="A55" s="25">
        <v>2072.439944</v>
      </c>
      <c r="B55" s="25">
        <v>50.0</v>
      </c>
      <c r="C55" s="25">
        <v>371.343957838791</v>
      </c>
      <c r="D55" s="25">
        <v>350.0</v>
      </c>
      <c r="E55" s="25">
        <v>317.388161875889</v>
      </c>
      <c r="F55" s="25">
        <v>380.0</v>
      </c>
      <c r="G55" s="27">
        <f t="shared" si="1"/>
        <v>7.6</v>
      </c>
      <c r="H55" s="28">
        <f t="shared" si="2"/>
        <v>5.921256983</v>
      </c>
      <c r="I55" s="28">
        <f t="shared" si="3"/>
        <v>0.9210526316</v>
      </c>
      <c r="J55" s="29" t="str">
        <f t="shared" si="4"/>
        <v>LOF</v>
      </c>
      <c r="K55" s="28">
        <f t="shared" si="5"/>
        <v>6.347763238</v>
      </c>
      <c r="L55" s="28">
        <f t="shared" si="6"/>
        <v>5.580917369</v>
      </c>
      <c r="M55" s="28">
        <f t="shared" si="7"/>
        <v>1.169999396</v>
      </c>
      <c r="N55" s="28" t="str">
        <f t="shared" si="8"/>
        <v>LOF</v>
      </c>
      <c r="O55" s="28" t="str">
        <f t="shared" si="9"/>
        <v>same</v>
      </c>
      <c r="P55" s="25">
        <v>340.0</v>
      </c>
      <c r="Q55" s="25">
        <v>261.4503822</v>
      </c>
    </row>
    <row r="56">
      <c r="A56" s="25">
        <v>1131.816876</v>
      </c>
      <c r="B56" s="25">
        <v>50.0</v>
      </c>
      <c r="C56" s="25">
        <v>221.245342351923</v>
      </c>
      <c r="D56" s="25">
        <v>220.0</v>
      </c>
      <c r="E56" s="25">
        <v>137.343541991855</v>
      </c>
      <c r="F56" s="25">
        <v>200.0</v>
      </c>
      <c r="G56" s="27">
        <f t="shared" si="1"/>
        <v>4</v>
      </c>
      <c r="H56" s="28">
        <f t="shared" si="2"/>
        <v>5.144622164</v>
      </c>
      <c r="I56" s="28">
        <f t="shared" si="3"/>
        <v>1.1</v>
      </c>
      <c r="J56" s="29" t="str">
        <f t="shared" si="4"/>
        <v>LOF</v>
      </c>
      <c r="K56" s="28">
        <f t="shared" si="5"/>
        <v>2.74687084</v>
      </c>
      <c r="L56" s="28">
        <f t="shared" si="6"/>
        <v>5.115664194</v>
      </c>
      <c r="M56" s="28">
        <f t="shared" si="7"/>
        <v>1.610890029</v>
      </c>
      <c r="N56" s="28" t="str">
        <f t="shared" si="8"/>
        <v>Desired</v>
      </c>
      <c r="O56" s="28" t="str">
        <f t="shared" si="9"/>
        <v>not same</v>
      </c>
      <c r="P56" s="25">
        <v>400.0</v>
      </c>
      <c r="Q56" s="25">
        <v>144.1899974</v>
      </c>
    </row>
    <row r="57">
      <c r="A57" s="25">
        <v>2031.08395</v>
      </c>
      <c r="B57" s="25">
        <v>100.0</v>
      </c>
      <c r="C57" s="25">
        <v>358.233627860261</v>
      </c>
      <c r="D57" s="25">
        <v>370.0</v>
      </c>
      <c r="E57" s="25">
        <v>290.411695600771</v>
      </c>
      <c r="F57" s="25">
        <v>380.0</v>
      </c>
      <c r="G57" s="27">
        <f t="shared" si="1"/>
        <v>3.8</v>
      </c>
      <c r="H57" s="28">
        <f t="shared" si="2"/>
        <v>5.489416081</v>
      </c>
      <c r="I57" s="28">
        <f t="shared" si="3"/>
        <v>0.9736842105</v>
      </c>
      <c r="J57" s="29" t="str">
        <f t="shared" si="4"/>
        <v>LOF</v>
      </c>
      <c r="K57" s="28">
        <f t="shared" si="5"/>
        <v>2.904116956</v>
      </c>
      <c r="L57" s="28">
        <f t="shared" si="6"/>
        <v>5.669718843</v>
      </c>
      <c r="M57" s="28">
        <f t="shared" si="7"/>
        <v>1.233537193</v>
      </c>
      <c r="N57" s="28" t="str">
        <f t="shared" si="8"/>
        <v>LOF</v>
      </c>
      <c r="O57" s="28" t="str">
        <f t="shared" si="9"/>
        <v>same</v>
      </c>
      <c r="P57" s="25">
        <v>400.0</v>
      </c>
      <c r="Q57" s="25">
        <v>260.0970436</v>
      </c>
    </row>
    <row r="58">
      <c r="A58" s="25">
        <v>1767.60826</v>
      </c>
      <c r="B58" s="25">
        <v>50.0</v>
      </c>
      <c r="C58" s="25">
        <v>288.914532838483</v>
      </c>
      <c r="D58" s="25">
        <v>330.0</v>
      </c>
      <c r="E58" s="25">
        <v>382.506871921285</v>
      </c>
      <c r="F58" s="25">
        <v>165.0</v>
      </c>
      <c r="G58" s="27">
        <f t="shared" si="1"/>
        <v>3.3</v>
      </c>
      <c r="H58" s="28">
        <f t="shared" si="2"/>
        <v>5.356388667</v>
      </c>
      <c r="I58" s="28">
        <f t="shared" si="3"/>
        <v>2</v>
      </c>
      <c r="J58" s="29" t="str">
        <f t="shared" si="4"/>
        <v>Desired</v>
      </c>
      <c r="K58" s="28">
        <f t="shared" si="5"/>
        <v>7.650137438</v>
      </c>
      <c r="L58" s="28">
        <f t="shared" si="6"/>
        <v>6.118100888</v>
      </c>
      <c r="M58" s="28">
        <f t="shared" si="7"/>
        <v>0.7553185421</v>
      </c>
      <c r="N58" s="28" t="str">
        <f t="shared" si="8"/>
        <v>LOF</v>
      </c>
      <c r="O58" s="28" t="str">
        <f t="shared" si="9"/>
        <v>not same</v>
      </c>
      <c r="P58" s="25">
        <v>100.0</v>
      </c>
      <c r="Q58" s="25">
        <v>139.9999986</v>
      </c>
    </row>
    <row r="59">
      <c r="A59" s="25">
        <v>1312.274798</v>
      </c>
      <c r="B59" s="25">
        <v>100.0</v>
      </c>
      <c r="C59" s="25">
        <v>306.050169270938</v>
      </c>
      <c r="D59" s="25">
        <v>340.0</v>
      </c>
      <c r="E59" s="25">
        <v>267.113977593258</v>
      </c>
      <c r="F59" s="25">
        <v>273.3905829</v>
      </c>
      <c r="G59" s="27">
        <f t="shared" si="1"/>
        <v>2.733905829</v>
      </c>
      <c r="H59" s="28">
        <f t="shared" si="2"/>
        <v>3.859631759</v>
      </c>
      <c r="I59" s="28">
        <f t="shared" si="3"/>
        <v>1.243641959</v>
      </c>
      <c r="J59" s="29" t="str">
        <f t="shared" si="4"/>
        <v>LOF</v>
      </c>
      <c r="K59" s="28">
        <f t="shared" si="5"/>
        <v>2.671139776</v>
      </c>
      <c r="L59" s="28">
        <f t="shared" si="6"/>
        <v>4.287776743</v>
      </c>
      <c r="M59" s="28">
        <f t="shared" si="7"/>
        <v>1.145766208</v>
      </c>
      <c r="N59" s="28" t="str">
        <f t="shared" si="8"/>
        <v>LOF</v>
      </c>
      <c r="O59" s="28" t="str">
        <f t="shared" si="9"/>
        <v>same</v>
      </c>
      <c r="P59" s="25">
        <v>290.0</v>
      </c>
      <c r="Q59" s="25">
        <v>156.841684</v>
      </c>
    </row>
    <row r="60">
      <c r="A60" s="25">
        <v>676.6609922</v>
      </c>
      <c r="B60" s="25">
        <v>50.0</v>
      </c>
      <c r="C60" s="25">
        <v>122.655312652953</v>
      </c>
      <c r="D60" s="25">
        <v>100.0</v>
      </c>
      <c r="E60" s="25">
        <v>81.0754060364655</v>
      </c>
      <c r="F60" s="25">
        <v>40.0</v>
      </c>
      <c r="G60" s="27">
        <f t="shared" si="1"/>
        <v>0.8</v>
      </c>
      <c r="H60" s="28">
        <f t="shared" si="2"/>
        <v>6.766609922</v>
      </c>
      <c r="I60" s="28">
        <f t="shared" si="3"/>
        <v>2.5</v>
      </c>
      <c r="J60" s="29" t="str">
        <f t="shared" si="4"/>
        <v>keyhole</v>
      </c>
      <c r="K60" s="28">
        <f t="shared" si="5"/>
        <v>1.621508121</v>
      </c>
      <c r="L60" s="28">
        <f t="shared" si="6"/>
        <v>5.51676872</v>
      </c>
      <c r="M60" s="28">
        <f t="shared" si="7"/>
        <v>1.512854744</v>
      </c>
      <c r="N60" s="28" t="str">
        <f t="shared" si="8"/>
        <v>Desired</v>
      </c>
      <c r="O60" s="28" t="str">
        <f t="shared" si="9"/>
        <v>not same</v>
      </c>
      <c r="P60" s="25">
        <v>400.0</v>
      </c>
      <c r="Q60" s="25">
        <v>82.59598746</v>
      </c>
    </row>
    <row r="61">
      <c r="J61" s="30"/>
    </row>
    <row r="62">
      <c r="J62" s="30"/>
    </row>
    <row r="63">
      <c r="J63" s="30"/>
    </row>
    <row r="64">
      <c r="J64" s="30"/>
    </row>
    <row r="65">
      <c r="J65" s="30"/>
    </row>
    <row r="66">
      <c r="J66" s="30"/>
    </row>
    <row r="67">
      <c r="J67" s="30"/>
    </row>
    <row r="68">
      <c r="J68" s="30"/>
    </row>
    <row r="69">
      <c r="J69" s="30"/>
    </row>
    <row r="70">
      <c r="J70" s="30"/>
    </row>
    <row r="71">
      <c r="J71" s="30"/>
    </row>
    <row r="72">
      <c r="J72" s="30"/>
    </row>
    <row r="73">
      <c r="J73" s="30"/>
    </row>
    <row r="74">
      <c r="J74" s="30"/>
    </row>
    <row r="75">
      <c r="J75" s="30"/>
    </row>
    <row r="76">
      <c r="J76" s="30"/>
    </row>
    <row r="77">
      <c r="J77" s="30"/>
    </row>
    <row r="78">
      <c r="J78" s="30"/>
    </row>
    <row r="79">
      <c r="J79" s="30"/>
    </row>
    <row r="80">
      <c r="J80" s="30"/>
    </row>
    <row r="81">
      <c r="J81" s="30"/>
    </row>
    <row r="82">
      <c r="J82" s="30"/>
    </row>
    <row r="83">
      <c r="J83" s="30"/>
    </row>
    <row r="84">
      <c r="J84" s="30"/>
    </row>
    <row r="85">
      <c r="J85" s="30"/>
    </row>
    <row r="86">
      <c r="J86" s="30"/>
    </row>
    <row r="87">
      <c r="J87" s="30"/>
    </row>
    <row r="88">
      <c r="J88" s="30"/>
    </row>
    <row r="89">
      <c r="J89" s="30"/>
    </row>
    <row r="90">
      <c r="J90" s="30"/>
    </row>
    <row r="91">
      <c r="J91" s="30"/>
    </row>
    <row r="92">
      <c r="J92" s="30"/>
    </row>
    <row r="93">
      <c r="J93" s="30"/>
    </row>
    <row r="94">
      <c r="J94" s="30"/>
    </row>
    <row r="95">
      <c r="J95" s="30"/>
    </row>
    <row r="96">
      <c r="J96" s="30"/>
    </row>
    <row r="97">
      <c r="J97" s="30"/>
    </row>
    <row r="98">
      <c r="J98" s="30"/>
    </row>
    <row r="99">
      <c r="J99" s="30"/>
    </row>
    <row r="100">
      <c r="J100" s="30"/>
    </row>
    <row r="101">
      <c r="J101" s="30"/>
    </row>
    <row r="102">
      <c r="J102" s="30"/>
    </row>
    <row r="103">
      <c r="J103" s="30"/>
    </row>
    <row r="104">
      <c r="J104" s="30"/>
    </row>
    <row r="105">
      <c r="J105" s="30"/>
    </row>
    <row r="106">
      <c r="J106" s="30"/>
    </row>
    <row r="107">
      <c r="J107" s="30"/>
    </row>
    <row r="108">
      <c r="J108" s="30"/>
    </row>
    <row r="109">
      <c r="J109" s="30"/>
    </row>
    <row r="110">
      <c r="J110" s="30"/>
    </row>
    <row r="111">
      <c r="J111" s="30"/>
    </row>
    <row r="112">
      <c r="J112" s="30"/>
    </row>
    <row r="113">
      <c r="J113" s="30"/>
    </row>
    <row r="114">
      <c r="J114" s="30"/>
    </row>
    <row r="115">
      <c r="J115" s="30"/>
    </row>
    <row r="116">
      <c r="J116" s="30"/>
    </row>
    <row r="117">
      <c r="J117" s="30"/>
    </row>
    <row r="118">
      <c r="J118" s="30"/>
    </row>
    <row r="119">
      <c r="J119" s="30"/>
    </row>
    <row r="120">
      <c r="J120" s="30"/>
    </row>
    <row r="121">
      <c r="J121" s="30"/>
    </row>
    <row r="122">
      <c r="J122" s="30"/>
    </row>
    <row r="123">
      <c r="J123" s="30"/>
    </row>
    <row r="124">
      <c r="J124" s="30"/>
    </row>
    <row r="125">
      <c r="J125" s="30"/>
    </row>
    <row r="126">
      <c r="J126" s="30"/>
    </row>
    <row r="127">
      <c r="J127" s="30"/>
    </row>
    <row r="128">
      <c r="J128" s="30"/>
    </row>
    <row r="129">
      <c r="J129" s="30"/>
    </row>
    <row r="130">
      <c r="J130" s="30"/>
    </row>
    <row r="131">
      <c r="J131" s="30"/>
    </row>
    <row r="132">
      <c r="J132" s="30"/>
    </row>
    <row r="133">
      <c r="J133" s="30"/>
    </row>
    <row r="134">
      <c r="J134" s="30"/>
    </row>
    <row r="135">
      <c r="J135" s="30"/>
    </row>
    <row r="136">
      <c r="J136" s="30"/>
    </row>
    <row r="137">
      <c r="J137" s="30"/>
    </row>
    <row r="138">
      <c r="J138" s="30"/>
    </row>
    <row r="139">
      <c r="J139" s="30"/>
    </row>
    <row r="140">
      <c r="J140" s="30"/>
    </row>
    <row r="141">
      <c r="J141" s="30"/>
    </row>
    <row r="142">
      <c r="J142" s="30"/>
    </row>
    <row r="143">
      <c r="J143" s="30"/>
    </row>
    <row r="144">
      <c r="J144" s="30"/>
    </row>
    <row r="145">
      <c r="J145" s="30"/>
    </row>
    <row r="146">
      <c r="J146" s="30"/>
    </row>
    <row r="147">
      <c r="J147" s="30"/>
    </row>
    <row r="148">
      <c r="J148" s="30"/>
    </row>
    <row r="149">
      <c r="J149" s="30"/>
    </row>
    <row r="150">
      <c r="J150" s="30"/>
    </row>
    <row r="151">
      <c r="J151" s="30"/>
    </row>
    <row r="152">
      <c r="J152" s="30"/>
    </row>
    <row r="153">
      <c r="J153" s="30"/>
    </row>
    <row r="154">
      <c r="J154" s="30"/>
    </row>
    <row r="155">
      <c r="J155" s="30"/>
    </row>
    <row r="156">
      <c r="J156" s="30"/>
    </row>
    <row r="157">
      <c r="J157" s="30"/>
    </row>
    <row r="158">
      <c r="J158" s="30"/>
    </row>
    <row r="159">
      <c r="J159" s="30"/>
    </row>
    <row r="160">
      <c r="J160" s="30"/>
    </row>
    <row r="161">
      <c r="J161" s="30"/>
    </row>
    <row r="162">
      <c r="J162" s="30"/>
    </row>
    <row r="163">
      <c r="J163" s="30"/>
    </row>
    <row r="164">
      <c r="J164" s="30"/>
    </row>
    <row r="165">
      <c r="J165" s="30"/>
    </row>
    <row r="166">
      <c r="J166" s="30"/>
    </row>
    <row r="167">
      <c r="J167" s="30"/>
    </row>
    <row r="168">
      <c r="J168" s="30"/>
    </row>
    <row r="169">
      <c r="J169" s="30"/>
    </row>
    <row r="170">
      <c r="J170" s="30"/>
    </row>
    <row r="171">
      <c r="J171" s="30"/>
    </row>
    <row r="172">
      <c r="J172" s="30"/>
    </row>
    <row r="173">
      <c r="J173" s="30"/>
    </row>
    <row r="174">
      <c r="J174" s="30"/>
    </row>
    <row r="175">
      <c r="J175" s="30"/>
    </row>
    <row r="176">
      <c r="J176" s="30"/>
    </row>
    <row r="177">
      <c r="J177" s="30"/>
    </row>
    <row r="178">
      <c r="J178" s="30"/>
    </row>
    <row r="179">
      <c r="J179" s="30"/>
    </row>
    <row r="180">
      <c r="J180" s="30"/>
    </row>
    <row r="181">
      <c r="J181" s="30"/>
    </row>
    <row r="182">
      <c r="J182" s="30"/>
    </row>
    <row r="183">
      <c r="J183" s="30"/>
    </row>
    <row r="184">
      <c r="J184" s="30"/>
    </row>
    <row r="185">
      <c r="J185" s="30"/>
    </row>
    <row r="186">
      <c r="J186" s="30"/>
    </row>
    <row r="187">
      <c r="J187" s="30"/>
    </row>
    <row r="188">
      <c r="J188" s="30"/>
    </row>
    <row r="189">
      <c r="J189" s="30"/>
    </row>
    <row r="190">
      <c r="J190" s="30"/>
    </row>
    <row r="191">
      <c r="J191" s="30"/>
    </row>
    <row r="192">
      <c r="J192" s="30"/>
    </row>
    <row r="193">
      <c r="J193" s="30"/>
    </row>
    <row r="194">
      <c r="J194" s="30"/>
    </row>
    <row r="195">
      <c r="J195" s="30"/>
    </row>
    <row r="196">
      <c r="J196" s="30"/>
    </row>
    <row r="197">
      <c r="J197" s="30"/>
    </row>
    <row r="198">
      <c r="J198" s="30"/>
    </row>
    <row r="199">
      <c r="J199" s="30"/>
    </row>
    <row r="200">
      <c r="J200" s="30"/>
    </row>
    <row r="201">
      <c r="J201" s="30"/>
    </row>
    <row r="202">
      <c r="J202" s="30"/>
    </row>
    <row r="203">
      <c r="J203" s="30"/>
    </row>
    <row r="204">
      <c r="J204" s="30"/>
    </row>
    <row r="205">
      <c r="J205" s="30"/>
    </row>
    <row r="206">
      <c r="J206" s="30"/>
    </row>
    <row r="207">
      <c r="J207" s="30"/>
    </row>
    <row r="208">
      <c r="J208" s="30"/>
    </row>
    <row r="209">
      <c r="J209" s="30"/>
    </row>
    <row r="210">
      <c r="J210" s="30"/>
    </row>
    <row r="211">
      <c r="J211" s="30"/>
    </row>
    <row r="212">
      <c r="J212" s="30"/>
    </row>
    <row r="213">
      <c r="J213" s="30"/>
    </row>
    <row r="214">
      <c r="J214" s="30"/>
    </row>
    <row r="215">
      <c r="J215" s="30"/>
    </row>
    <row r="216">
      <c r="J216" s="30"/>
    </row>
    <row r="217">
      <c r="J217" s="30"/>
    </row>
    <row r="218">
      <c r="J218" s="30"/>
    </row>
    <row r="219">
      <c r="J219" s="30"/>
    </row>
    <row r="220">
      <c r="J220" s="30"/>
    </row>
    <row r="221">
      <c r="J221" s="30"/>
    </row>
    <row r="222">
      <c r="J222" s="30"/>
    </row>
    <row r="223">
      <c r="J223" s="30"/>
    </row>
    <row r="224">
      <c r="J224" s="30"/>
    </row>
    <row r="225">
      <c r="J225" s="30"/>
    </row>
    <row r="226">
      <c r="J226" s="30"/>
    </row>
    <row r="227">
      <c r="J227" s="30"/>
    </row>
    <row r="228">
      <c r="J228" s="30"/>
    </row>
    <row r="229">
      <c r="J229" s="30"/>
    </row>
    <row r="230">
      <c r="J230" s="30"/>
    </row>
    <row r="231">
      <c r="J231" s="30"/>
    </row>
    <row r="232">
      <c r="J232" s="30"/>
    </row>
    <row r="233">
      <c r="J233" s="30"/>
    </row>
    <row r="234">
      <c r="J234" s="30"/>
    </row>
    <row r="235">
      <c r="J235" s="30"/>
    </row>
    <row r="236">
      <c r="J236" s="30"/>
    </row>
    <row r="237">
      <c r="J237" s="30"/>
    </row>
    <row r="238">
      <c r="J238" s="30"/>
    </row>
    <row r="239">
      <c r="J239" s="30"/>
    </row>
    <row r="240">
      <c r="J240" s="30"/>
    </row>
    <row r="241">
      <c r="J241" s="30"/>
    </row>
    <row r="242">
      <c r="J242" s="30"/>
    </row>
    <row r="243">
      <c r="J243" s="30"/>
    </row>
    <row r="244">
      <c r="J244" s="30"/>
    </row>
    <row r="245">
      <c r="J245" s="30"/>
    </row>
    <row r="246">
      <c r="J246" s="30"/>
    </row>
    <row r="247">
      <c r="J247" s="30"/>
    </row>
    <row r="248">
      <c r="J248" s="30"/>
    </row>
    <row r="249">
      <c r="J249" s="30"/>
    </row>
    <row r="250">
      <c r="J250" s="30"/>
    </row>
    <row r="251">
      <c r="J251" s="30"/>
    </row>
    <row r="252">
      <c r="J252" s="30"/>
    </row>
    <row r="253">
      <c r="J253" s="30"/>
    </row>
    <row r="254">
      <c r="J254" s="30"/>
    </row>
    <row r="255">
      <c r="J255" s="30"/>
    </row>
    <row r="256">
      <c r="J256" s="30"/>
    </row>
    <row r="257">
      <c r="J257" s="30"/>
    </row>
    <row r="258">
      <c r="J258" s="30"/>
    </row>
    <row r="259">
      <c r="J259" s="30"/>
    </row>
    <row r="260">
      <c r="J260" s="30"/>
    </row>
    <row r="261">
      <c r="J261" s="30"/>
    </row>
    <row r="262">
      <c r="J262" s="30"/>
    </row>
    <row r="263">
      <c r="J263" s="30"/>
    </row>
    <row r="264">
      <c r="J264" s="30"/>
    </row>
    <row r="265">
      <c r="J265" s="30"/>
    </row>
    <row r="266">
      <c r="J266" s="30"/>
    </row>
    <row r="267">
      <c r="J267" s="30"/>
    </row>
    <row r="268">
      <c r="J268" s="30"/>
    </row>
    <row r="269">
      <c r="J269" s="30"/>
    </row>
    <row r="270">
      <c r="J270" s="30"/>
    </row>
    <row r="271">
      <c r="J271" s="30"/>
    </row>
    <row r="272">
      <c r="J272" s="30"/>
    </row>
    <row r="273">
      <c r="J273" s="30"/>
    </row>
    <row r="274">
      <c r="J274" s="30"/>
    </row>
    <row r="275">
      <c r="J275" s="30"/>
    </row>
    <row r="276">
      <c r="J276" s="30"/>
    </row>
    <row r="277">
      <c r="J277" s="30"/>
    </row>
    <row r="278">
      <c r="J278" s="30"/>
    </row>
    <row r="279">
      <c r="J279" s="30"/>
    </row>
    <row r="280">
      <c r="J280" s="30"/>
    </row>
    <row r="281">
      <c r="J281" s="30"/>
    </row>
    <row r="282">
      <c r="J282" s="30"/>
    </row>
    <row r="283">
      <c r="J283" s="30"/>
    </row>
    <row r="284">
      <c r="J284" s="30"/>
    </row>
    <row r="285">
      <c r="J285" s="30"/>
    </row>
    <row r="286">
      <c r="J286" s="30"/>
    </row>
    <row r="287">
      <c r="J287" s="30"/>
    </row>
    <row r="288">
      <c r="J288" s="30"/>
    </row>
    <row r="289">
      <c r="J289" s="30"/>
    </row>
    <row r="290">
      <c r="J290" s="30"/>
    </row>
    <row r="291">
      <c r="J291" s="30"/>
    </row>
    <row r="292">
      <c r="J292" s="30"/>
    </row>
    <row r="293">
      <c r="J293" s="30"/>
    </row>
    <row r="294">
      <c r="J294" s="30"/>
    </row>
    <row r="295">
      <c r="J295" s="30"/>
    </row>
    <row r="296">
      <c r="J296" s="30"/>
    </row>
    <row r="297">
      <c r="J297" s="30"/>
    </row>
    <row r="298">
      <c r="J298" s="30"/>
    </row>
    <row r="299">
      <c r="J299" s="30"/>
    </row>
    <row r="300">
      <c r="J300" s="30"/>
    </row>
    <row r="301">
      <c r="J301" s="30"/>
    </row>
    <row r="302">
      <c r="J302" s="30"/>
    </row>
    <row r="303">
      <c r="J303" s="30"/>
    </row>
    <row r="304">
      <c r="J304" s="30"/>
    </row>
    <row r="305">
      <c r="J305" s="30"/>
    </row>
    <row r="306">
      <c r="J306" s="30"/>
    </row>
    <row r="307">
      <c r="J307" s="30"/>
    </row>
    <row r="308">
      <c r="J308" s="30"/>
    </row>
    <row r="309">
      <c r="J309" s="30"/>
    </row>
    <row r="310">
      <c r="J310" s="30"/>
    </row>
    <row r="311">
      <c r="J311" s="30"/>
    </row>
    <row r="312">
      <c r="J312" s="30"/>
    </row>
    <row r="313">
      <c r="J313" s="30"/>
    </row>
    <row r="314">
      <c r="J314" s="30"/>
    </row>
    <row r="315">
      <c r="J315" s="30"/>
    </row>
    <row r="316">
      <c r="J316" s="30"/>
    </row>
    <row r="317">
      <c r="J317" s="30"/>
    </row>
    <row r="318">
      <c r="J318" s="30"/>
    </row>
    <row r="319">
      <c r="J319" s="30"/>
    </row>
    <row r="320">
      <c r="J320" s="30"/>
    </row>
    <row r="321">
      <c r="J321" s="30"/>
    </row>
    <row r="322">
      <c r="J322" s="30"/>
    </row>
    <row r="323">
      <c r="J323" s="30"/>
    </row>
    <row r="324">
      <c r="J324" s="30"/>
    </row>
    <row r="325">
      <c r="J325" s="30"/>
    </row>
    <row r="326">
      <c r="J326" s="30"/>
    </row>
    <row r="327">
      <c r="J327" s="30"/>
    </row>
    <row r="328">
      <c r="J328" s="30"/>
    </row>
    <row r="329">
      <c r="J329" s="30"/>
    </row>
    <row r="330">
      <c r="J330" s="30"/>
    </row>
    <row r="331">
      <c r="J331" s="30"/>
    </row>
    <row r="332">
      <c r="J332" s="30"/>
    </row>
    <row r="333">
      <c r="J333" s="30"/>
    </row>
    <row r="334">
      <c r="J334" s="30"/>
    </row>
    <row r="335">
      <c r="J335" s="30"/>
    </row>
    <row r="336">
      <c r="J336" s="30"/>
    </row>
    <row r="337">
      <c r="J337" s="30"/>
    </row>
    <row r="338">
      <c r="J338" s="30"/>
    </row>
    <row r="339">
      <c r="J339" s="30"/>
    </row>
    <row r="340">
      <c r="J340" s="30"/>
    </row>
    <row r="341">
      <c r="J341" s="30"/>
    </row>
    <row r="342">
      <c r="J342" s="30"/>
    </row>
    <row r="343">
      <c r="J343" s="30"/>
    </row>
    <row r="344">
      <c r="J344" s="30"/>
    </row>
    <row r="345">
      <c r="J345" s="30"/>
    </row>
    <row r="346">
      <c r="J346" s="30"/>
    </row>
    <row r="347">
      <c r="J347" s="30"/>
    </row>
    <row r="348">
      <c r="J348" s="30"/>
    </row>
    <row r="349">
      <c r="J349" s="30"/>
    </row>
    <row r="350">
      <c r="J350" s="30"/>
    </row>
    <row r="351">
      <c r="J351" s="30"/>
    </row>
    <row r="352">
      <c r="J352" s="30"/>
    </row>
    <row r="353">
      <c r="J353" s="30"/>
    </row>
    <row r="354">
      <c r="J354" s="30"/>
    </row>
    <row r="355">
      <c r="J355" s="30"/>
    </row>
    <row r="356">
      <c r="J356" s="30"/>
    </row>
    <row r="357">
      <c r="J357" s="30"/>
    </row>
    <row r="358">
      <c r="J358" s="30"/>
    </row>
    <row r="359">
      <c r="J359" s="30"/>
    </row>
    <row r="360">
      <c r="J360" s="30"/>
    </row>
    <row r="361">
      <c r="J361" s="30"/>
    </row>
    <row r="362">
      <c r="J362" s="30"/>
    </row>
    <row r="363">
      <c r="J363" s="30"/>
    </row>
    <row r="364">
      <c r="J364" s="30"/>
    </row>
    <row r="365">
      <c r="J365" s="30"/>
    </row>
    <row r="366">
      <c r="J366" s="30"/>
    </row>
    <row r="367">
      <c r="J367" s="30"/>
    </row>
    <row r="368">
      <c r="J368" s="30"/>
    </row>
    <row r="369">
      <c r="J369" s="30"/>
    </row>
    <row r="370">
      <c r="J370" s="30"/>
    </row>
    <row r="371">
      <c r="J371" s="30"/>
    </row>
    <row r="372">
      <c r="J372" s="30"/>
    </row>
    <row r="373">
      <c r="J373" s="30"/>
    </row>
    <row r="374">
      <c r="J374" s="30"/>
    </row>
    <row r="375">
      <c r="J375" s="30"/>
    </row>
    <row r="376">
      <c r="J376" s="30"/>
    </row>
    <row r="377">
      <c r="J377" s="30"/>
    </row>
    <row r="378">
      <c r="J378" s="30"/>
    </row>
    <row r="379">
      <c r="J379" s="30"/>
    </row>
    <row r="380">
      <c r="J380" s="30"/>
    </row>
    <row r="381">
      <c r="J381" s="30"/>
    </row>
    <row r="382">
      <c r="J382" s="30"/>
    </row>
    <row r="383">
      <c r="J383" s="30"/>
    </row>
    <row r="384">
      <c r="J384" s="30"/>
    </row>
    <row r="385">
      <c r="J385" s="30"/>
    </row>
    <row r="386">
      <c r="J386" s="30"/>
    </row>
    <row r="387">
      <c r="J387" s="30"/>
    </row>
    <row r="388">
      <c r="J388" s="30"/>
    </row>
    <row r="389">
      <c r="J389" s="30"/>
    </row>
    <row r="390">
      <c r="J390" s="30"/>
    </row>
    <row r="391">
      <c r="J391" s="30"/>
    </row>
    <row r="392">
      <c r="J392" s="30"/>
    </row>
    <row r="393">
      <c r="J393" s="30"/>
    </row>
    <row r="394">
      <c r="J394" s="30"/>
    </row>
    <row r="395">
      <c r="J395" s="30"/>
    </row>
    <row r="396">
      <c r="J396" s="30"/>
    </row>
    <row r="397">
      <c r="J397" s="30"/>
    </row>
    <row r="398">
      <c r="J398" s="30"/>
    </row>
    <row r="399">
      <c r="J399" s="30"/>
    </row>
    <row r="400">
      <c r="J400" s="30"/>
    </row>
    <row r="401">
      <c r="J401" s="30"/>
    </row>
    <row r="402">
      <c r="J402" s="30"/>
    </row>
    <row r="403">
      <c r="J403" s="30"/>
    </row>
    <row r="404">
      <c r="J404" s="30"/>
    </row>
    <row r="405">
      <c r="J405" s="30"/>
    </row>
    <row r="406">
      <c r="J406" s="30"/>
    </row>
    <row r="407">
      <c r="J407" s="30"/>
    </row>
    <row r="408">
      <c r="J408" s="30"/>
    </row>
    <row r="409">
      <c r="J409" s="30"/>
    </row>
    <row r="410">
      <c r="J410" s="30"/>
    </row>
    <row r="411">
      <c r="J411" s="30"/>
    </row>
    <row r="412">
      <c r="J412" s="30"/>
    </row>
    <row r="413">
      <c r="J413" s="30"/>
    </row>
    <row r="414">
      <c r="J414" s="30"/>
    </row>
    <row r="415">
      <c r="J415" s="30"/>
    </row>
    <row r="416">
      <c r="J416" s="30"/>
    </row>
    <row r="417">
      <c r="J417" s="30"/>
    </row>
    <row r="418">
      <c r="J418" s="30"/>
    </row>
    <row r="419">
      <c r="J419" s="30"/>
    </row>
    <row r="420">
      <c r="J420" s="30"/>
    </row>
    <row r="421">
      <c r="J421" s="30"/>
    </row>
    <row r="422">
      <c r="J422" s="30"/>
    </row>
    <row r="423">
      <c r="J423" s="30"/>
    </row>
    <row r="424">
      <c r="J424" s="30"/>
    </row>
    <row r="425">
      <c r="J425" s="30"/>
    </row>
    <row r="426">
      <c r="J426" s="30"/>
    </row>
    <row r="427">
      <c r="J427" s="30"/>
    </row>
    <row r="428">
      <c r="J428" s="30"/>
    </row>
    <row r="429">
      <c r="J429" s="30"/>
    </row>
    <row r="430">
      <c r="J430" s="30"/>
    </row>
    <row r="431">
      <c r="J431" s="30"/>
    </row>
    <row r="432">
      <c r="J432" s="30"/>
    </row>
    <row r="433">
      <c r="J433" s="30"/>
    </row>
    <row r="434">
      <c r="J434" s="30"/>
    </row>
    <row r="435">
      <c r="J435" s="30"/>
    </row>
    <row r="436">
      <c r="J436" s="30"/>
    </row>
    <row r="437">
      <c r="J437" s="30"/>
    </row>
    <row r="438">
      <c r="J438" s="30"/>
    </row>
    <row r="439">
      <c r="J439" s="30"/>
    </row>
    <row r="440">
      <c r="J440" s="30"/>
    </row>
    <row r="441">
      <c r="J441" s="30"/>
    </row>
    <row r="442">
      <c r="J442" s="30"/>
    </row>
    <row r="443">
      <c r="J443" s="30"/>
    </row>
    <row r="444">
      <c r="J444" s="30"/>
    </row>
    <row r="445">
      <c r="J445" s="30"/>
    </row>
    <row r="446">
      <c r="J446" s="30"/>
    </row>
    <row r="447">
      <c r="J447" s="30"/>
    </row>
    <row r="448">
      <c r="J448" s="30"/>
    </row>
    <row r="449">
      <c r="J449" s="30"/>
    </row>
    <row r="450">
      <c r="J450" s="30"/>
    </row>
    <row r="451">
      <c r="J451" s="30"/>
    </row>
    <row r="452">
      <c r="J452" s="30"/>
    </row>
    <row r="453">
      <c r="J453" s="30"/>
    </row>
    <row r="454">
      <c r="J454" s="30"/>
    </row>
    <row r="455">
      <c r="J455" s="30"/>
    </row>
    <row r="456">
      <c r="J456" s="30"/>
    </row>
    <row r="457">
      <c r="J457" s="30"/>
    </row>
    <row r="458">
      <c r="J458" s="30"/>
    </row>
    <row r="459">
      <c r="J459" s="30"/>
    </row>
    <row r="460">
      <c r="J460" s="30"/>
    </row>
    <row r="461">
      <c r="J461" s="30"/>
    </row>
    <row r="462">
      <c r="J462" s="30"/>
    </row>
    <row r="463">
      <c r="J463" s="30"/>
    </row>
    <row r="464">
      <c r="J464" s="30"/>
    </row>
    <row r="465">
      <c r="J465" s="30"/>
    </row>
    <row r="466">
      <c r="J466" s="30"/>
    </row>
    <row r="467">
      <c r="J467" s="30"/>
    </row>
    <row r="468">
      <c r="J468" s="30"/>
    </row>
    <row r="469">
      <c r="J469" s="30"/>
    </row>
    <row r="470">
      <c r="J470" s="30"/>
    </row>
    <row r="471">
      <c r="J471" s="30"/>
    </row>
    <row r="472">
      <c r="J472" s="30"/>
    </row>
    <row r="473">
      <c r="J473" s="30"/>
    </row>
    <row r="474">
      <c r="J474" s="30"/>
    </row>
    <row r="475">
      <c r="J475" s="30"/>
    </row>
    <row r="476">
      <c r="J476" s="30"/>
    </row>
    <row r="477">
      <c r="J477" s="30"/>
    </row>
    <row r="478">
      <c r="J478" s="30"/>
    </row>
    <row r="479">
      <c r="J479" s="30"/>
    </row>
    <row r="480">
      <c r="J480" s="30"/>
    </row>
    <row r="481">
      <c r="J481" s="30"/>
    </row>
    <row r="482">
      <c r="J482" s="30"/>
    </row>
    <row r="483">
      <c r="J483" s="30"/>
    </row>
    <row r="484">
      <c r="J484" s="30"/>
    </row>
    <row r="485">
      <c r="J485" s="30"/>
    </row>
    <row r="486">
      <c r="J486" s="30"/>
    </row>
    <row r="487">
      <c r="J487" s="30"/>
    </row>
    <row r="488">
      <c r="J488" s="30"/>
    </row>
    <row r="489">
      <c r="J489" s="30"/>
    </row>
    <row r="490">
      <c r="J490" s="30"/>
    </row>
    <row r="491">
      <c r="J491" s="30"/>
    </row>
    <row r="492">
      <c r="J492" s="30"/>
    </row>
    <row r="493">
      <c r="J493" s="30"/>
    </row>
    <row r="494">
      <c r="J494" s="30"/>
    </row>
    <row r="495">
      <c r="J495" s="30"/>
    </row>
    <row r="496">
      <c r="J496" s="30"/>
    </row>
    <row r="497">
      <c r="J497" s="30"/>
    </row>
    <row r="498">
      <c r="J498" s="30"/>
    </row>
    <row r="499">
      <c r="J499" s="30"/>
    </row>
    <row r="500">
      <c r="J500" s="30"/>
    </row>
    <row r="501">
      <c r="J501" s="30"/>
    </row>
    <row r="502">
      <c r="J502" s="30"/>
    </row>
    <row r="503">
      <c r="J503" s="30"/>
    </row>
    <row r="504">
      <c r="J504" s="30"/>
    </row>
    <row r="505">
      <c r="J505" s="30"/>
    </row>
    <row r="506">
      <c r="J506" s="30"/>
    </row>
    <row r="507">
      <c r="J507" s="30"/>
    </row>
    <row r="508">
      <c r="J508" s="30"/>
    </row>
    <row r="509">
      <c r="J509" s="30"/>
    </row>
    <row r="510">
      <c r="J510" s="30"/>
    </row>
    <row r="511">
      <c r="J511" s="30"/>
    </row>
    <row r="512">
      <c r="J512" s="30"/>
    </row>
    <row r="513">
      <c r="J513" s="30"/>
    </row>
    <row r="514">
      <c r="J514" s="30"/>
    </row>
    <row r="515">
      <c r="J515" s="30"/>
    </row>
    <row r="516">
      <c r="J516" s="30"/>
    </row>
    <row r="517">
      <c r="J517" s="30"/>
    </row>
    <row r="518">
      <c r="J518" s="30"/>
    </row>
    <row r="519">
      <c r="J519" s="30"/>
    </row>
    <row r="520">
      <c r="J520" s="30"/>
    </row>
    <row r="521">
      <c r="J521" s="30"/>
    </row>
    <row r="522">
      <c r="J522" s="30"/>
    </row>
    <row r="523">
      <c r="J523" s="30"/>
    </row>
    <row r="524">
      <c r="J524" s="30"/>
    </row>
    <row r="525">
      <c r="J525" s="30"/>
    </row>
    <row r="526">
      <c r="J526" s="30"/>
    </row>
    <row r="527">
      <c r="J527" s="30"/>
    </row>
    <row r="528">
      <c r="J528" s="30"/>
    </row>
    <row r="529">
      <c r="J529" s="30"/>
    </row>
    <row r="530">
      <c r="J530" s="30"/>
    </row>
    <row r="531">
      <c r="J531" s="30"/>
    </row>
    <row r="532">
      <c r="J532" s="30"/>
    </row>
    <row r="533">
      <c r="J533" s="30"/>
    </row>
    <row r="534">
      <c r="J534" s="30"/>
    </row>
    <row r="535">
      <c r="J535" s="30"/>
    </row>
    <row r="536">
      <c r="J536" s="30"/>
    </row>
    <row r="537">
      <c r="J537" s="30"/>
    </row>
    <row r="538">
      <c r="J538" s="30"/>
    </row>
    <row r="539">
      <c r="J539" s="30"/>
    </row>
    <row r="540">
      <c r="J540" s="30"/>
    </row>
    <row r="541">
      <c r="J541" s="30"/>
    </row>
    <row r="542">
      <c r="J542" s="30"/>
    </row>
    <row r="543">
      <c r="J543" s="30"/>
    </row>
    <row r="544">
      <c r="J544" s="30"/>
    </row>
    <row r="545">
      <c r="J545" s="30"/>
    </row>
    <row r="546">
      <c r="J546" s="30"/>
    </row>
    <row r="547">
      <c r="J547" s="30"/>
    </row>
    <row r="548">
      <c r="J548" s="30"/>
    </row>
    <row r="549">
      <c r="J549" s="30"/>
    </row>
    <row r="550">
      <c r="J550" s="30"/>
    </row>
    <row r="551">
      <c r="J551" s="30"/>
    </row>
    <row r="552">
      <c r="J552" s="30"/>
    </row>
    <row r="553">
      <c r="J553" s="30"/>
    </row>
    <row r="554">
      <c r="J554" s="30"/>
    </row>
    <row r="555">
      <c r="J555" s="30"/>
    </row>
    <row r="556">
      <c r="J556" s="30"/>
    </row>
    <row r="557">
      <c r="J557" s="30"/>
    </row>
    <row r="558">
      <c r="J558" s="30"/>
    </row>
    <row r="559">
      <c r="J559" s="30"/>
    </row>
    <row r="560">
      <c r="J560" s="30"/>
    </row>
    <row r="561">
      <c r="J561" s="30"/>
    </row>
    <row r="562">
      <c r="J562" s="30"/>
    </row>
    <row r="563">
      <c r="J563" s="30"/>
    </row>
    <row r="564">
      <c r="J564" s="30"/>
    </row>
    <row r="565">
      <c r="J565" s="30"/>
    </row>
    <row r="566">
      <c r="J566" s="30"/>
    </row>
    <row r="567">
      <c r="J567" s="30"/>
    </row>
    <row r="568">
      <c r="J568" s="30"/>
    </row>
    <row r="569">
      <c r="J569" s="30"/>
    </row>
    <row r="570">
      <c r="J570" s="30"/>
    </row>
    <row r="571">
      <c r="J571" s="30"/>
    </row>
    <row r="572">
      <c r="J572" s="30"/>
    </row>
    <row r="573">
      <c r="J573" s="30"/>
    </row>
    <row r="574">
      <c r="J574" s="30"/>
    </row>
    <row r="575">
      <c r="J575" s="30"/>
    </row>
    <row r="576">
      <c r="J576" s="30"/>
    </row>
    <row r="577">
      <c r="J577" s="30"/>
    </row>
    <row r="578">
      <c r="J578" s="30"/>
    </row>
    <row r="579">
      <c r="J579" s="30"/>
    </row>
    <row r="580">
      <c r="J580" s="30"/>
    </row>
    <row r="581">
      <c r="J581" s="30"/>
    </row>
    <row r="582">
      <c r="J582" s="30"/>
    </row>
    <row r="583">
      <c r="J583" s="30"/>
    </row>
    <row r="584">
      <c r="J584" s="30"/>
    </row>
    <row r="585">
      <c r="J585" s="30"/>
    </row>
    <row r="586">
      <c r="J586" s="30"/>
    </row>
    <row r="587">
      <c r="J587" s="30"/>
    </row>
    <row r="588">
      <c r="J588" s="30"/>
    </row>
    <row r="589">
      <c r="J589" s="30"/>
    </row>
    <row r="590">
      <c r="J590" s="30"/>
    </row>
    <row r="591">
      <c r="J591" s="30"/>
    </row>
    <row r="592">
      <c r="J592" s="30"/>
    </row>
    <row r="593">
      <c r="J593" s="30"/>
    </row>
    <row r="594">
      <c r="J594" s="30"/>
    </row>
    <row r="595">
      <c r="J595" s="30"/>
    </row>
    <row r="596">
      <c r="J596" s="30"/>
    </row>
    <row r="597">
      <c r="J597" s="30"/>
    </row>
    <row r="598">
      <c r="J598" s="30"/>
    </row>
    <row r="599">
      <c r="J599" s="30"/>
    </row>
    <row r="600">
      <c r="J600" s="30"/>
    </row>
    <row r="601">
      <c r="J601" s="30"/>
    </row>
    <row r="602">
      <c r="J602" s="30"/>
    </row>
    <row r="603">
      <c r="J603" s="30"/>
    </row>
    <row r="604">
      <c r="J604" s="30"/>
    </row>
    <row r="605">
      <c r="J605" s="30"/>
    </row>
    <row r="606">
      <c r="J606" s="30"/>
    </row>
    <row r="607">
      <c r="J607" s="30"/>
    </row>
    <row r="608">
      <c r="J608" s="30"/>
    </row>
    <row r="609">
      <c r="J609" s="30"/>
    </row>
    <row r="610">
      <c r="J610" s="30"/>
    </row>
    <row r="611">
      <c r="J611" s="30"/>
    </row>
    <row r="612">
      <c r="J612" s="30"/>
    </row>
    <row r="613">
      <c r="J613" s="30"/>
    </row>
    <row r="614">
      <c r="J614" s="30"/>
    </row>
    <row r="615">
      <c r="J615" s="30"/>
    </row>
    <row r="616">
      <c r="J616" s="30"/>
    </row>
    <row r="617">
      <c r="J617" s="30"/>
    </row>
    <row r="618">
      <c r="J618" s="30"/>
    </row>
    <row r="619">
      <c r="J619" s="30"/>
    </row>
    <row r="620">
      <c r="J620" s="30"/>
    </row>
    <row r="621">
      <c r="J621" s="30"/>
    </row>
    <row r="622">
      <c r="J622" s="30"/>
    </row>
    <row r="623">
      <c r="J623" s="30"/>
    </row>
    <row r="624">
      <c r="J624" s="30"/>
    </row>
    <row r="625">
      <c r="J625" s="30"/>
    </row>
    <row r="626">
      <c r="J626" s="30"/>
    </row>
    <row r="627">
      <c r="J627" s="30"/>
    </row>
    <row r="628">
      <c r="J628" s="30"/>
    </row>
    <row r="629">
      <c r="J629" s="30"/>
    </row>
    <row r="630">
      <c r="J630" s="30"/>
    </row>
    <row r="631">
      <c r="J631" s="30"/>
    </row>
    <row r="632">
      <c r="J632" s="30"/>
    </row>
    <row r="633">
      <c r="J633" s="30"/>
    </row>
    <row r="634">
      <c r="J634" s="30"/>
    </row>
    <row r="635">
      <c r="J635" s="30"/>
    </row>
    <row r="636">
      <c r="J636" s="30"/>
    </row>
    <row r="637">
      <c r="J637" s="30"/>
    </row>
    <row r="638">
      <c r="J638" s="30"/>
    </row>
    <row r="639">
      <c r="J639" s="30"/>
    </row>
    <row r="640">
      <c r="J640" s="30"/>
    </row>
    <row r="641">
      <c r="J641" s="30"/>
    </row>
    <row r="642">
      <c r="J642" s="30"/>
    </row>
    <row r="643">
      <c r="J643" s="30"/>
    </row>
    <row r="644">
      <c r="J644" s="30"/>
    </row>
    <row r="645">
      <c r="J645" s="30"/>
    </row>
    <row r="646">
      <c r="J646" s="30"/>
    </row>
    <row r="647">
      <c r="J647" s="30"/>
    </row>
    <row r="648">
      <c r="J648" s="30"/>
    </row>
    <row r="649">
      <c r="J649" s="30"/>
    </row>
    <row r="650">
      <c r="J650" s="30"/>
    </row>
    <row r="651">
      <c r="J651" s="30"/>
    </row>
    <row r="652">
      <c r="J652" s="30"/>
    </row>
    <row r="653">
      <c r="J653" s="30"/>
    </row>
    <row r="654">
      <c r="J654" s="30"/>
    </row>
    <row r="655">
      <c r="J655" s="30"/>
    </row>
    <row r="656">
      <c r="J656" s="30"/>
    </row>
    <row r="657">
      <c r="J657" s="30"/>
    </row>
    <row r="658">
      <c r="J658" s="30"/>
    </row>
    <row r="659">
      <c r="J659" s="30"/>
    </row>
    <row r="660">
      <c r="J660" s="30"/>
    </row>
    <row r="661">
      <c r="J661" s="30"/>
    </row>
    <row r="662">
      <c r="J662" s="30"/>
    </row>
    <row r="663">
      <c r="J663" s="30"/>
    </row>
    <row r="664">
      <c r="J664" s="30"/>
    </row>
    <row r="665">
      <c r="J665" s="30"/>
    </row>
    <row r="666">
      <c r="J666" s="30"/>
    </row>
    <row r="667">
      <c r="J667" s="30"/>
    </row>
    <row r="668">
      <c r="J668" s="30"/>
    </row>
    <row r="669">
      <c r="J669" s="30"/>
    </row>
    <row r="670">
      <c r="J670" s="30"/>
    </row>
    <row r="671">
      <c r="J671" s="30"/>
    </row>
    <row r="672">
      <c r="J672" s="30"/>
    </row>
    <row r="673">
      <c r="J673" s="30"/>
    </row>
    <row r="674">
      <c r="J674" s="30"/>
    </row>
    <row r="675">
      <c r="J675" s="30"/>
    </row>
    <row r="676">
      <c r="J676" s="30"/>
    </row>
    <row r="677">
      <c r="J677" s="30"/>
    </row>
    <row r="678">
      <c r="J678" s="30"/>
    </row>
    <row r="679">
      <c r="J679" s="30"/>
    </row>
    <row r="680">
      <c r="J680" s="30"/>
    </row>
    <row r="681">
      <c r="J681" s="30"/>
    </row>
    <row r="682">
      <c r="J682" s="30"/>
    </row>
    <row r="683">
      <c r="J683" s="30"/>
    </row>
    <row r="684">
      <c r="J684" s="30"/>
    </row>
    <row r="685">
      <c r="J685" s="30"/>
    </row>
    <row r="686">
      <c r="J686" s="30"/>
    </row>
    <row r="687">
      <c r="J687" s="30"/>
    </row>
    <row r="688">
      <c r="J688" s="30"/>
    </row>
    <row r="689">
      <c r="J689" s="30"/>
    </row>
    <row r="690">
      <c r="J690" s="30"/>
    </row>
    <row r="691">
      <c r="J691" s="30"/>
    </row>
    <row r="692">
      <c r="J692" s="30"/>
    </row>
    <row r="693">
      <c r="J693" s="30"/>
    </row>
    <row r="694">
      <c r="J694" s="30"/>
    </row>
    <row r="695">
      <c r="J695" s="30"/>
    </row>
    <row r="696">
      <c r="J696" s="30"/>
    </row>
    <row r="697">
      <c r="J697" s="30"/>
    </row>
    <row r="698">
      <c r="J698" s="30"/>
    </row>
    <row r="699">
      <c r="J699" s="30"/>
    </row>
    <row r="700">
      <c r="J700" s="30"/>
    </row>
    <row r="701">
      <c r="J701" s="30"/>
    </row>
    <row r="702">
      <c r="J702" s="30"/>
    </row>
    <row r="703">
      <c r="J703" s="30"/>
    </row>
    <row r="704">
      <c r="J704" s="30"/>
    </row>
    <row r="705">
      <c r="J705" s="30"/>
    </row>
    <row r="706">
      <c r="J706" s="30"/>
    </row>
    <row r="707">
      <c r="J707" s="30"/>
    </row>
    <row r="708">
      <c r="J708" s="30"/>
    </row>
    <row r="709">
      <c r="J709" s="30"/>
    </row>
    <row r="710">
      <c r="J710" s="30"/>
    </row>
    <row r="711">
      <c r="J711" s="30"/>
    </row>
    <row r="712">
      <c r="J712" s="30"/>
    </row>
    <row r="713">
      <c r="J713" s="30"/>
    </row>
    <row r="714">
      <c r="J714" s="30"/>
    </row>
    <row r="715">
      <c r="J715" s="30"/>
    </row>
    <row r="716">
      <c r="J716" s="30"/>
    </row>
    <row r="717">
      <c r="J717" s="30"/>
    </row>
    <row r="718">
      <c r="J718" s="30"/>
    </row>
    <row r="719">
      <c r="J719" s="30"/>
    </row>
    <row r="720">
      <c r="J720" s="30"/>
    </row>
    <row r="721">
      <c r="J721" s="30"/>
    </row>
    <row r="722">
      <c r="J722" s="30"/>
    </row>
    <row r="723">
      <c r="J723" s="30"/>
    </row>
    <row r="724">
      <c r="J724" s="30"/>
    </row>
    <row r="725">
      <c r="J725" s="30"/>
    </row>
    <row r="726">
      <c r="J726" s="30"/>
    </row>
    <row r="727">
      <c r="J727" s="30"/>
    </row>
    <row r="728">
      <c r="J728" s="30"/>
    </row>
    <row r="729">
      <c r="J729" s="30"/>
    </row>
    <row r="730">
      <c r="J730" s="30"/>
    </row>
    <row r="731">
      <c r="J731" s="30"/>
    </row>
    <row r="732">
      <c r="J732" s="30"/>
    </row>
    <row r="733">
      <c r="J733" s="30"/>
    </row>
    <row r="734">
      <c r="J734" s="30"/>
    </row>
    <row r="735">
      <c r="J735" s="30"/>
    </row>
    <row r="736">
      <c r="J736" s="30"/>
    </row>
    <row r="737">
      <c r="J737" s="30"/>
    </row>
    <row r="738">
      <c r="J738" s="30"/>
    </row>
    <row r="739">
      <c r="J739" s="30"/>
    </row>
    <row r="740">
      <c r="J740" s="30"/>
    </row>
    <row r="741">
      <c r="J741" s="30"/>
    </row>
    <row r="742">
      <c r="J742" s="30"/>
    </row>
    <row r="743">
      <c r="J743" s="30"/>
    </row>
    <row r="744">
      <c r="J744" s="30"/>
    </row>
    <row r="745">
      <c r="J745" s="30"/>
    </row>
    <row r="746">
      <c r="J746" s="30"/>
    </row>
    <row r="747">
      <c r="J747" s="30"/>
    </row>
    <row r="748">
      <c r="J748" s="30"/>
    </row>
    <row r="749">
      <c r="J749" s="30"/>
    </row>
    <row r="750">
      <c r="J750" s="30"/>
    </row>
    <row r="751">
      <c r="J751" s="30"/>
    </row>
    <row r="752">
      <c r="J752" s="30"/>
    </row>
    <row r="753">
      <c r="J753" s="30"/>
    </row>
    <row r="754">
      <c r="J754" s="30"/>
    </row>
    <row r="755">
      <c r="J755" s="30"/>
    </row>
    <row r="756">
      <c r="J756" s="30"/>
    </row>
    <row r="757">
      <c r="J757" s="30"/>
    </row>
    <row r="758">
      <c r="J758" s="30"/>
    </row>
    <row r="759">
      <c r="J759" s="30"/>
    </row>
    <row r="760">
      <c r="J760" s="30"/>
    </row>
    <row r="761">
      <c r="J761" s="30"/>
    </row>
    <row r="762">
      <c r="J762" s="30"/>
    </row>
    <row r="763">
      <c r="J763" s="30"/>
    </row>
    <row r="764">
      <c r="J764" s="30"/>
    </row>
    <row r="765">
      <c r="J765" s="30"/>
    </row>
    <row r="766">
      <c r="J766" s="30"/>
    </row>
    <row r="767">
      <c r="J767" s="30"/>
    </row>
    <row r="768">
      <c r="J768" s="30"/>
    </row>
    <row r="769">
      <c r="J769" s="30"/>
    </row>
    <row r="770">
      <c r="J770" s="30"/>
    </row>
    <row r="771">
      <c r="J771" s="30"/>
    </row>
    <row r="772">
      <c r="J772" s="30"/>
    </row>
    <row r="773">
      <c r="J773" s="30"/>
    </row>
    <row r="774">
      <c r="J774" s="30"/>
    </row>
    <row r="775">
      <c r="J775" s="30"/>
    </row>
    <row r="776">
      <c r="J776" s="30"/>
    </row>
    <row r="777">
      <c r="J777" s="30"/>
    </row>
    <row r="778">
      <c r="J778" s="30"/>
    </row>
    <row r="779">
      <c r="J779" s="30"/>
    </row>
    <row r="780">
      <c r="J780" s="30"/>
    </row>
    <row r="781">
      <c r="J781" s="30"/>
    </row>
    <row r="782">
      <c r="J782" s="30"/>
    </row>
    <row r="783">
      <c r="J783" s="30"/>
    </row>
    <row r="784">
      <c r="J784" s="30"/>
    </row>
    <row r="785">
      <c r="J785" s="30"/>
    </row>
    <row r="786">
      <c r="J786" s="30"/>
    </row>
    <row r="787">
      <c r="J787" s="30"/>
    </row>
    <row r="788">
      <c r="J788" s="30"/>
    </row>
    <row r="789">
      <c r="J789" s="30"/>
    </row>
    <row r="790">
      <c r="J790" s="30"/>
    </row>
    <row r="791">
      <c r="J791" s="30"/>
    </row>
    <row r="792">
      <c r="J792" s="30"/>
    </row>
    <row r="793">
      <c r="J793" s="30"/>
    </row>
    <row r="794">
      <c r="J794" s="30"/>
    </row>
    <row r="795">
      <c r="J795" s="30"/>
    </row>
    <row r="796">
      <c r="J796" s="30"/>
    </row>
    <row r="797">
      <c r="J797" s="30"/>
    </row>
    <row r="798">
      <c r="J798" s="30"/>
    </row>
    <row r="799">
      <c r="J799" s="30"/>
    </row>
    <row r="800">
      <c r="J800" s="30"/>
    </row>
    <row r="801">
      <c r="J801" s="30"/>
    </row>
    <row r="802">
      <c r="J802" s="30"/>
    </row>
    <row r="803">
      <c r="J803" s="30"/>
    </row>
    <row r="804">
      <c r="J804" s="30"/>
    </row>
    <row r="805">
      <c r="J805" s="30"/>
    </row>
    <row r="806">
      <c r="J806" s="30"/>
    </row>
    <row r="807">
      <c r="J807" s="30"/>
    </row>
    <row r="808">
      <c r="J808" s="30"/>
    </row>
    <row r="809">
      <c r="J809" s="30"/>
    </row>
    <row r="810">
      <c r="J810" s="30"/>
    </row>
    <row r="811">
      <c r="J811" s="30"/>
    </row>
    <row r="812">
      <c r="J812" s="30"/>
    </row>
    <row r="813">
      <c r="J813" s="30"/>
    </row>
    <row r="814">
      <c r="J814" s="30"/>
    </row>
    <row r="815">
      <c r="J815" s="30"/>
    </row>
    <row r="816">
      <c r="J816" s="30"/>
    </row>
    <row r="817">
      <c r="J817" s="30"/>
    </row>
    <row r="818">
      <c r="J818" s="30"/>
    </row>
    <row r="819">
      <c r="J819" s="30"/>
    </row>
    <row r="820">
      <c r="J820" s="30"/>
    </row>
    <row r="821">
      <c r="J821" s="30"/>
    </row>
    <row r="822">
      <c r="J822" s="30"/>
    </row>
    <row r="823">
      <c r="J823" s="30"/>
    </row>
    <row r="824">
      <c r="J824" s="30"/>
    </row>
    <row r="825">
      <c r="J825" s="30"/>
    </row>
    <row r="826">
      <c r="J826" s="30"/>
    </row>
    <row r="827">
      <c r="J827" s="30"/>
    </row>
    <row r="828">
      <c r="J828" s="30"/>
    </row>
    <row r="829">
      <c r="J829" s="30"/>
    </row>
    <row r="830">
      <c r="J830" s="30"/>
    </row>
    <row r="831">
      <c r="J831" s="30"/>
    </row>
    <row r="832">
      <c r="J832" s="30"/>
    </row>
    <row r="833">
      <c r="J833" s="30"/>
    </row>
    <row r="834">
      <c r="J834" s="30"/>
    </row>
    <row r="835">
      <c r="J835" s="30"/>
    </row>
    <row r="836">
      <c r="J836" s="30"/>
    </row>
    <row r="837">
      <c r="J837" s="30"/>
    </row>
    <row r="838">
      <c r="J838" s="30"/>
    </row>
    <row r="839">
      <c r="J839" s="30"/>
    </row>
    <row r="840">
      <c r="J840" s="30"/>
    </row>
    <row r="841">
      <c r="J841" s="30"/>
    </row>
    <row r="842">
      <c r="J842" s="30"/>
    </row>
    <row r="843">
      <c r="J843" s="30"/>
    </row>
    <row r="844">
      <c r="J844" s="30"/>
    </row>
    <row r="845">
      <c r="J845" s="30"/>
    </row>
    <row r="846">
      <c r="J846" s="30"/>
    </row>
    <row r="847">
      <c r="J847" s="30"/>
    </row>
    <row r="848">
      <c r="J848" s="30"/>
    </row>
    <row r="849">
      <c r="J849" s="30"/>
    </row>
    <row r="850">
      <c r="J850" s="30"/>
    </row>
    <row r="851">
      <c r="J851" s="30"/>
    </row>
    <row r="852">
      <c r="J852" s="30"/>
    </row>
    <row r="853">
      <c r="J853" s="30"/>
    </row>
    <row r="854">
      <c r="J854" s="30"/>
    </row>
    <row r="855">
      <c r="J855" s="30"/>
    </row>
    <row r="856">
      <c r="J856" s="30"/>
    </row>
    <row r="857">
      <c r="J857" s="30"/>
    </row>
    <row r="858">
      <c r="J858" s="30"/>
    </row>
    <row r="859">
      <c r="J859" s="30"/>
    </row>
    <row r="860">
      <c r="J860" s="30"/>
    </row>
    <row r="861">
      <c r="J861" s="30"/>
    </row>
    <row r="862">
      <c r="J862" s="30"/>
    </row>
    <row r="863">
      <c r="J863" s="30"/>
    </row>
    <row r="864">
      <c r="J864" s="30"/>
    </row>
    <row r="865">
      <c r="J865" s="30"/>
    </row>
    <row r="866">
      <c r="J866" s="30"/>
    </row>
    <row r="867">
      <c r="J867" s="30"/>
    </row>
    <row r="868">
      <c r="J868" s="30"/>
    </row>
    <row r="869">
      <c r="J869" s="30"/>
    </row>
    <row r="870">
      <c r="J870" s="30"/>
    </row>
    <row r="871">
      <c r="J871" s="30"/>
    </row>
    <row r="872">
      <c r="J872" s="30"/>
    </row>
    <row r="873">
      <c r="J873" s="30"/>
    </row>
    <row r="874">
      <c r="J874" s="30"/>
    </row>
    <row r="875">
      <c r="J875" s="30"/>
    </row>
    <row r="876">
      <c r="J876" s="30"/>
    </row>
    <row r="877">
      <c r="J877" s="30"/>
    </row>
    <row r="878">
      <c r="J878" s="30"/>
    </row>
    <row r="879">
      <c r="J879" s="30"/>
    </row>
    <row r="880">
      <c r="J880" s="30"/>
    </row>
    <row r="881">
      <c r="J881" s="30"/>
    </row>
    <row r="882">
      <c r="J882" s="30"/>
    </row>
    <row r="883">
      <c r="J883" s="30"/>
    </row>
    <row r="884">
      <c r="J884" s="30"/>
    </row>
    <row r="885">
      <c r="J885" s="30"/>
    </row>
    <row r="886">
      <c r="J886" s="30"/>
    </row>
    <row r="887">
      <c r="J887" s="30"/>
    </row>
    <row r="888">
      <c r="J888" s="30"/>
    </row>
    <row r="889">
      <c r="J889" s="30"/>
    </row>
    <row r="890">
      <c r="J890" s="30"/>
    </row>
    <row r="891">
      <c r="J891" s="30"/>
    </row>
    <row r="892">
      <c r="J892" s="30"/>
    </row>
    <row r="893">
      <c r="J893" s="30"/>
    </row>
    <row r="894">
      <c r="J894" s="30"/>
    </row>
    <row r="895">
      <c r="J895" s="30"/>
    </row>
    <row r="896">
      <c r="J896" s="30"/>
    </row>
    <row r="897">
      <c r="J897" s="30"/>
    </row>
    <row r="898">
      <c r="J898" s="30"/>
    </row>
    <row r="899">
      <c r="J899" s="30"/>
    </row>
    <row r="900">
      <c r="J900" s="30"/>
    </row>
    <row r="901">
      <c r="J901" s="30"/>
    </row>
    <row r="902">
      <c r="J902" s="30"/>
    </row>
    <row r="903">
      <c r="J903" s="30"/>
    </row>
    <row r="904">
      <c r="J904" s="30"/>
    </row>
    <row r="905">
      <c r="J905" s="30"/>
    </row>
    <row r="906">
      <c r="J906" s="30"/>
    </row>
    <row r="907">
      <c r="J907" s="30"/>
    </row>
    <row r="908">
      <c r="J908" s="30"/>
    </row>
    <row r="909">
      <c r="J909" s="30"/>
    </row>
    <row r="910">
      <c r="J910" s="30"/>
    </row>
    <row r="911">
      <c r="J911" s="30"/>
    </row>
    <row r="912">
      <c r="J912" s="30"/>
    </row>
    <row r="913">
      <c r="J913" s="30"/>
    </row>
    <row r="914">
      <c r="J914" s="30"/>
    </row>
    <row r="915">
      <c r="J915" s="30"/>
    </row>
    <row r="916">
      <c r="J916" s="30"/>
    </row>
    <row r="917">
      <c r="J917" s="30"/>
    </row>
    <row r="918">
      <c r="J918" s="30"/>
    </row>
    <row r="919">
      <c r="J919" s="30"/>
    </row>
    <row r="920">
      <c r="J920" s="30"/>
    </row>
    <row r="921">
      <c r="J921" s="30"/>
    </row>
    <row r="922">
      <c r="J922" s="30"/>
    </row>
    <row r="923">
      <c r="J923" s="30"/>
    </row>
    <row r="924">
      <c r="J924" s="30"/>
    </row>
    <row r="925">
      <c r="J925" s="30"/>
    </row>
    <row r="926">
      <c r="J926" s="30"/>
    </row>
    <row r="927">
      <c r="J927" s="30"/>
    </row>
    <row r="928">
      <c r="J928" s="30"/>
    </row>
    <row r="929">
      <c r="J929" s="30"/>
    </row>
    <row r="930">
      <c r="J930" s="30"/>
    </row>
    <row r="931">
      <c r="J931" s="30"/>
    </row>
    <row r="932">
      <c r="J932" s="30"/>
    </row>
    <row r="933">
      <c r="J933" s="30"/>
    </row>
    <row r="934">
      <c r="J934" s="30"/>
    </row>
    <row r="935">
      <c r="J935" s="30"/>
    </row>
    <row r="936">
      <c r="J936" s="30"/>
    </row>
    <row r="937">
      <c r="J937" s="30"/>
    </row>
    <row r="938">
      <c r="J938" s="30"/>
    </row>
    <row r="939">
      <c r="J939" s="30"/>
    </row>
    <row r="940">
      <c r="J940" s="30"/>
    </row>
    <row r="941">
      <c r="J941" s="30"/>
    </row>
    <row r="942">
      <c r="J942" s="30"/>
    </row>
    <row r="943">
      <c r="J943" s="30"/>
    </row>
    <row r="944">
      <c r="J944" s="30"/>
    </row>
    <row r="945">
      <c r="J945" s="30"/>
    </row>
    <row r="946">
      <c r="J946" s="30"/>
    </row>
    <row r="947">
      <c r="J947" s="30"/>
    </row>
    <row r="948">
      <c r="J948" s="30"/>
    </row>
    <row r="949">
      <c r="J949" s="30"/>
    </row>
    <row r="950">
      <c r="J950" s="30"/>
    </row>
    <row r="951">
      <c r="J951" s="30"/>
    </row>
    <row r="952">
      <c r="J952" s="30"/>
    </row>
    <row r="953">
      <c r="J953" s="30"/>
    </row>
    <row r="954">
      <c r="J954" s="30"/>
    </row>
    <row r="955">
      <c r="J955" s="30"/>
    </row>
    <row r="956">
      <c r="J956" s="30"/>
    </row>
    <row r="957">
      <c r="J957" s="30"/>
    </row>
    <row r="958">
      <c r="J958" s="30"/>
    </row>
    <row r="959">
      <c r="J959" s="30"/>
    </row>
    <row r="960">
      <c r="J960" s="30"/>
    </row>
    <row r="961">
      <c r="J961" s="30"/>
    </row>
    <row r="962">
      <c r="J962" s="30"/>
    </row>
    <row r="963">
      <c r="J963" s="30"/>
    </row>
    <row r="964">
      <c r="J964" s="30"/>
    </row>
    <row r="965">
      <c r="J965" s="30"/>
    </row>
    <row r="966">
      <c r="J966" s="30"/>
    </row>
    <row r="967">
      <c r="J967" s="30"/>
    </row>
    <row r="968">
      <c r="J968" s="30"/>
    </row>
    <row r="969">
      <c r="J969" s="30"/>
    </row>
    <row r="970">
      <c r="J970" s="30"/>
    </row>
    <row r="971">
      <c r="J971" s="30"/>
    </row>
    <row r="972">
      <c r="J972" s="30"/>
    </row>
    <row r="973">
      <c r="J973" s="30"/>
    </row>
    <row r="974">
      <c r="J974" s="30"/>
    </row>
    <row r="975">
      <c r="J975" s="30"/>
    </row>
    <row r="976">
      <c r="J976" s="30"/>
    </row>
    <row r="977">
      <c r="J977" s="30"/>
    </row>
    <row r="978">
      <c r="J978" s="30"/>
    </row>
    <row r="979">
      <c r="J979" s="30"/>
    </row>
    <row r="980">
      <c r="J980" s="30"/>
    </row>
    <row r="981">
      <c r="J981" s="30"/>
    </row>
    <row r="982">
      <c r="J982" s="30"/>
    </row>
    <row r="983">
      <c r="J983" s="30"/>
    </row>
    <row r="984">
      <c r="J984" s="30"/>
    </row>
    <row r="985">
      <c r="J985" s="30"/>
    </row>
    <row r="986">
      <c r="J986" s="30"/>
    </row>
    <row r="987">
      <c r="J987" s="30"/>
    </row>
    <row r="988">
      <c r="J988" s="30"/>
    </row>
    <row r="989">
      <c r="J989" s="30"/>
    </row>
    <row r="990">
      <c r="J990" s="30"/>
    </row>
    <row r="991">
      <c r="J991" s="30"/>
    </row>
    <row r="992">
      <c r="J992" s="30"/>
    </row>
    <row r="993">
      <c r="J993" s="30"/>
    </row>
    <row r="994">
      <c r="J994" s="30"/>
    </row>
    <row r="995">
      <c r="J995" s="30"/>
    </row>
    <row r="996">
      <c r="J996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63</v>
      </c>
    </row>
    <row r="3">
      <c r="A3" s="25" t="s">
        <v>64</v>
      </c>
    </row>
    <row r="4">
      <c r="A4" s="25" t="s">
        <v>65</v>
      </c>
    </row>
    <row r="5">
      <c r="A5" s="25" t="s">
        <v>66</v>
      </c>
    </row>
    <row r="6">
      <c r="A6" s="25" t="s">
        <v>67</v>
      </c>
    </row>
    <row r="7">
      <c r="A7" s="25" t="s">
        <v>68</v>
      </c>
    </row>
    <row r="8">
      <c r="A8" s="25" t="s">
        <v>69</v>
      </c>
    </row>
    <row r="9">
      <c r="A9" s="25" t="s">
        <v>70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5"/>
    <col customWidth="1" min="2" max="2" width="10.75"/>
    <col customWidth="1" min="3" max="3" width="33.25"/>
    <col customWidth="1" min="12" max="12" width="36.5"/>
  </cols>
  <sheetData>
    <row r="1">
      <c r="A1" s="31" t="s">
        <v>71</v>
      </c>
      <c r="B1" s="31" t="s">
        <v>72</v>
      </c>
      <c r="D1" s="31" t="s">
        <v>73</v>
      </c>
      <c r="F1" s="31" t="s">
        <v>74</v>
      </c>
      <c r="L1" s="31" t="s">
        <v>71</v>
      </c>
    </row>
    <row r="2">
      <c r="A2" s="32"/>
      <c r="B2" s="31" t="s">
        <v>75</v>
      </c>
      <c r="C2" s="31" t="s">
        <v>76</v>
      </c>
      <c r="D2" s="31" t="s">
        <v>75</v>
      </c>
      <c r="E2" s="31" t="s">
        <v>76</v>
      </c>
      <c r="F2" s="31" t="s">
        <v>75</v>
      </c>
      <c r="G2" s="31" t="s">
        <v>76</v>
      </c>
      <c r="L2" s="31"/>
    </row>
    <row r="3">
      <c r="A3" s="32" t="s">
        <v>77</v>
      </c>
      <c r="B3" s="25">
        <v>32.27</v>
      </c>
      <c r="C3" s="25">
        <v>0.89</v>
      </c>
      <c r="D3" s="25">
        <v>40.51</v>
      </c>
      <c r="E3" s="25">
        <v>0.96</v>
      </c>
      <c r="F3" s="25">
        <v>58.3</v>
      </c>
      <c r="G3" s="25">
        <v>0.99</v>
      </c>
      <c r="L3" s="31" t="s">
        <v>77</v>
      </c>
    </row>
    <row r="4">
      <c r="A4" s="33" t="s">
        <v>78</v>
      </c>
      <c r="B4" s="25">
        <v>39.17</v>
      </c>
      <c r="C4" s="25">
        <v>0.9</v>
      </c>
      <c r="D4" s="25">
        <v>31.72</v>
      </c>
      <c r="E4" s="25">
        <v>0.97</v>
      </c>
      <c r="F4" s="25">
        <v>7.14</v>
      </c>
      <c r="G4" s="25">
        <v>0.99</v>
      </c>
      <c r="L4" s="31" t="s">
        <v>78</v>
      </c>
    </row>
    <row r="5">
      <c r="A5" s="33" t="s">
        <v>79</v>
      </c>
      <c r="B5" s="25">
        <v>56.35</v>
      </c>
      <c r="C5" s="25">
        <v>0.79</v>
      </c>
      <c r="D5" s="25">
        <v>79.31</v>
      </c>
      <c r="E5" s="25">
        <v>0.81</v>
      </c>
      <c r="F5" s="25">
        <v>438.04</v>
      </c>
      <c r="G5" s="25">
        <v>0.66</v>
      </c>
      <c r="L5" s="31" t="s">
        <v>79</v>
      </c>
    </row>
    <row r="6">
      <c r="A6" s="33" t="s">
        <v>80</v>
      </c>
      <c r="B6" s="25">
        <v>38.96</v>
      </c>
      <c r="C6" s="25">
        <v>0.9</v>
      </c>
      <c r="D6" s="25">
        <v>75.9</v>
      </c>
      <c r="E6" s="25">
        <v>0.82</v>
      </c>
      <c r="F6" s="25">
        <v>13.8</v>
      </c>
      <c r="G6" s="25">
        <v>0.99</v>
      </c>
      <c r="L6" s="31" t="s">
        <v>80</v>
      </c>
    </row>
    <row r="7">
      <c r="A7" s="33" t="s">
        <v>81</v>
      </c>
      <c r="B7" s="25">
        <v>38.2</v>
      </c>
      <c r="C7" s="25">
        <v>0.9</v>
      </c>
      <c r="D7" s="25">
        <v>75.9</v>
      </c>
      <c r="E7" s="25">
        <v>0.82</v>
      </c>
      <c r="F7" s="25">
        <v>13.84</v>
      </c>
      <c r="G7" s="25">
        <v>0.99</v>
      </c>
      <c r="L7" s="31" t="s">
        <v>81</v>
      </c>
    </row>
    <row r="8">
      <c r="A8" s="34" t="s">
        <v>82</v>
      </c>
      <c r="B8" s="25">
        <v>40.75</v>
      </c>
      <c r="C8" s="25">
        <v>0.89</v>
      </c>
      <c r="D8" s="25">
        <v>29.19</v>
      </c>
      <c r="E8" s="25">
        <v>0.97</v>
      </c>
      <c r="F8" s="25">
        <v>35.62</v>
      </c>
      <c r="G8" s="25">
        <v>0.97</v>
      </c>
      <c r="L8" s="31" t="s">
        <v>82</v>
      </c>
    </row>
    <row r="9">
      <c r="A9" s="34" t="s">
        <v>83</v>
      </c>
      <c r="B9" s="25">
        <v>32.0</v>
      </c>
      <c r="C9" s="25">
        <v>0.88</v>
      </c>
      <c r="D9" s="25">
        <v>39.0</v>
      </c>
      <c r="E9" s="25">
        <v>0.82</v>
      </c>
      <c r="F9" s="25">
        <v>45.0</v>
      </c>
      <c r="G9" s="25">
        <v>0.78</v>
      </c>
      <c r="L9" s="31" t="s">
        <v>83</v>
      </c>
    </row>
    <row r="10">
      <c r="A10" s="33" t="s">
        <v>84</v>
      </c>
      <c r="B10" s="25">
        <v>39.88</v>
      </c>
      <c r="C10" s="25">
        <v>0.89</v>
      </c>
      <c r="D10" s="25">
        <v>28.85</v>
      </c>
      <c r="E10" s="25">
        <v>0.97</v>
      </c>
      <c r="F10" s="25">
        <v>51.01</v>
      </c>
      <c r="G10" s="25">
        <v>0.99</v>
      </c>
      <c r="L10" s="31" t="s">
        <v>84</v>
      </c>
    </row>
    <row r="11">
      <c r="A11" s="33" t="s">
        <v>85</v>
      </c>
      <c r="B11" s="25">
        <v>48.76</v>
      </c>
      <c r="C11" s="25">
        <v>0.84</v>
      </c>
      <c r="D11" s="25">
        <v>54.96</v>
      </c>
      <c r="E11" s="25">
        <v>0.91</v>
      </c>
      <c r="F11" s="25">
        <v>67.92</v>
      </c>
      <c r="G11" s="25">
        <v>0.99</v>
      </c>
      <c r="L11" s="31" t="s">
        <v>85</v>
      </c>
    </row>
    <row r="12">
      <c r="A12" s="33" t="s">
        <v>86</v>
      </c>
      <c r="B12" s="25">
        <v>45.0</v>
      </c>
      <c r="C12" s="25">
        <v>0.86</v>
      </c>
      <c r="D12" s="25">
        <v>69.13</v>
      </c>
      <c r="E12" s="25">
        <v>0.85</v>
      </c>
      <c r="F12" s="25">
        <v>109.32</v>
      </c>
      <c r="G12" s="25">
        <v>0.97</v>
      </c>
      <c r="L12" s="31" t="s">
        <v>86</v>
      </c>
    </row>
    <row r="13">
      <c r="A13" s="31" t="s">
        <v>87</v>
      </c>
      <c r="B13" s="25">
        <v>48.76</v>
      </c>
      <c r="C13" s="25">
        <v>0.84</v>
      </c>
      <c r="D13" s="25">
        <v>75.97</v>
      </c>
      <c r="E13" s="25">
        <v>0.82</v>
      </c>
      <c r="F13" s="25">
        <v>15.75</v>
      </c>
      <c r="G13" s="25">
        <v>0.99</v>
      </c>
      <c r="L13" s="31" t="s">
        <v>87</v>
      </c>
    </row>
    <row r="14">
      <c r="A14" s="31" t="s">
        <v>88</v>
      </c>
      <c r="B14" s="25">
        <v>41.077</v>
      </c>
      <c r="C14" s="25">
        <v>0.89</v>
      </c>
      <c r="D14" s="25">
        <v>38.55</v>
      </c>
      <c r="E14" s="25">
        <v>0.95</v>
      </c>
      <c r="F14" s="25">
        <v>56.7</v>
      </c>
      <c r="G14" s="25">
        <v>0.99</v>
      </c>
      <c r="L14" s="31" t="s">
        <v>88</v>
      </c>
    </row>
    <row r="15">
      <c r="A15" s="35"/>
    </row>
    <row r="16">
      <c r="A16" s="35"/>
    </row>
    <row r="17">
      <c r="A17" s="35"/>
    </row>
    <row r="18">
      <c r="A18" s="35"/>
    </row>
    <row r="19">
      <c r="A19" s="31" t="s">
        <v>71</v>
      </c>
      <c r="B19" s="31" t="s">
        <v>72</v>
      </c>
      <c r="D19" s="31" t="s">
        <v>73</v>
      </c>
      <c r="F19" s="31" t="s">
        <v>74</v>
      </c>
    </row>
    <row r="20">
      <c r="A20" s="32"/>
      <c r="B20" s="31" t="s">
        <v>75</v>
      </c>
      <c r="C20" s="31" t="s">
        <v>76</v>
      </c>
      <c r="D20" s="31" t="s">
        <v>75</v>
      </c>
      <c r="E20" s="31" t="s">
        <v>76</v>
      </c>
      <c r="F20" s="31" t="s">
        <v>75</v>
      </c>
      <c r="G20" s="31" t="s">
        <v>76</v>
      </c>
    </row>
    <row r="21">
      <c r="A21" s="32" t="s">
        <v>77</v>
      </c>
      <c r="B21" s="25">
        <v>74.55</v>
      </c>
      <c r="C21" s="25">
        <v>0.74</v>
      </c>
      <c r="D21" s="25">
        <v>85.12</v>
      </c>
      <c r="E21" s="25">
        <v>0.77</v>
      </c>
      <c r="F21" s="25">
        <v>232.61</v>
      </c>
      <c r="G21" s="25">
        <v>0.93</v>
      </c>
    </row>
    <row r="22">
      <c r="A22" s="33" t="s">
        <v>78</v>
      </c>
      <c r="B22" s="25">
        <v>78.55</v>
      </c>
      <c r="C22" s="25">
        <v>0.59</v>
      </c>
      <c r="D22" s="25">
        <v>99.69</v>
      </c>
      <c r="E22" s="25">
        <v>0.7</v>
      </c>
      <c r="F22" s="25">
        <v>217.49</v>
      </c>
      <c r="G22" s="25">
        <v>0.91</v>
      </c>
    </row>
    <row r="23">
      <c r="A23" s="33" t="s">
        <v>79</v>
      </c>
      <c r="B23" s="25">
        <v>98.36</v>
      </c>
      <c r="C23" s="25">
        <v>0.37</v>
      </c>
      <c r="D23" s="25">
        <v>118.37</v>
      </c>
      <c r="E23" s="25">
        <v>0.58</v>
      </c>
      <c r="F23" s="25">
        <v>264.23</v>
      </c>
      <c r="G23" s="25">
        <v>0.87</v>
      </c>
    </row>
    <row r="24">
      <c r="A24" s="33" t="s">
        <v>80</v>
      </c>
      <c r="B24" s="25">
        <v>101.1</v>
      </c>
      <c r="C24" s="25">
        <v>0.33</v>
      </c>
      <c r="D24" s="25">
        <v>110.01</v>
      </c>
      <c r="E24" s="25">
        <v>0.64</v>
      </c>
      <c r="F24" s="25">
        <v>217.49</v>
      </c>
      <c r="G24" s="25">
        <v>0.91</v>
      </c>
    </row>
    <row r="25">
      <c r="A25" s="33" t="s">
        <v>81</v>
      </c>
      <c r="B25" s="25">
        <v>100.49</v>
      </c>
      <c r="C25" s="25">
        <v>0.34</v>
      </c>
      <c r="D25" s="25">
        <v>110.04</v>
      </c>
      <c r="E25" s="25">
        <v>0.64</v>
      </c>
      <c r="F25" s="25">
        <v>217.32</v>
      </c>
      <c r="G25" s="25">
        <v>0.91</v>
      </c>
    </row>
    <row r="26">
      <c r="A26" s="34" t="s">
        <v>82</v>
      </c>
      <c r="B26" s="25">
        <v>55.65</v>
      </c>
      <c r="C26" s="25">
        <v>0.79</v>
      </c>
      <c r="D26" s="25">
        <v>82.25</v>
      </c>
      <c r="E26" s="25">
        <v>0.79</v>
      </c>
      <c r="F26" s="25">
        <v>114.64</v>
      </c>
      <c r="G26" s="25">
        <v>0.97</v>
      </c>
    </row>
    <row r="27">
      <c r="A27" s="34" t="s">
        <v>83</v>
      </c>
      <c r="B27" s="28">
        <f>SQRTPI(6334.82)</f>
        <v>141.0724068</v>
      </c>
      <c r="C27" s="25">
        <v>0.63</v>
      </c>
      <c r="D27" s="25">
        <v>117.38</v>
      </c>
      <c r="E27" s="25">
        <v>0.79</v>
      </c>
      <c r="F27" s="25">
        <v>187.05</v>
      </c>
      <c r="G27" s="25">
        <v>0.98</v>
      </c>
    </row>
    <row r="28">
      <c r="A28" s="33" t="s">
        <v>84</v>
      </c>
      <c r="B28" s="25">
        <v>55.7</v>
      </c>
      <c r="C28" s="25">
        <v>0.79</v>
      </c>
      <c r="D28" s="25">
        <v>84.85</v>
      </c>
      <c r="E28" s="25">
        <v>0.78</v>
      </c>
      <c r="F28" s="25">
        <v>104.16</v>
      </c>
      <c r="G28" s="25">
        <v>0.98</v>
      </c>
    </row>
    <row r="29">
      <c r="A29" s="33" t="s">
        <v>85</v>
      </c>
      <c r="B29" s="25">
        <v>86.48</v>
      </c>
      <c r="C29" s="25">
        <v>0.51</v>
      </c>
      <c r="D29" s="25">
        <v>100.23</v>
      </c>
      <c r="E29" s="25">
        <v>0.7</v>
      </c>
      <c r="F29" s="25">
        <v>292.12</v>
      </c>
      <c r="G29" s="25">
        <v>0.85</v>
      </c>
    </row>
    <row r="30">
      <c r="A30" s="33" t="s">
        <v>86</v>
      </c>
      <c r="B30" s="25">
        <v>83.44</v>
      </c>
      <c r="C30" s="25">
        <v>0.54</v>
      </c>
      <c r="D30" s="25">
        <v>106.076</v>
      </c>
      <c r="E30" s="25">
        <v>0.66</v>
      </c>
      <c r="F30" s="25">
        <v>193.1</v>
      </c>
      <c r="G30" s="25">
        <v>0.93</v>
      </c>
    </row>
    <row r="31">
      <c r="A31" s="31" t="s">
        <v>87</v>
      </c>
      <c r="B31" s="25">
        <v>101.74</v>
      </c>
      <c r="C31" s="25">
        <v>0.32</v>
      </c>
      <c r="D31" s="25">
        <v>110.55</v>
      </c>
      <c r="E31" s="25">
        <v>0.63</v>
      </c>
      <c r="F31" s="25">
        <v>217.96</v>
      </c>
      <c r="G31" s="25">
        <v>0.91</v>
      </c>
    </row>
    <row r="32">
      <c r="A32" s="31" t="s">
        <v>88</v>
      </c>
      <c r="B32" s="25">
        <v>55.04</v>
      </c>
      <c r="C32" s="25">
        <v>0.8</v>
      </c>
      <c r="D32" s="25">
        <v>82.64</v>
      </c>
      <c r="E32" s="25">
        <v>0.79</v>
      </c>
      <c r="F32" s="25">
        <v>106.19</v>
      </c>
      <c r="G32" s="25">
        <v>0.98</v>
      </c>
    </row>
    <row r="33">
      <c r="A33" s="35"/>
    </row>
    <row r="34">
      <c r="A34" s="35"/>
    </row>
    <row r="35">
      <c r="A35" s="35"/>
    </row>
    <row r="36">
      <c r="A36" s="35"/>
    </row>
    <row r="37">
      <c r="A37" s="35"/>
    </row>
    <row r="38">
      <c r="A38" s="35"/>
      <c r="C38" s="31" t="s">
        <v>71</v>
      </c>
      <c r="D38" s="31" t="s">
        <v>74</v>
      </c>
    </row>
    <row r="39">
      <c r="A39" s="35"/>
      <c r="C39" s="32"/>
      <c r="D39" s="31" t="s">
        <v>75</v>
      </c>
      <c r="E39" s="31" t="s">
        <v>76</v>
      </c>
    </row>
    <row r="40">
      <c r="A40" s="35"/>
      <c r="C40" s="32" t="s">
        <v>77</v>
      </c>
      <c r="D40" s="25">
        <v>58.3</v>
      </c>
      <c r="E40" s="25">
        <v>0.99</v>
      </c>
    </row>
    <row r="41">
      <c r="A41" s="35"/>
      <c r="C41" s="33" t="s">
        <v>78</v>
      </c>
      <c r="D41" s="25">
        <v>7.14</v>
      </c>
      <c r="E41" s="25">
        <v>0.99</v>
      </c>
    </row>
    <row r="42">
      <c r="A42" s="35"/>
      <c r="C42" s="33" t="s">
        <v>79</v>
      </c>
      <c r="D42" s="25">
        <v>438.04</v>
      </c>
      <c r="E42" s="25">
        <v>0.66</v>
      </c>
    </row>
    <row r="43">
      <c r="A43" s="35"/>
      <c r="C43" s="33" t="s">
        <v>80</v>
      </c>
      <c r="D43" s="25">
        <v>13.8</v>
      </c>
      <c r="E43" s="25">
        <v>0.99</v>
      </c>
    </row>
    <row r="44">
      <c r="A44" s="35"/>
      <c r="C44" s="33" t="s">
        <v>81</v>
      </c>
      <c r="D44" s="25">
        <v>13.84</v>
      </c>
      <c r="E44" s="25">
        <v>0.99</v>
      </c>
    </row>
    <row r="45">
      <c r="A45" s="35"/>
      <c r="C45" s="34" t="s">
        <v>82</v>
      </c>
      <c r="D45" s="25">
        <v>35.62</v>
      </c>
      <c r="E45" s="25">
        <v>0.97</v>
      </c>
    </row>
    <row r="46">
      <c r="A46" s="35"/>
      <c r="C46" s="34" t="s">
        <v>83</v>
      </c>
      <c r="D46" s="25">
        <v>45.0</v>
      </c>
      <c r="E46" s="25">
        <v>0.78</v>
      </c>
    </row>
    <row r="47">
      <c r="A47" s="35"/>
      <c r="C47" s="33" t="s">
        <v>84</v>
      </c>
      <c r="D47" s="25">
        <v>51.01</v>
      </c>
      <c r="E47" s="25">
        <v>0.99</v>
      </c>
    </row>
    <row r="48">
      <c r="A48" s="35"/>
      <c r="C48" s="33" t="s">
        <v>85</v>
      </c>
      <c r="D48" s="25">
        <v>67.92</v>
      </c>
      <c r="E48" s="25">
        <v>0.99</v>
      </c>
    </row>
    <row r="49">
      <c r="A49" s="35"/>
      <c r="C49" s="33" t="s">
        <v>86</v>
      </c>
      <c r="D49" s="25">
        <v>109.32</v>
      </c>
      <c r="E49" s="25">
        <v>0.97</v>
      </c>
    </row>
    <row r="50">
      <c r="A50" s="35"/>
      <c r="C50" s="31" t="s">
        <v>87</v>
      </c>
      <c r="D50" s="25">
        <v>15.75</v>
      </c>
      <c r="E50" s="25">
        <v>0.99</v>
      </c>
    </row>
    <row r="51">
      <c r="A51" s="35"/>
      <c r="C51" s="31" t="s">
        <v>88</v>
      </c>
      <c r="D51" s="25">
        <v>56.7</v>
      </c>
      <c r="E51" s="25">
        <v>0.99</v>
      </c>
    </row>
    <row r="52">
      <c r="A52" s="35"/>
      <c r="C52" s="35"/>
    </row>
    <row r="53">
      <c r="A53" s="35"/>
      <c r="C53" s="35"/>
    </row>
    <row r="54">
      <c r="A54" s="35"/>
      <c r="C54" s="35"/>
    </row>
    <row r="55">
      <c r="A55" s="35"/>
      <c r="C55" s="35"/>
    </row>
    <row r="56">
      <c r="A56" s="35"/>
      <c r="C56" s="31" t="s">
        <v>71</v>
      </c>
      <c r="D56" s="31" t="s">
        <v>74</v>
      </c>
    </row>
    <row r="57">
      <c r="A57" s="35"/>
      <c r="C57" s="32"/>
      <c r="D57" s="31" t="s">
        <v>75</v>
      </c>
      <c r="E57" s="31" t="s">
        <v>76</v>
      </c>
    </row>
    <row r="58">
      <c r="A58" s="35"/>
      <c r="C58" s="32" t="s">
        <v>77</v>
      </c>
      <c r="D58" s="25">
        <v>232.61</v>
      </c>
      <c r="E58" s="25">
        <v>0.93</v>
      </c>
    </row>
    <row r="59">
      <c r="A59" s="35"/>
      <c r="C59" s="33" t="s">
        <v>78</v>
      </c>
      <c r="D59" s="25">
        <v>217.49</v>
      </c>
      <c r="E59" s="25">
        <v>0.91</v>
      </c>
    </row>
    <row r="60">
      <c r="A60" s="35"/>
      <c r="C60" s="33" t="s">
        <v>79</v>
      </c>
      <c r="D60" s="25">
        <v>264.23</v>
      </c>
      <c r="E60" s="25">
        <v>0.87</v>
      </c>
    </row>
    <row r="61">
      <c r="A61" s="35"/>
      <c r="C61" s="33" t="s">
        <v>80</v>
      </c>
      <c r="D61" s="25">
        <v>217.49</v>
      </c>
      <c r="E61" s="25">
        <v>0.91</v>
      </c>
    </row>
    <row r="62">
      <c r="A62" s="35"/>
      <c r="C62" s="33" t="s">
        <v>81</v>
      </c>
      <c r="D62" s="25">
        <v>217.32</v>
      </c>
      <c r="E62" s="25">
        <v>0.91</v>
      </c>
    </row>
    <row r="63">
      <c r="A63" s="35"/>
      <c r="C63" s="34" t="s">
        <v>82</v>
      </c>
      <c r="D63" s="25">
        <v>114.64</v>
      </c>
      <c r="E63" s="25">
        <v>0.97</v>
      </c>
    </row>
    <row r="64">
      <c r="A64" s="35"/>
      <c r="C64" s="34" t="s">
        <v>83</v>
      </c>
      <c r="D64" s="25">
        <v>187.05</v>
      </c>
      <c r="E64" s="25">
        <v>0.98</v>
      </c>
    </row>
    <row r="65">
      <c r="A65" s="35"/>
      <c r="C65" s="33" t="s">
        <v>84</v>
      </c>
      <c r="D65" s="25">
        <v>104.16</v>
      </c>
      <c r="E65" s="25">
        <v>0.98</v>
      </c>
    </row>
    <row r="66">
      <c r="A66" s="35"/>
      <c r="C66" s="33" t="s">
        <v>85</v>
      </c>
      <c r="D66" s="25">
        <v>292.12</v>
      </c>
      <c r="E66" s="25">
        <v>0.85</v>
      </c>
    </row>
    <row r="67">
      <c r="A67" s="35"/>
      <c r="C67" s="33" t="s">
        <v>86</v>
      </c>
      <c r="D67" s="25">
        <v>193.1</v>
      </c>
      <c r="E67" s="25">
        <v>0.93</v>
      </c>
    </row>
    <row r="68">
      <c r="A68" s="35"/>
      <c r="C68" s="31" t="s">
        <v>87</v>
      </c>
      <c r="D68" s="25">
        <v>217.96</v>
      </c>
      <c r="E68" s="25">
        <v>0.91</v>
      </c>
    </row>
    <row r="69">
      <c r="A69" s="35"/>
      <c r="C69" s="31" t="s">
        <v>88</v>
      </c>
      <c r="D69" s="25">
        <v>106.19</v>
      </c>
      <c r="E69" s="25">
        <v>0.98</v>
      </c>
    </row>
    <row r="70">
      <c r="A70" s="35"/>
    </row>
    <row r="71">
      <c r="A71" s="35"/>
    </row>
    <row r="72">
      <c r="A72" s="35"/>
    </row>
    <row r="73">
      <c r="A73" s="35"/>
    </row>
    <row r="74">
      <c r="A74" s="35"/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4">
      <c r="A94" s="35"/>
    </row>
    <row r="95">
      <c r="A95" s="35"/>
    </row>
    <row r="96">
      <c r="A96" s="35"/>
    </row>
    <row r="97">
      <c r="A97" s="35"/>
    </row>
    <row r="98">
      <c r="A98" s="35"/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5"/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</sheetData>
  <mergeCells count="8">
    <mergeCell ref="B1:C1"/>
    <mergeCell ref="D1:E1"/>
    <mergeCell ref="F1:G1"/>
    <mergeCell ref="B19:C19"/>
    <mergeCell ref="D19:E19"/>
    <mergeCell ref="F19:G19"/>
    <mergeCell ref="D38:E38"/>
    <mergeCell ref="D56:E5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38"/>
    <col customWidth="1" min="9" max="9" width="28.5"/>
    <col customWidth="1" min="10" max="10" width="30.25"/>
    <col customWidth="1" min="13" max="13" width="62.0"/>
  </cols>
  <sheetData>
    <row r="1">
      <c r="A1" s="1" t="s">
        <v>16</v>
      </c>
      <c r="B1" s="1" t="s">
        <v>17</v>
      </c>
      <c r="C1" s="17" t="s">
        <v>4</v>
      </c>
      <c r="D1" s="17" t="s">
        <v>18</v>
      </c>
      <c r="E1" s="1" t="s">
        <v>25</v>
      </c>
      <c r="F1" s="1" t="s">
        <v>27</v>
      </c>
      <c r="G1" s="1" t="s">
        <v>28</v>
      </c>
      <c r="H1" s="1" t="s">
        <v>29</v>
      </c>
      <c r="I1" s="1" t="s">
        <v>26</v>
      </c>
      <c r="J1" s="3"/>
      <c r="K1" s="3"/>
      <c r="L1" s="3"/>
      <c r="M1" s="1" t="s">
        <v>47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">
        <v>20.0</v>
      </c>
      <c r="B2" s="1">
        <v>2800.0</v>
      </c>
      <c r="C2" s="17">
        <v>10.0</v>
      </c>
      <c r="D2" s="17">
        <v>15.0</v>
      </c>
      <c r="E2" s="17">
        <v>0.0</v>
      </c>
      <c r="F2" s="1">
        <v>7800.0</v>
      </c>
      <c r="G2" s="1">
        <v>16.3</v>
      </c>
      <c r="H2" s="1">
        <v>500.0</v>
      </c>
      <c r="I2" s="36">
        <f t="shared" ref="I2:I128" si="1">0.7*(1-EXP(-0.6*(0.32*A2) / ((1688-300) *3.14 * F2*H2*B2*0.001*(D2*0.5*0.001*0.001)^2)))</f>
        <v>0.5332173716</v>
      </c>
      <c r="J2" s="3"/>
      <c r="K2" s="3"/>
      <c r="L2" s="3"/>
      <c r="M2" s="37" t="s">
        <v>89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1">
        <v>20.0</v>
      </c>
      <c r="B3" s="1">
        <v>2400.0</v>
      </c>
      <c r="C3" s="17">
        <v>10.0</v>
      </c>
      <c r="D3" s="17">
        <v>15.0</v>
      </c>
      <c r="E3" s="17">
        <v>0.0</v>
      </c>
      <c r="F3" s="1">
        <v>7800.0</v>
      </c>
      <c r="G3" s="1">
        <v>16.3</v>
      </c>
      <c r="H3" s="1">
        <v>500.0</v>
      </c>
      <c r="I3" s="36">
        <f t="shared" si="1"/>
        <v>0.5686813903</v>
      </c>
      <c r="J3" s="3"/>
      <c r="K3" s="3"/>
      <c r="L3" s="3"/>
      <c r="M3" s="37" t="s">
        <v>90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1">
        <v>20.0</v>
      </c>
      <c r="B4" s="1">
        <v>2000.0</v>
      </c>
      <c r="C4" s="17">
        <v>10.0</v>
      </c>
      <c r="D4" s="17">
        <v>15.0</v>
      </c>
      <c r="E4" s="17">
        <v>4.0</v>
      </c>
      <c r="F4" s="1">
        <v>7800.0</v>
      </c>
      <c r="G4" s="1">
        <v>16.3</v>
      </c>
      <c r="H4" s="1">
        <v>500.0</v>
      </c>
      <c r="I4" s="36">
        <f t="shared" si="1"/>
        <v>0.6060337439</v>
      </c>
      <c r="K4" s="3"/>
      <c r="L4" s="3"/>
      <c r="N4" s="3"/>
      <c r="O4" s="3"/>
      <c r="P4" s="12" t="s">
        <v>91</v>
      </c>
      <c r="Q4" s="3"/>
      <c r="R4" s="3"/>
      <c r="S4" s="3"/>
      <c r="T4" s="3"/>
      <c r="U4" s="3"/>
      <c r="V4" s="3"/>
      <c r="W4" s="3"/>
      <c r="X4" s="3"/>
    </row>
    <row r="5">
      <c r="A5" s="1">
        <v>20.0</v>
      </c>
      <c r="B5" s="1">
        <v>1600.0</v>
      </c>
      <c r="C5" s="17">
        <v>10.0</v>
      </c>
      <c r="D5" s="17">
        <v>15.0</v>
      </c>
      <c r="E5" s="17">
        <v>4.0</v>
      </c>
      <c r="F5" s="1">
        <v>7800.0</v>
      </c>
      <c r="G5" s="1">
        <v>16.3</v>
      </c>
      <c r="H5" s="1">
        <v>500.0</v>
      </c>
      <c r="I5" s="36">
        <f t="shared" si="1"/>
        <v>0.6431225137</v>
      </c>
      <c r="K5" s="3"/>
      <c r="L5" s="3"/>
      <c r="N5" s="3"/>
      <c r="O5" s="3"/>
      <c r="P5" s="12" t="s">
        <v>92</v>
      </c>
      <c r="Q5" s="3"/>
      <c r="R5" s="3"/>
      <c r="S5" s="3"/>
      <c r="T5" s="3"/>
      <c r="U5" s="3"/>
      <c r="V5" s="3"/>
      <c r="W5" s="3"/>
      <c r="X5" s="3"/>
    </row>
    <row r="6">
      <c r="A6" s="1">
        <v>20.0</v>
      </c>
      <c r="B6" s="1">
        <v>1200.0</v>
      </c>
      <c r="C6" s="17">
        <v>10.0</v>
      </c>
      <c r="D6" s="17">
        <v>15.0</v>
      </c>
      <c r="E6" s="17">
        <v>4.0</v>
      </c>
      <c r="F6" s="1">
        <v>7800.0</v>
      </c>
      <c r="G6" s="1">
        <v>16.3</v>
      </c>
      <c r="H6" s="1">
        <v>500.0</v>
      </c>
      <c r="I6" s="36">
        <f t="shared" si="1"/>
        <v>0.6753648896</v>
      </c>
      <c r="K6" s="3"/>
      <c r="L6" s="3"/>
      <c r="N6" s="3"/>
      <c r="O6" s="3"/>
      <c r="P6" s="12" t="s">
        <v>93</v>
      </c>
      <c r="Q6" s="3"/>
      <c r="R6" s="3"/>
      <c r="S6" s="3"/>
      <c r="T6" s="3"/>
      <c r="U6" s="3"/>
      <c r="V6" s="3"/>
      <c r="W6" s="3"/>
      <c r="X6" s="3"/>
    </row>
    <row r="7">
      <c r="A7" s="1">
        <v>20.0</v>
      </c>
      <c r="B7" s="1">
        <v>800.0</v>
      </c>
      <c r="C7" s="17">
        <v>10.0</v>
      </c>
      <c r="D7" s="17">
        <v>15.0</v>
      </c>
      <c r="E7" s="17">
        <v>4.0</v>
      </c>
      <c r="F7" s="1">
        <v>7800.0</v>
      </c>
      <c r="G7" s="1">
        <v>16.3</v>
      </c>
      <c r="H7" s="1">
        <v>500.0</v>
      </c>
      <c r="I7" s="36">
        <f t="shared" si="1"/>
        <v>0.6953785022</v>
      </c>
      <c r="K7" s="3"/>
      <c r="L7" s="3"/>
      <c r="N7" s="3"/>
      <c r="O7" s="3"/>
      <c r="P7" s="12" t="s">
        <v>94</v>
      </c>
      <c r="Q7" s="3"/>
      <c r="R7" s="3"/>
      <c r="S7" s="3"/>
      <c r="T7" s="3"/>
      <c r="U7" s="3"/>
      <c r="V7" s="3"/>
      <c r="W7" s="3"/>
      <c r="X7" s="3"/>
    </row>
    <row r="8">
      <c r="A8" s="1">
        <v>20.0</v>
      </c>
      <c r="B8" s="1">
        <v>400.0</v>
      </c>
      <c r="C8" s="17">
        <v>10.0</v>
      </c>
      <c r="D8" s="17">
        <v>15.0</v>
      </c>
      <c r="E8" s="17">
        <v>4.0</v>
      </c>
      <c r="F8" s="1">
        <v>7800.0</v>
      </c>
      <c r="G8" s="1">
        <v>16.3</v>
      </c>
      <c r="H8" s="1">
        <v>500.0</v>
      </c>
      <c r="I8" s="36">
        <f t="shared" si="1"/>
        <v>0.6999694882</v>
      </c>
      <c r="K8" s="3"/>
      <c r="L8" s="3"/>
      <c r="N8" s="3"/>
      <c r="O8" s="3"/>
      <c r="P8" s="12" t="s">
        <v>95</v>
      </c>
      <c r="Q8" s="3"/>
      <c r="R8" s="3"/>
      <c r="S8" s="3"/>
      <c r="T8" s="3"/>
      <c r="U8" s="3"/>
      <c r="V8" s="3"/>
      <c r="W8" s="3"/>
      <c r="X8" s="3"/>
    </row>
    <row r="9">
      <c r="A9" s="1">
        <v>260.0</v>
      </c>
      <c r="B9" s="1">
        <v>1300.0</v>
      </c>
      <c r="C9" s="17">
        <v>50.0</v>
      </c>
      <c r="D9" s="17">
        <v>50.0</v>
      </c>
      <c r="E9" s="17">
        <v>5.0</v>
      </c>
      <c r="F9" s="1">
        <v>7800.0</v>
      </c>
      <c r="G9" s="1">
        <v>16.3</v>
      </c>
      <c r="H9" s="1">
        <v>500.0</v>
      </c>
      <c r="I9" s="36">
        <f t="shared" si="1"/>
        <v>0.6811517501</v>
      </c>
      <c r="K9" s="3"/>
      <c r="L9" s="3"/>
      <c r="M9" s="37" t="s">
        <v>96</v>
      </c>
      <c r="N9" s="3"/>
      <c r="O9" s="3"/>
      <c r="P9" s="12" t="s">
        <v>97</v>
      </c>
      <c r="Q9" s="3"/>
      <c r="R9" s="3"/>
      <c r="S9" s="3"/>
      <c r="T9" s="3"/>
      <c r="U9" s="3"/>
      <c r="V9" s="3"/>
      <c r="W9" s="3"/>
      <c r="X9" s="3"/>
    </row>
    <row r="10">
      <c r="A10" s="1">
        <v>260.0</v>
      </c>
      <c r="B10" s="1">
        <v>1470.0</v>
      </c>
      <c r="C10" s="17">
        <v>50.0</v>
      </c>
      <c r="D10" s="17">
        <v>50.0</v>
      </c>
      <c r="E10" s="17">
        <v>5.0</v>
      </c>
      <c r="F10" s="1">
        <v>7800.0</v>
      </c>
      <c r="G10" s="1">
        <v>16.3</v>
      </c>
      <c r="H10" s="1">
        <v>500.0</v>
      </c>
      <c r="I10" s="36">
        <f t="shared" si="1"/>
        <v>0.6713703756</v>
      </c>
      <c r="K10" s="3"/>
      <c r="L10" s="3"/>
      <c r="N10" s="3"/>
      <c r="O10" s="3"/>
      <c r="P10" s="12" t="s">
        <v>98</v>
      </c>
      <c r="Q10" s="3"/>
      <c r="R10" s="3"/>
      <c r="S10" s="3"/>
      <c r="T10" s="3"/>
      <c r="U10" s="3"/>
      <c r="V10" s="3"/>
      <c r="W10" s="3"/>
      <c r="X10" s="3"/>
    </row>
    <row r="11">
      <c r="A11" s="1">
        <v>620.0</v>
      </c>
      <c r="B11" s="1">
        <v>2070.0</v>
      </c>
      <c r="C11" s="17">
        <v>50.0</v>
      </c>
      <c r="D11" s="17">
        <v>50.0</v>
      </c>
      <c r="E11" s="17">
        <v>3.0</v>
      </c>
      <c r="F11" s="1">
        <v>7800.0</v>
      </c>
      <c r="G11" s="1">
        <v>16.3</v>
      </c>
      <c r="H11" s="1">
        <v>500.0</v>
      </c>
      <c r="I11" s="36">
        <f t="shared" si="1"/>
        <v>0.6968800375</v>
      </c>
      <c r="K11" s="3"/>
      <c r="L11" s="3"/>
      <c r="N11" s="3"/>
      <c r="O11" s="3"/>
      <c r="P11" s="12" t="s">
        <v>99</v>
      </c>
      <c r="Q11" s="3"/>
      <c r="R11" s="3"/>
      <c r="S11" s="3"/>
      <c r="T11" s="3"/>
      <c r="U11" s="3"/>
      <c r="V11" s="3"/>
      <c r="W11" s="3"/>
      <c r="X11" s="3"/>
    </row>
    <row r="12">
      <c r="A12" s="1">
        <v>440.0</v>
      </c>
      <c r="B12" s="1">
        <v>1470.0</v>
      </c>
      <c r="C12" s="17">
        <v>50.0</v>
      </c>
      <c r="D12" s="17">
        <v>50.0</v>
      </c>
      <c r="E12" s="17">
        <v>3.0</v>
      </c>
      <c r="F12" s="1">
        <v>7800.0</v>
      </c>
      <c r="G12" s="1">
        <v>16.3</v>
      </c>
      <c r="H12" s="1">
        <v>500.0</v>
      </c>
      <c r="I12" s="36">
        <f t="shared" si="1"/>
        <v>0.696868899</v>
      </c>
      <c r="K12" s="3"/>
      <c r="L12" s="3"/>
      <c r="N12" s="3"/>
      <c r="O12" s="3"/>
      <c r="P12" s="12" t="s">
        <v>100</v>
      </c>
      <c r="Q12" s="3"/>
      <c r="R12" s="3"/>
      <c r="S12" s="3"/>
      <c r="T12" s="3"/>
      <c r="U12" s="3"/>
      <c r="V12" s="3"/>
      <c r="W12" s="3"/>
      <c r="X12" s="3"/>
    </row>
    <row r="13">
      <c r="A13" s="1">
        <v>260.0</v>
      </c>
      <c r="B13" s="1">
        <v>2200.0</v>
      </c>
      <c r="C13" s="17">
        <v>50.0</v>
      </c>
      <c r="D13" s="17">
        <v>50.0</v>
      </c>
      <c r="E13" s="17">
        <v>6.0</v>
      </c>
      <c r="F13" s="1">
        <v>7800.0</v>
      </c>
      <c r="G13" s="1">
        <v>16.3</v>
      </c>
      <c r="H13" s="1">
        <v>500.0</v>
      </c>
      <c r="I13" s="36">
        <f t="shared" si="1"/>
        <v>0.6173061925</v>
      </c>
      <c r="J13" s="3"/>
      <c r="K13" s="3"/>
      <c r="L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1">
        <v>200.0</v>
      </c>
      <c r="B14" s="1">
        <v>850.0</v>
      </c>
      <c r="C14" s="17">
        <v>30.0</v>
      </c>
      <c r="D14" s="17">
        <v>90.0</v>
      </c>
      <c r="E14" s="17">
        <v>2.0</v>
      </c>
      <c r="F14" s="1">
        <v>7800.0</v>
      </c>
      <c r="G14" s="1">
        <v>16.3</v>
      </c>
      <c r="H14" s="1">
        <v>500.0</v>
      </c>
      <c r="I14" s="36">
        <f t="shared" si="1"/>
        <v>0.5115999688</v>
      </c>
      <c r="J14" s="3"/>
      <c r="K14" s="3"/>
      <c r="L14" s="3"/>
      <c r="M14" s="37" t="s">
        <v>48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1">
        <v>200.0</v>
      </c>
      <c r="B15" s="1">
        <v>1000.0</v>
      </c>
      <c r="C15" s="17">
        <v>30.0</v>
      </c>
      <c r="D15" s="17">
        <v>90.0</v>
      </c>
      <c r="E15" s="17">
        <v>2.0</v>
      </c>
      <c r="F15" s="1">
        <v>7800.0</v>
      </c>
      <c r="G15" s="1">
        <v>16.3</v>
      </c>
      <c r="H15" s="1">
        <v>500.0</v>
      </c>
      <c r="I15" s="36">
        <f t="shared" si="1"/>
        <v>0.4706052201</v>
      </c>
      <c r="J15" s="3"/>
      <c r="K15" s="3"/>
      <c r="L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1">
        <v>200.0</v>
      </c>
      <c r="B16" s="1">
        <v>1600.0</v>
      </c>
      <c r="C16" s="17">
        <v>30.0</v>
      </c>
      <c r="D16" s="17">
        <v>90.0</v>
      </c>
      <c r="E16" s="17">
        <v>0.0</v>
      </c>
      <c r="F16" s="1">
        <v>7800.0</v>
      </c>
      <c r="G16" s="1">
        <v>16.3</v>
      </c>
      <c r="H16" s="1">
        <v>500.0</v>
      </c>
      <c r="I16" s="36">
        <f t="shared" si="1"/>
        <v>0.3514408629</v>
      </c>
      <c r="J16" s="3"/>
      <c r="K16" s="3"/>
      <c r="L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1">
        <v>100.0</v>
      </c>
      <c r="B17" s="1">
        <v>200.0</v>
      </c>
      <c r="C17" s="17">
        <v>75.0</v>
      </c>
      <c r="D17" s="17">
        <v>55.0</v>
      </c>
      <c r="E17" s="17">
        <v>2.0</v>
      </c>
      <c r="F17" s="1">
        <v>7800.0</v>
      </c>
      <c r="G17" s="1">
        <v>16.3</v>
      </c>
      <c r="H17" s="1">
        <v>500.0</v>
      </c>
      <c r="I17" s="36">
        <f t="shared" si="1"/>
        <v>0.6996003739</v>
      </c>
      <c r="J17" s="3"/>
      <c r="K17" s="3"/>
      <c r="L17" s="3"/>
      <c r="M17" s="37" t="s">
        <v>49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1">
        <v>100.0</v>
      </c>
      <c r="B18" s="1">
        <v>300.0</v>
      </c>
      <c r="C18" s="17">
        <v>75.0</v>
      </c>
      <c r="D18" s="17">
        <v>55.0</v>
      </c>
      <c r="E18" s="17">
        <v>1.0</v>
      </c>
      <c r="F18" s="1">
        <v>7800.0</v>
      </c>
      <c r="G18" s="1">
        <v>16.3</v>
      </c>
      <c r="H18" s="1">
        <v>500.0</v>
      </c>
      <c r="I18" s="36">
        <f t="shared" si="1"/>
        <v>0.6951827201</v>
      </c>
      <c r="J18" s="3"/>
      <c r="K18" s="3"/>
      <c r="L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1">
        <v>200.0</v>
      </c>
      <c r="B19" s="1">
        <v>300.0</v>
      </c>
      <c r="C19" s="17">
        <v>75.0</v>
      </c>
      <c r="D19" s="17">
        <v>55.0</v>
      </c>
      <c r="E19" s="17">
        <v>2.0</v>
      </c>
      <c r="F19" s="1">
        <v>7800.0</v>
      </c>
      <c r="G19" s="1">
        <v>16.3</v>
      </c>
      <c r="H19" s="1">
        <v>500.0</v>
      </c>
      <c r="I19" s="36">
        <f t="shared" si="1"/>
        <v>0.6999668483</v>
      </c>
      <c r="J19" s="3"/>
      <c r="K19" s="3"/>
      <c r="L19" s="3"/>
      <c r="M19" s="37" t="s">
        <v>49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1">
        <v>200.0</v>
      </c>
      <c r="B20" s="1">
        <v>400.0</v>
      </c>
      <c r="C20" s="17">
        <v>75.0</v>
      </c>
      <c r="D20" s="17">
        <v>55.0</v>
      </c>
      <c r="E20" s="17">
        <v>2.0</v>
      </c>
      <c r="F20" s="1">
        <v>7800.0</v>
      </c>
      <c r="G20" s="1">
        <v>16.3</v>
      </c>
      <c r="H20" s="1">
        <v>500.0</v>
      </c>
      <c r="I20" s="36">
        <f t="shared" si="1"/>
        <v>0.6996003739</v>
      </c>
      <c r="J20" s="3"/>
      <c r="K20" s="3"/>
      <c r="L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1">
        <v>200.0</v>
      </c>
      <c r="B21" s="1">
        <v>600.0</v>
      </c>
      <c r="C21" s="17">
        <v>75.0</v>
      </c>
      <c r="D21" s="17">
        <v>55.0</v>
      </c>
      <c r="E21" s="17">
        <v>1.0</v>
      </c>
      <c r="F21" s="1">
        <v>7800.0</v>
      </c>
      <c r="G21" s="1">
        <v>16.3</v>
      </c>
      <c r="H21" s="1">
        <v>500.0</v>
      </c>
      <c r="I21" s="36">
        <f t="shared" si="1"/>
        <v>0.6951827201</v>
      </c>
      <c r="J21" s="3"/>
      <c r="K21" s="3"/>
      <c r="L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1">
        <v>300.0</v>
      </c>
      <c r="B22" s="1">
        <v>1937.984496</v>
      </c>
      <c r="C22" s="17">
        <v>40.0</v>
      </c>
      <c r="D22" s="17">
        <v>116.0</v>
      </c>
      <c r="E22" s="17">
        <v>2.0</v>
      </c>
      <c r="F22" s="1">
        <v>7800.0</v>
      </c>
      <c r="G22" s="1">
        <v>16.3</v>
      </c>
      <c r="H22" s="1">
        <v>500.0</v>
      </c>
      <c r="I22" s="36">
        <f t="shared" si="1"/>
        <v>0.2837504828</v>
      </c>
      <c r="J22" s="3"/>
      <c r="K22" s="3"/>
      <c r="L22" s="3"/>
      <c r="M22" s="37" t="s">
        <v>101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1">
        <v>300.0</v>
      </c>
      <c r="B23" s="1">
        <v>1344.086022</v>
      </c>
      <c r="C23" s="17">
        <v>40.0</v>
      </c>
      <c r="D23" s="17">
        <v>116.0</v>
      </c>
      <c r="E23" s="17">
        <v>2.0</v>
      </c>
      <c r="F23" s="1">
        <v>7800.0</v>
      </c>
      <c r="G23" s="1">
        <v>16.3</v>
      </c>
      <c r="H23" s="1">
        <v>500.0</v>
      </c>
      <c r="I23" s="36">
        <f t="shared" si="1"/>
        <v>0.3691689505</v>
      </c>
      <c r="J23" s="3"/>
      <c r="K23" s="3"/>
      <c r="L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1">
        <v>300.0</v>
      </c>
      <c r="B24" s="1">
        <v>1054.852321</v>
      </c>
      <c r="C24" s="17">
        <v>40.0</v>
      </c>
      <c r="D24" s="17">
        <v>116.0</v>
      </c>
      <c r="E24" s="17">
        <v>2.0</v>
      </c>
      <c r="F24" s="1">
        <v>7800.0</v>
      </c>
      <c r="G24" s="1">
        <v>16.3</v>
      </c>
      <c r="H24" s="1">
        <v>500.0</v>
      </c>
      <c r="I24" s="36">
        <f t="shared" si="1"/>
        <v>0.4306242372</v>
      </c>
      <c r="J24" s="3"/>
      <c r="K24" s="3"/>
      <c r="L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1">
        <v>350.0</v>
      </c>
      <c r="B25" s="1">
        <v>2260.981912</v>
      </c>
      <c r="C25" s="17">
        <v>40.0</v>
      </c>
      <c r="D25" s="17">
        <v>116.0</v>
      </c>
      <c r="E25" s="17">
        <v>2.0</v>
      </c>
      <c r="F25" s="1">
        <v>7800.0</v>
      </c>
      <c r="G25" s="1">
        <v>16.3</v>
      </c>
      <c r="H25" s="1">
        <v>500.0</v>
      </c>
      <c r="I25" s="36">
        <f t="shared" si="1"/>
        <v>0.2837504828</v>
      </c>
      <c r="J25" s="3"/>
      <c r="K25" s="3"/>
      <c r="L25" s="3"/>
      <c r="M25" s="7" t="s">
        <v>101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1">
        <v>350.0</v>
      </c>
      <c r="B26" s="1">
        <v>1568.100358</v>
      </c>
      <c r="C26" s="17">
        <v>40.0</v>
      </c>
      <c r="D26" s="17">
        <v>116.0</v>
      </c>
      <c r="E26" s="17">
        <v>2.0</v>
      </c>
      <c r="F26" s="1">
        <v>7800.0</v>
      </c>
      <c r="G26" s="1">
        <v>16.3</v>
      </c>
      <c r="H26" s="1">
        <v>500.0</v>
      </c>
      <c r="I26" s="36">
        <f t="shared" si="1"/>
        <v>0.3691689506</v>
      </c>
      <c r="J26" s="3"/>
      <c r="K26" s="3"/>
      <c r="L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1">
        <v>350.0</v>
      </c>
      <c r="B27" s="1">
        <v>1230.661041</v>
      </c>
      <c r="C27" s="17">
        <v>40.0</v>
      </c>
      <c r="D27" s="17">
        <v>116.0</v>
      </c>
      <c r="E27" s="17">
        <v>2.0</v>
      </c>
      <c r="F27" s="1">
        <v>7800.0</v>
      </c>
      <c r="G27" s="1">
        <v>16.3</v>
      </c>
      <c r="H27" s="1">
        <v>500.0</v>
      </c>
      <c r="I27" s="36">
        <f t="shared" si="1"/>
        <v>0.4306242373</v>
      </c>
      <c r="J27" s="3"/>
      <c r="K27" s="3"/>
      <c r="L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1">
        <v>60.0</v>
      </c>
      <c r="B28" s="1">
        <v>0.6</v>
      </c>
      <c r="C28" s="17">
        <v>25.0</v>
      </c>
      <c r="D28" s="17">
        <v>45.0</v>
      </c>
      <c r="E28" s="17">
        <v>1.0</v>
      </c>
      <c r="F28" s="1">
        <v>7800.0</v>
      </c>
      <c r="G28" s="1">
        <v>16.3</v>
      </c>
      <c r="H28" s="1">
        <v>500.0</v>
      </c>
      <c r="I28" s="36">
        <f t="shared" si="1"/>
        <v>0.7</v>
      </c>
      <c r="J28" s="3"/>
      <c r="K28" s="3"/>
      <c r="L28" s="3"/>
      <c r="M28" s="37" t="s">
        <v>102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1">
        <v>65.0</v>
      </c>
      <c r="B29" s="1">
        <v>0.6</v>
      </c>
      <c r="C29" s="17">
        <v>25.0</v>
      </c>
      <c r="D29" s="17">
        <v>45.0</v>
      </c>
      <c r="E29" s="17">
        <v>1.0</v>
      </c>
      <c r="F29" s="1">
        <v>7800.0</v>
      </c>
      <c r="G29" s="1">
        <v>16.3</v>
      </c>
      <c r="H29" s="1">
        <v>500.0</v>
      </c>
      <c r="I29" s="36">
        <f t="shared" si="1"/>
        <v>0.7</v>
      </c>
      <c r="J29" s="3"/>
      <c r="K29" s="3"/>
      <c r="L29" s="3"/>
      <c r="M29" s="37" t="s">
        <v>102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1">
        <v>70.0</v>
      </c>
      <c r="B30" s="1">
        <v>0.6</v>
      </c>
      <c r="C30" s="17">
        <v>25.0</v>
      </c>
      <c r="D30" s="17">
        <v>45.0</v>
      </c>
      <c r="E30" s="17">
        <v>2.0</v>
      </c>
      <c r="F30" s="1">
        <v>7800.0</v>
      </c>
      <c r="G30" s="1">
        <v>16.3</v>
      </c>
      <c r="H30" s="1">
        <v>500.0</v>
      </c>
      <c r="I30" s="36">
        <f t="shared" si="1"/>
        <v>0.7</v>
      </c>
      <c r="J30" s="3"/>
      <c r="K30" s="3"/>
      <c r="L30" s="3"/>
      <c r="M30" s="37" t="s">
        <v>102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1">
        <v>200.0</v>
      </c>
      <c r="B31" s="1">
        <v>100.0</v>
      </c>
      <c r="C31" s="17">
        <v>50.0</v>
      </c>
      <c r="D31" s="17">
        <v>78.0</v>
      </c>
      <c r="E31" s="17">
        <v>2.0</v>
      </c>
      <c r="F31" s="1">
        <v>7800.0</v>
      </c>
      <c r="G31" s="1">
        <v>16.3</v>
      </c>
      <c r="H31" s="1">
        <v>500.0</v>
      </c>
      <c r="I31" s="36">
        <f t="shared" si="1"/>
        <v>0.699999752</v>
      </c>
      <c r="J31" s="3"/>
      <c r="K31" s="3"/>
      <c r="L31" s="3"/>
      <c r="M31" s="7" t="s">
        <v>89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1">
        <v>250.0</v>
      </c>
      <c r="B32" s="1">
        <v>100.0</v>
      </c>
      <c r="C32" s="17">
        <v>50.0</v>
      </c>
      <c r="D32" s="17">
        <v>78.0</v>
      </c>
      <c r="E32" s="17">
        <v>2.0</v>
      </c>
      <c r="F32" s="1">
        <v>7800.0</v>
      </c>
      <c r="G32" s="1">
        <v>16.3</v>
      </c>
      <c r="H32" s="1">
        <v>500.0</v>
      </c>
      <c r="I32" s="36">
        <f t="shared" si="1"/>
        <v>0.6999999939</v>
      </c>
      <c r="J32" s="3"/>
      <c r="K32" s="3"/>
      <c r="L32" s="3"/>
      <c r="M32" s="37" t="s">
        <v>89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1">
        <v>300.0</v>
      </c>
      <c r="B33" s="1">
        <v>100.0</v>
      </c>
      <c r="C33" s="17">
        <v>50.0</v>
      </c>
      <c r="D33" s="17">
        <v>78.0</v>
      </c>
      <c r="E33" s="17">
        <v>2.0</v>
      </c>
      <c r="F33" s="1">
        <v>7800.0</v>
      </c>
      <c r="G33" s="1">
        <v>16.3</v>
      </c>
      <c r="H33" s="1">
        <v>500.0</v>
      </c>
      <c r="I33" s="36">
        <f t="shared" si="1"/>
        <v>0.6999999999</v>
      </c>
      <c r="J33" s="3"/>
      <c r="K33" s="3"/>
      <c r="L33" s="3"/>
      <c r="M33" s="37" t="s">
        <v>89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1">
        <v>200.0</v>
      </c>
      <c r="B34" s="1">
        <v>850.0</v>
      </c>
      <c r="C34" s="17">
        <v>30.0</v>
      </c>
      <c r="D34" s="17">
        <v>90.0</v>
      </c>
      <c r="E34" s="17">
        <v>2.0</v>
      </c>
      <c r="F34" s="1">
        <v>7800.0</v>
      </c>
      <c r="G34" s="1">
        <v>16.3</v>
      </c>
      <c r="H34" s="1">
        <v>500.0</v>
      </c>
      <c r="I34" s="36">
        <f t="shared" si="1"/>
        <v>0.5115999688</v>
      </c>
      <c r="J34" s="3"/>
      <c r="K34" s="3"/>
      <c r="L34" s="3"/>
      <c r="M34" s="37" t="s">
        <v>48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1">
        <v>200.0</v>
      </c>
      <c r="B35" s="1">
        <v>1000.0</v>
      </c>
      <c r="C35" s="17">
        <v>30.0</v>
      </c>
      <c r="D35" s="17">
        <v>90.0</v>
      </c>
      <c r="E35" s="17">
        <v>2.0</v>
      </c>
      <c r="F35" s="1">
        <v>7800.0</v>
      </c>
      <c r="G35" s="1">
        <v>16.3</v>
      </c>
      <c r="H35" s="1">
        <v>500.0</v>
      </c>
      <c r="I35" s="36">
        <f t="shared" si="1"/>
        <v>0.4706052201</v>
      </c>
      <c r="J35" s="3"/>
      <c r="K35" s="3"/>
      <c r="L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1">
        <v>200.0</v>
      </c>
      <c r="B36" s="1">
        <v>1600.0</v>
      </c>
      <c r="C36" s="17">
        <v>30.0</v>
      </c>
      <c r="D36" s="17">
        <v>90.0</v>
      </c>
      <c r="E36" s="17">
        <v>0.0</v>
      </c>
      <c r="F36" s="1">
        <v>7800.0</v>
      </c>
      <c r="G36" s="1">
        <v>16.3</v>
      </c>
      <c r="H36" s="1">
        <v>500.0</v>
      </c>
      <c r="I36" s="36">
        <f t="shared" si="1"/>
        <v>0.3514408629</v>
      </c>
      <c r="J36" s="3"/>
      <c r="K36" s="3"/>
      <c r="L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1">
        <v>100.0</v>
      </c>
      <c r="B37" s="1">
        <v>200.0</v>
      </c>
      <c r="C37" s="17">
        <v>75.0</v>
      </c>
      <c r="D37" s="17">
        <v>55.0</v>
      </c>
      <c r="E37" s="17">
        <v>2.0</v>
      </c>
      <c r="F37" s="1">
        <v>7800.0</v>
      </c>
      <c r="G37" s="1">
        <v>16.3</v>
      </c>
      <c r="H37" s="1">
        <v>500.0</v>
      </c>
      <c r="I37" s="36">
        <f t="shared" si="1"/>
        <v>0.6996003739</v>
      </c>
      <c r="J37" s="3"/>
      <c r="K37" s="3"/>
      <c r="L37" s="3"/>
      <c r="M37" s="37" t="s">
        <v>49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1">
        <v>100.0</v>
      </c>
      <c r="B38" s="1">
        <v>300.0</v>
      </c>
      <c r="C38" s="17">
        <v>75.0</v>
      </c>
      <c r="D38" s="17">
        <v>55.0</v>
      </c>
      <c r="E38" s="17">
        <v>1.0</v>
      </c>
      <c r="F38" s="1">
        <v>7800.0</v>
      </c>
      <c r="G38" s="1">
        <v>16.3</v>
      </c>
      <c r="H38" s="1">
        <v>500.0</v>
      </c>
      <c r="I38" s="36">
        <f t="shared" si="1"/>
        <v>0.6951827201</v>
      </c>
      <c r="J38" s="3"/>
      <c r="K38" s="3"/>
      <c r="L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1">
        <v>200.0</v>
      </c>
      <c r="B39" s="1">
        <v>300.0</v>
      </c>
      <c r="C39" s="17">
        <v>75.0</v>
      </c>
      <c r="D39" s="17">
        <v>55.0</v>
      </c>
      <c r="E39" s="17">
        <v>2.0</v>
      </c>
      <c r="F39" s="1">
        <v>7800.0</v>
      </c>
      <c r="G39" s="1">
        <v>16.3</v>
      </c>
      <c r="H39" s="1">
        <v>500.0</v>
      </c>
      <c r="I39" s="36">
        <f t="shared" si="1"/>
        <v>0.6999668483</v>
      </c>
      <c r="J39" s="3"/>
      <c r="K39" s="3"/>
      <c r="L39" s="3"/>
      <c r="M39" s="7" t="s">
        <v>49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1">
        <v>200.0</v>
      </c>
      <c r="B40" s="1">
        <v>600.0</v>
      </c>
      <c r="C40" s="17">
        <v>75.0</v>
      </c>
      <c r="D40" s="17">
        <v>55.0</v>
      </c>
      <c r="E40" s="17">
        <v>1.0</v>
      </c>
      <c r="F40" s="1">
        <v>7800.0</v>
      </c>
      <c r="G40" s="1">
        <v>16.3</v>
      </c>
      <c r="H40" s="1">
        <v>500.0</v>
      </c>
      <c r="I40" s="36">
        <f t="shared" si="1"/>
        <v>0.6951827201</v>
      </c>
      <c r="J40" s="3"/>
      <c r="K40" s="3"/>
      <c r="L40" s="3"/>
      <c r="M40" s="37" t="s">
        <v>49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1">
        <v>300.0</v>
      </c>
      <c r="B41" s="1">
        <v>1937.984496</v>
      </c>
      <c r="C41" s="17">
        <v>40.0</v>
      </c>
      <c r="D41" s="17">
        <v>116.0</v>
      </c>
      <c r="E41" s="17">
        <v>2.0</v>
      </c>
      <c r="F41" s="1">
        <v>7800.0</v>
      </c>
      <c r="G41" s="1">
        <v>16.3</v>
      </c>
      <c r="H41" s="1">
        <v>500.0</v>
      </c>
      <c r="I41" s="36">
        <f t="shared" si="1"/>
        <v>0.2837504828</v>
      </c>
      <c r="J41" s="3"/>
      <c r="K41" s="3"/>
      <c r="L41" s="3"/>
      <c r="M41" s="37" t="s">
        <v>101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1">
        <v>300.0</v>
      </c>
      <c r="B42" s="1">
        <v>1344.086022</v>
      </c>
      <c r="C42" s="17">
        <v>40.0</v>
      </c>
      <c r="D42" s="17">
        <v>116.0</v>
      </c>
      <c r="E42" s="17">
        <v>2.0</v>
      </c>
      <c r="F42" s="1">
        <v>7800.0</v>
      </c>
      <c r="G42" s="1">
        <v>16.3</v>
      </c>
      <c r="H42" s="1">
        <v>500.0</v>
      </c>
      <c r="I42" s="36">
        <f t="shared" si="1"/>
        <v>0.3691689505</v>
      </c>
      <c r="J42" s="3"/>
      <c r="K42" s="3"/>
      <c r="L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1">
        <v>300.0</v>
      </c>
      <c r="B43" s="1">
        <v>1054.852321</v>
      </c>
      <c r="C43" s="17">
        <v>40.0</v>
      </c>
      <c r="D43" s="17">
        <v>116.0</v>
      </c>
      <c r="E43" s="17">
        <v>2.0</v>
      </c>
      <c r="F43" s="1">
        <v>7800.0</v>
      </c>
      <c r="G43" s="1">
        <v>16.3</v>
      </c>
      <c r="H43" s="1">
        <v>500.0</v>
      </c>
      <c r="I43" s="36">
        <f t="shared" si="1"/>
        <v>0.4306242372</v>
      </c>
      <c r="J43" s="3"/>
      <c r="K43" s="3"/>
      <c r="L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1">
        <v>350.0</v>
      </c>
      <c r="B44" s="1">
        <v>2260.981912</v>
      </c>
      <c r="C44" s="17">
        <v>40.0</v>
      </c>
      <c r="D44" s="17">
        <v>116.0</v>
      </c>
      <c r="E44" s="17">
        <v>2.0</v>
      </c>
      <c r="F44" s="1">
        <v>7800.0</v>
      </c>
      <c r="G44" s="1">
        <v>16.3</v>
      </c>
      <c r="H44" s="1">
        <v>500.0</v>
      </c>
      <c r="I44" s="36">
        <f t="shared" si="1"/>
        <v>0.2837504828</v>
      </c>
      <c r="J44" s="3"/>
      <c r="K44" s="3"/>
      <c r="L44" s="3"/>
      <c r="M44" s="37" t="s">
        <v>101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1">
        <v>350.0</v>
      </c>
      <c r="B45" s="1">
        <v>1568.100358</v>
      </c>
      <c r="C45" s="17">
        <v>40.0</v>
      </c>
      <c r="D45" s="17">
        <v>116.0</v>
      </c>
      <c r="E45" s="17">
        <v>2.0</v>
      </c>
      <c r="F45" s="1">
        <v>7800.0</v>
      </c>
      <c r="G45" s="1">
        <v>16.3</v>
      </c>
      <c r="H45" s="1">
        <v>500.0</v>
      </c>
      <c r="I45" s="36">
        <f t="shared" si="1"/>
        <v>0.3691689506</v>
      </c>
      <c r="J45" s="3"/>
      <c r="K45" s="3"/>
      <c r="L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1">
        <v>350.0</v>
      </c>
      <c r="B46" s="1">
        <v>1230.661041</v>
      </c>
      <c r="C46" s="17">
        <v>40.0</v>
      </c>
      <c r="D46" s="17">
        <v>116.0</v>
      </c>
      <c r="E46" s="17">
        <v>2.0</v>
      </c>
      <c r="F46" s="1">
        <v>7800.0</v>
      </c>
      <c r="G46" s="1">
        <v>16.3</v>
      </c>
      <c r="H46" s="1">
        <v>500.0</v>
      </c>
      <c r="I46" s="36">
        <f t="shared" si="1"/>
        <v>0.4306242373</v>
      </c>
      <c r="J46" s="3"/>
      <c r="K46" s="3"/>
      <c r="L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1">
        <v>60.0</v>
      </c>
      <c r="B47" s="1">
        <v>0.6</v>
      </c>
      <c r="C47" s="17">
        <v>25.0</v>
      </c>
      <c r="D47" s="17">
        <v>45.0</v>
      </c>
      <c r="E47" s="17">
        <v>1.0</v>
      </c>
      <c r="F47" s="1">
        <v>7800.0</v>
      </c>
      <c r="G47" s="1">
        <v>16.3</v>
      </c>
      <c r="H47" s="1">
        <v>500.0</v>
      </c>
      <c r="I47" s="36">
        <f t="shared" si="1"/>
        <v>0.7</v>
      </c>
      <c r="J47" s="3"/>
      <c r="K47" s="3"/>
      <c r="L47" s="3"/>
      <c r="M47" s="37" t="s">
        <v>102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1">
        <v>65.0</v>
      </c>
      <c r="B48" s="1">
        <v>0.6</v>
      </c>
      <c r="C48" s="17">
        <v>25.0</v>
      </c>
      <c r="D48" s="17">
        <v>45.0</v>
      </c>
      <c r="E48" s="17">
        <v>1.0</v>
      </c>
      <c r="F48" s="1">
        <v>7800.0</v>
      </c>
      <c r="G48" s="1">
        <v>16.3</v>
      </c>
      <c r="H48" s="1">
        <v>500.0</v>
      </c>
      <c r="I48" s="36">
        <f t="shared" si="1"/>
        <v>0.7</v>
      </c>
      <c r="J48" s="3"/>
      <c r="K48" s="3"/>
      <c r="L48" s="3"/>
      <c r="M48" s="37" t="s">
        <v>102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1">
        <v>70.0</v>
      </c>
      <c r="B49" s="1">
        <v>0.6</v>
      </c>
      <c r="C49" s="17">
        <v>25.0</v>
      </c>
      <c r="D49" s="17">
        <v>45.0</v>
      </c>
      <c r="E49" s="17">
        <v>2.0</v>
      </c>
      <c r="F49" s="1">
        <v>7800.0</v>
      </c>
      <c r="G49" s="1">
        <v>16.3</v>
      </c>
      <c r="H49" s="1">
        <v>500.0</v>
      </c>
      <c r="I49" s="36">
        <f t="shared" si="1"/>
        <v>0.7</v>
      </c>
      <c r="J49" s="3"/>
      <c r="K49" s="3"/>
      <c r="L49" s="3"/>
      <c r="M49" s="37" t="s">
        <v>102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1">
        <v>200.0</v>
      </c>
      <c r="B50" s="1">
        <v>100.0</v>
      </c>
      <c r="C50" s="17">
        <v>50.0</v>
      </c>
      <c r="D50" s="17">
        <v>78.0</v>
      </c>
      <c r="E50" s="17">
        <v>2.0</v>
      </c>
      <c r="F50" s="1">
        <v>7800.0</v>
      </c>
      <c r="G50" s="1">
        <v>16.3</v>
      </c>
      <c r="H50" s="1">
        <v>500.0</v>
      </c>
      <c r="I50" s="36">
        <f t="shared" si="1"/>
        <v>0.699999752</v>
      </c>
      <c r="J50" s="3"/>
      <c r="K50" s="3"/>
      <c r="L50" s="3"/>
      <c r="M50" s="37" t="s">
        <v>49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1">
        <v>250.0</v>
      </c>
      <c r="B51" s="1">
        <v>100.0</v>
      </c>
      <c r="C51" s="17">
        <v>50.0</v>
      </c>
      <c r="D51" s="17">
        <v>78.0</v>
      </c>
      <c r="E51" s="17">
        <v>2.0</v>
      </c>
      <c r="F51" s="1">
        <v>7800.0</v>
      </c>
      <c r="G51" s="1">
        <v>16.3</v>
      </c>
      <c r="H51" s="1">
        <v>500.0</v>
      </c>
      <c r="I51" s="36">
        <f t="shared" si="1"/>
        <v>0.6999999939</v>
      </c>
      <c r="J51" s="3"/>
      <c r="K51" s="3"/>
      <c r="L51" s="3"/>
      <c r="M51" s="37" t="s">
        <v>89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1">
        <v>300.0</v>
      </c>
      <c r="B52" s="1">
        <v>100.0</v>
      </c>
      <c r="C52" s="17">
        <v>50.0</v>
      </c>
      <c r="D52" s="17">
        <v>78.0</v>
      </c>
      <c r="E52" s="17">
        <v>2.0</v>
      </c>
      <c r="F52" s="1">
        <v>7800.0</v>
      </c>
      <c r="G52" s="1">
        <v>16.3</v>
      </c>
      <c r="H52" s="1">
        <v>500.0</v>
      </c>
      <c r="I52" s="36">
        <f t="shared" si="1"/>
        <v>0.6999999999</v>
      </c>
      <c r="J52" s="3"/>
      <c r="K52" s="3"/>
      <c r="L52" s="3"/>
      <c r="M52" s="7" t="s">
        <v>89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1">
        <v>20.0</v>
      </c>
      <c r="B53" s="1">
        <v>2800.0</v>
      </c>
      <c r="C53" s="17">
        <v>10.0</v>
      </c>
      <c r="D53" s="17">
        <v>15.0</v>
      </c>
      <c r="E53" s="17">
        <v>0.0</v>
      </c>
      <c r="F53" s="1">
        <v>7800.0</v>
      </c>
      <c r="G53" s="1">
        <v>16.3</v>
      </c>
      <c r="H53" s="1">
        <v>500.0</v>
      </c>
      <c r="I53" s="36">
        <f t="shared" si="1"/>
        <v>0.5332173716</v>
      </c>
      <c r="J53" s="3"/>
      <c r="K53" s="3"/>
      <c r="L53" s="3"/>
      <c r="M53" s="37" t="s">
        <v>90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1">
        <v>20.0</v>
      </c>
      <c r="B54" s="1">
        <v>2400.0</v>
      </c>
      <c r="C54" s="17">
        <v>10.0</v>
      </c>
      <c r="D54" s="17">
        <v>15.0</v>
      </c>
      <c r="E54" s="17">
        <v>0.0</v>
      </c>
      <c r="F54" s="1">
        <v>7800.0</v>
      </c>
      <c r="G54" s="1">
        <v>16.3</v>
      </c>
      <c r="H54" s="1">
        <v>500.0</v>
      </c>
      <c r="I54" s="36">
        <f t="shared" si="1"/>
        <v>0.5686813903</v>
      </c>
      <c r="J54" s="3"/>
      <c r="K54" s="3"/>
      <c r="L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1">
        <v>20.0</v>
      </c>
      <c r="B55" s="1">
        <v>2000.0</v>
      </c>
      <c r="C55" s="17">
        <v>10.0</v>
      </c>
      <c r="D55" s="17">
        <v>15.0</v>
      </c>
      <c r="E55" s="17">
        <v>4.0</v>
      </c>
      <c r="F55" s="1">
        <v>7800.0</v>
      </c>
      <c r="G55" s="1">
        <v>16.3</v>
      </c>
      <c r="H55" s="1">
        <v>500.0</v>
      </c>
      <c r="I55" s="36">
        <f t="shared" si="1"/>
        <v>0.6060337439</v>
      </c>
      <c r="J55" s="3"/>
      <c r="K55" s="3"/>
      <c r="L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1">
        <v>20.0</v>
      </c>
      <c r="B56" s="1">
        <v>1600.0</v>
      </c>
      <c r="C56" s="17">
        <v>10.0</v>
      </c>
      <c r="D56" s="17">
        <v>15.0</v>
      </c>
      <c r="E56" s="17">
        <v>4.0</v>
      </c>
      <c r="F56" s="1">
        <v>7800.0</v>
      </c>
      <c r="G56" s="1">
        <v>16.3</v>
      </c>
      <c r="H56" s="1">
        <v>500.0</v>
      </c>
      <c r="I56" s="36">
        <f t="shared" si="1"/>
        <v>0.6431225137</v>
      </c>
      <c r="J56" s="3"/>
      <c r="K56" s="3"/>
      <c r="L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1">
        <v>20.0</v>
      </c>
      <c r="B57" s="1">
        <v>1200.0</v>
      </c>
      <c r="C57" s="17">
        <v>10.0</v>
      </c>
      <c r="D57" s="17">
        <v>15.0</v>
      </c>
      <c r="E57" s="17">
        <v>4.0</v>
      </c>
      <c r="F57" s="1">
        <v>7800.0</v>
      </c>
      <c r="G57" s="1">
        <v>16.3</v>
      </c>
      <c r="H57" s="1">
        <v>500.0</v>
      </c>
      <c r="I57" s="36">
        <f t="shared" si="1"/>
        <v>0.6753648896</v>
      </c>
      <c r="J57" s="3"/>
      <c r="K57" s="3"/>
      <c r="L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1">
        <v>20.0</v>
      </c>
      <c r="B58" s="1">
        <v>800.0</v>
      </c>
      <c r="C58" s="17">
        <v>10.0</v>
      </c>
      <c r="D58" s="17">
        <v>15.0</v>
      </c>
      <c r="E58" s="17">
        <v>4.0</v>
      </c>
      <c r="F58" s="1">
        <v>7800.0</v>
      </c>
      <c r="G58" s="1">
        <v>16.3</v>
      </c>
      <c r="H58" s="1">
        <v>500.0</v>
      </c>
      <c r="I58" s="36">
        <f t="shared" si="1"/>
        <v>0.6953785022</v>
      </c>
      <c r="J58" s="3"/>
      <c r="K58" s="3"/>
      <c r="L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1">
        <v>20.0</v>
      </c>
      <c r="B59" s="1">
        <v>400.0</v>
      </c>
      <c r="C59" s="17">
        <v>10.0</v>
      </c>
      <c r="D59" s="17">
        <v>15.0</v>
      </c>
      <c r="E59" s="17">
        <v>4.0</v>
      </c>
      <c r="F59" s="1">
        <v>7800.0</v>
      </c>
      <c r="G59" s="1">
        <v>16.3</v>
      </c>
      <c r="H59" s="1">
        <v>500.0</v>
      </c>
      <c r="I59" s="36">
        <f t="shared" si="1"/>
        <v>0.6999694882</v>
      </c>
      <c r="J59" s="3"/>
      <c r="K59" s="3"/>
      <c r="L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1">
        <v>30.0</v>
      </c>
      <c r="B60" s="1">
        <v>2800.0</v>
      </c>
      <c r="C60" s="17">
        <v>10.0</v>
      </c>
      <c r="D60" s="17">
        <v>15.0</v>
      </c>
      <c r="E60" s="17">
        <v>4.0</v>
      </c>
      <c r="F60" s="1">
        <v>7800.0</v>
      </c>
      <c r="G60" s="1">
        <v>16.3</v>
      </c>
      <c r="H60" s="1">
        <v>500.0</v>
      </c>
      <c r="I60" s="36">
        <f t="shared" si="1"/>
        <v>0.6185901038</v>
      </c>
      <c r="J60" s="3"/>
      <c r="K60" s="3"/>
      <c r="L60" s="3"/>
      <c r="M60" s="37" t="s">
        <v>90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1">
        <v>30.0</v>
      </c>
      <c r="B61" s="1">
        <v>2400.0</v>
      </c>
      <c r="C61" s="17">
        <v>10.0</v>
      </c>
      <c r="D61" s="17">
        <v>15.0</v>
      </c>
      <c r="E61" s="17">
        <v>4.0</v>
      </c>
      <c r="F61" s="1">
        <v>7800.0</v>
      </c>
      <c r="G61" s="1">
        <v>16.3</v>
      </c>
      <c r="H61" s="1">
        <v>500.0</v>
      </c>
      <c r="I61" s="36">
        <f t="shared" si="1"/>
        <v>0.6431225137</v>
      </c>
      <c r="J61" s="3"/>
      <c r="K61" s="3"/>
      <c r="L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1">
        <v>30.0</v>
      </c>
      <c r="B62" s="1">
        <v>2000.0</v>
      </c>
      <c r="C62" s="17">
        <v>10.0</v>
      </c>
      <c r="D62" s="17">
        <v>15.0</v>
      </c>
      <c r="E62" s="17">
        <v>4.0</v>
      </c>
      <c r="F62" s="1">
        <v>7800.0</v>
      </c>
      <c r="G62" s="1">
        <v>16.3</v>
      </c>
      <c r="H62" s="1">
        <v>500.0</v>
      </c>
      <c r="I62" s="36">
        <f t="shared" si="1"/>
        <v>0.6655722322</v>
      </c>
      <c r="J62" s="3"/>
      <c r="K62" s="3"/>
      <c r="L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1">
        <v>30.0</v>
      </c>
      <c r="B63" s="1">
        <v>1600.0</v>
      </c>
      <c r="C63" s="17">
        <v>10.0</v>
      </c>
      <c r="D63" s="17">
        <v>15.0</v>
      </c>
      <c r="E63" s="17">
        <v>4.0</v>
      </c>
      <c r="F63" s="1">
        <v>7800.0</v>
      </c>
      <c r="G63" s="1">
        <v>16.3</v>
      </c>
      <c r="H63" s="1">
        <v>500.0</v>
      </c>
      <c r="I63" s="36">
        <f t="shared" si="1"/>
        <v>0.6837870676</v>
      </c>
      <c r="J63" s="3"/>
      <c r="K63" s="3"/>
      <c r="L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1">
        <v>30.0</v>
      </c>
      <c r="B64" s="1">
        <v>1200.0</v>
      </c>
      <c r="C64" s="17">
        <v>10.0</v>
      </c>
      <c r="D64" s="17">
        <v>15.0</v>
      </c>
      <c r="E64" s="17">
        <v>4.0</v>
      </c>
      <c r="F64" s="1">
        <v>7800.0</v>
      </c>
      <c r="G64" s="1">
        <v>16.3</v>
      </c>
      <c r="H64" s="1">
        <v>500.0</v>
      </c>
      <c r="I64" s="36">
        <f t="shared" si="1"/>
        <v>0.6953785022</v>
      </c>
      <c r="J64" s="3"/>
      <c r="K64" s="3"/>
      <c r="L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1">
        <v>30.0</v>
      </c>
      <c r="B65" s="1">
        <v>800.0</v>
      </c>
      <c r="C65" s="17">
        <v>10.0</v>
      </c>
      <c r="D65" s="17">
        <v>15.0</v>
      </c>
      <c r="E65" s="17">
        <v>4.0</v>
      </c>
      <c r="F65" s="1">
        <v>7800.0</v>
      </c>
      <c r="G65" s="1">
        <v>16.3</v>
      </c>
      <c r="H65" s="1">
        <v>500.0</v>
      </c>
      <c r="I65" s="36">
        <f t="shared" si="1"/>
        <v>0.6996244869</v>
      </c>
      <c r="J65" s="3"/>
      <c r="K65" s="3"/>
      <c r="L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1">
        <v>30.0</v>
      </c>
      <c r="B66" s="1">
        <v>400.0</v>
      </c>
      <c r="C66" s="17">
        <v>10.0</v>
      </c>
      <c r="D66" s="17">
        <v>15.0</v>
      </c>
      <c r="E66" s="17">
        <v>4.0</v>
      </c>
      <c r="F66" s="1">
        <v>7800.0</v>
      </c>
      <c r="G66" s="1">
        <v>16.3</v>
      </c>
      <c r="H66" s="1">
        <v>500.0</v>
      </c>
      <c r="I66" s="36">
        <f t="shared" si="1"/>
        <v>0.6999997986</v>
      </c>
      <c r="J66" s="3"/>
      <c r="K66" s="3"/>
      <c r="L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1">
        <v>40.0</v>
      </c>
      <c r="B67" s="1">
        <v>2800.0</v>
      </c>
      <c r="C67" s="17">
        <v>10.0</v>
      </c>
      <c r="D67" s="17">
        <v>15.0</v>
      </c>
      <c r="E67" s="17">
        <v>4.0</v>
      </c>
      <c r="F67" s="1">
        <v>7800.0</v>
      </c>
      <c r="G67" s="1">
        <v>16.3</v>
      </c>
      <c r="H67" s="1">
        <v>500.0</v>
      </c>
      <c r="I67" s="36">
        <f t="shared" si="1"/>
        <v>0.6602622212</v>
      </c>
      <c r="J67" s="3"/>
      <c r="K67" s="3"/>
      <c r="L67" s="3"/>
      <c r="M67" s="37" t="s">
        <v>90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1">
        <v>40.0</v>
      </c>
      <c r="B68" s="1">
        <v>2400.0</v>
      </c>
      <c r="C68" s="17">
        <v>10.0</v>
      </c>
      <c r="D68" s="17">
        <v>15.0</v>
      </c>
      <c r="E68" s="17">
        <v>4.0</v>
      </c>
      <c r="F68" s="1">
        <v>7800.0</v>
      </c>
      <c r="G68" s="1">
        <v>16.3</v>
      </c>
      <c r="H68" s="1">
        <v>500.0</v>
      </c>
      <c r="I68" s="36">
        <f t="shared" si="1"/>
        <v>0.6753648896</v>
      </c>
      <c r="J68" s="3"/>
      <c r="K68" s="3"/>
      <c r="L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1">
        <v>40.0</v>
      </c>
      <c r="B69" s="1">
        <v>2000.0</v>
      </c>
      <c r="C69" s="17">
        <v>10.0</v>
      </c>
      <c r="D69" s="17">
        <v>15.0</v>
      </c>
      <c r="E69" s="17">
        <v>4.0</v>
      </c>
      <c r="F69" s="1">
        <v>7800.0</v>
      </c>
      <c r="G69" s="1">
        <v>16.3</v>
      </c>
      <c r="H69" s="1">
        <v>500.0</v>
      </c>
      <c r="I69" s="36">
        <f t="shared" si="1"/>
        <v>0.6873862039</v>
      </c>
      <c r="J69" s="3"/>
      <c r="K69" s="3"/>
      <c r="L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1">
        <v>40.0</v>
      </c>
      <c r="B70" s="1">
        <v>1600.0</v>
      </c>
      <c r="C70" s="17">
        <v>10.0</v>
      </c>
      <c r="D70" s="17">
        <v>15.0</v>
      </c>
      <c r="E70" s="17">
        <v>4.0</v>
      </c>
      <c r="F70" s="1">
        <v>7800.0</v>
      </c>
      <c r="G70" s="1">
        <v>16.3</v>
      </c>
      <c r="H70" s="1">
        <v>500.0</v>
      </c>
      <c r="I70" s="36">
        <f t="shared" si="1"/>
        <v>0.6953785022</v>
      </c>
      <c r="J70" s="3"/>
      <c r="K70" s="3"/>
      <c r="L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1">
        <v>40.0</v>
      </c>
      <c r="B71" s="1">
        <v>1200.0</v>
      </c>
      <c r="C71" s="17">
        <v>10.0</v>
      </c>
      <c r="D71" s="17">
        <v>15.0</v>
      </c>
      <c r="E71" s="17">
        <v>4.0</v>
      </c>
      <c r="F71" s="1">
        <v>7800.0</v>
      </c>
      <c r="G71" s="1">
        <v>16.3</v>
      </c>
      <c r="H71" s="1">
        <v>500.0</v>
      </c>
      <c r="I71" s="36">
        <f t="shared" si="1"/>
        <v>0.6991330162</v>
      </c>
      <c r="J71" s="3"/>
      <c r="K71" s="3"/>
      <c r="L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1">
        <v>40.0</v>
      </c>
      <c r="B72" s="1">
        <v>800.0</v>
      </c>
      <c r="C72" s="17">
        <v>10.0</v>
      </c>
      <c r="D72" s="17">
        <v>15.0</v>
      </c>
      <c r="E72" s="17">
        <v>4.0</v>
      </c>
      <c r="F72" s="1">
        <v>7800.0</v>
      </c>
      <c r="G72" s="1">
        <v>16.3</v>
      </c>
      <c r="H72" s="1">
        <v>500.0</v>
      </c>
      <c r="I72" s="36">
        <f t="shared" si="1"/>
        <v>0.6999694882</v>
      </c>
      <c r="J72" s="3"/>
      <c r="K72" s="3"/>
      <c r="L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1">
        <v>40.0</v>
      </c>
      <c r="B73" s="1">
        <v>400.0</v>
      </c>
      <c r="C73" s="17">
        <v>10.0</v>
      </c>
      <c r="D73" s="17">
        <v>15.0</v>
      </c>
      <c r="E73" s="17">
        <v>7.0</v>
      </c>
      <c r="F73" s="1">
        <v>7800.0</v>
      </c>
      <c r="G73" s="1">
        <v>16.3</v>
      </c>
      <c r="H73" s="1">
        <v>500.0</v>
      </c>
      <c r="I73" s="36">
        <f t="shared" si="1"/>
        <v>0.6999999987</v>
      </c>
      <c r="J73" s="3"/>
      <c r="K73" s="3"/>
      <c r="L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1">
        <v>50.0</v>
      </c>
      <c r="B74" s="1">
        <v>2800.0</v>
      </c>
      <c r="C74" s="17">
        <v>10.0</v>
      </c>
      <c r="D74" s="17">
        <v>15.0</v>
      </c>
      <c r="E74" s="17">
        <v>4.0</v>
      </c>
      <c r="F74" s="1">
        <v>7800.0</v>
      </c>
      <c r="G74" s="1">
        <v>16.3</v>
      </c>
      <c r="H74" s="1">
        <v>500.0</v>
      </c>
      <c r="I74" s="36">
        <f t="shared" si="1"/>
        <v>0.6806032051</v>
      </c>
      <c r="J74" s="3"/>
      <c r="K74" s="3"/>
      <c r="L74" s="3"/>
      <c r="M74" s="37" t="s">
        <v>90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1">
        <v>50.0</v>
      </c>
      <c r="B75" s="1">
        <v>2400.0</v>
      </c>
      <c r="C75" s="17">
        <v>10.0</v>
      </c>
      <c r="D75" s="17">
        <v>15.0</v>
      </c>
      <c r="E75" s="17">
        <v>4.0</v>
      </c>
      <c r="F75" s="1">
        <v>7800.0</v>
      </c>
      <c r="G75" s="1">
        <v>16.3</v>
      </c>
      <c r="H75" s="1">
        <v>500.0</v>
      </c>
      <c r="I75" s="36">
        <f t="shared" si="1"/>
        <v>0.6893298965</v>
      </c>
      <c r="J75" s="3"/>
      <c r="K75" s="3"/>
      <c r="L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1">
        <v>50.0</v>
      </c>
      <c r="B76" s="1">
        <v>2000.0</v>
      </c>
      <c r="C76" s="17">
        <v>10.0</v>
      </c>
      <c r="D76" s="17">
        <v>15.0</v>
      </c>
      <c r="E76" s="17">
        <v>4.0</v>
      </c>
      <c r="F76" s="1">
        <v>7800.0</v>
      </c>
      <c r="G76" s="1">
        <v>16.3</v>
      </c>
      <c r="H76" s="1">
        <v>500.0</v>
      </c>
      <c r="I76" s="36">
        <f t="shared" si="1"/>
        <v>0.6953785022</v>
      </c>
      <c r="J76" s="3"/>
      <c r="K76" s="3"/>
      <c r="L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1">
        <v>50.0</v>
      </c>
      <c r="B77" s="1">
        <v>1600.0</v>
      </c>
      <c r="C77" s="17">
        <v>10.0</v>
      </c>
      <c r="D77" s="17">
        <v>15.0</v>
      </c>
      <c r="E77" s="17">
        <v>4.0</v>
      </c>
      <c r="F77" s="1">
        <v>7800.0</v>
      </c>
      <c r="G77" s="1">
        <v>16.3</v>
      </c>
      <c r="H77" s="1">
        <v>500.0</v>
      </c>
      <c r="I77" s="36">
        <f t="shared" si="1"/>
        <v>0.6986826417</v>
      </c>
      <c r="J77" s="3"/>
      <c r="K77" s="3"/>
      <c r="L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1">
        <v>50.0</v>
      </c>
      <c r="B78" s="1">
        <v>1200.0</v>
      </c>
      <c r="C78" s="17">
        <v>10.0</v>
      </c>
      <c r="D78" s="17">
        <v>15.0</v>
      </c>
      <c r="E78" s="17">
        <v>7.0</v>
      </c>
      <c r="F78" s="1">
        <v>7800.0</v>
      </c>
      <c r="G78" s="1">
        <v>16.3</v>
      </c>
      <c r="H78" s="1">
        <v>500.0</v>
      </c>
      <c r="I78" s="36">
        <f t="shared" si="1"/>
        <v>0.6998373556</v>
      </c>
      <c r="J78" s="3"/>
      <c r="K78" s="3"/>
      <c r="L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1">
        <v>50.0</v>
      </c>
      <c r="B79" s="1">
        <v>800.0</v>
      </c>
      <c r="C79" s="17">
        <v>10.0</v>
      </c>
      <c r="D79" s="17">
        <v>15.0</v>
      </c>
      <c r="E79" s="17">
        <v>7.0</v>
      </c>
      <c r="F79" s="1">
        <v>7800.0</v>
      </c>
      <c r="G79" s="1">
        <v>16.3</v>
      </c>
      <c r="H79" s="1">
        <v>500.0</v>
      </c>
      <c r="I79" s="36">
        <f t="shared" si="1"/>
        <v>0.6999975208</v>
      </c>
      <c r="J79" s="3"/>
      <c r="K79" s="3"/>
      <c r="L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1">
        <v>60.0</v>
      </c>
      <c r="B80" s="1">
        <v>2800.0</v>
      </c>
      <c r="C80" s="17">
        <v>10.0</v>
      </c>
      <c r="D80" s="17">
        <v>15.0</v>
      </c>
      <c r="E80" s="17">
        <v>0.0</v>
      </c>
      <c r="F80" s="1">
        <v>7800.0</v>
      </c>
      <c r="G80" s="1">
        <v>16.3</v>
      </c>
      <c r="H80" s="1">
        <v>500.0</v>
      </c>
      <c r="I80" s="36">
        <f t="shared" si="1"/>
        <v>0.6905320412</v>
      </c>
      <c r="J80" s="3"/>
      <c r="K80" s="3"/>
      <c r="L80" s="3"/>
      <c r="M80" s="37" t="s">
        <v>90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1">
        <v>60.0</v>
      </c>
      <c r="B81" s="1">
        <v>2400.0</v>
      </c>
      <c r="C81" s="17">
        <v>10.0</v>
      </c>
      <c r="D81" s="17">
        <v>15.0</v>
      </c>
      <c r="E81" s="17">
        <v>7.0</v>
      </c>
      <c r="F81" s="1">
        <v>7800.0</v>
      </c>
      <c r="G81" s="1">
        <v>16.3</v>
      </c>
      <c r="H81" s="1">
        <v>500.0</v>
      </c>
      <c r="I81" s="36">
        <f t="shared" si="1"/>
        <v>0.6953785022</v>
      </c>
      <c r="J81" s="3"/>
      <c r="K81" s="3"/>
      <c r="L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1">
        <v>60.0</v>
      </c>
      <c r="B82" s="1">
        <v>2000.0</v>
      </c>
      <c r="C82" s="17">
        <v>10.0</v>
      </c>
      <c r="D82" s="17">
        <v>15.0</v>
      </c>
      <c r="E82" s="17">
        <v>7.0</v>
      </c>
      <c r="F82" s="1">
        <v>7800.0</v>
      </c>
      <c r="G82" s="1">
        <v>16.3</v>
      </c>
      <c r="H82" s="1">
        <v>500.0</v>
      </c>
      <c r="I82" s="36">
        <f t="shared" si="1"/>
        <v>0.6983067554</v>
      </c>
      <c r="J82" s="3"/>
      <c r="K82" s="3"/>
      <c r="L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1">
        <v>60.0</v>
      </c>
      <c r="B83" s="1">
        <v>1600.0</v>
      </c>
      <c r="C83" s="17">
        <v>10.0</v>
      </c>
      <c r="D83" s="17">
        <v>15.0</v>
      </c>
      <c r="E83" s="17">
        <v>7.0</v>
      </c>
      <c r="F83" s="1">
        <v>7800.0</v>
      </c>
      <c r="G83" s="1">
        <v>16.3</v>
      </c>
      <c r="H83" s="1">
        <v>500.0</v>
      </c>
      <c r="I83" s="36">
        <f t="shared" si="1"/>
        <v>0.6996244869</v>
      </c>
      <c r="J83" s="3"/>
      <c r="K83" s="3"/>
      <c r="L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1">
        <v>60.0</v>
      </c>
      <c r="B84" s="1">
        <v>1200.0</v>
      </c>
      <c r="C84" s="17">
        <v>10.0</v>
      </c>
      <c r="D84" s="17">
        <v>15.0</v>
      </c>
      <c r="E84" s="17">
        <v>7.0</v>
      </c>
      <c r="F84" s="1">
        <v>7800.0</v>
      </c>
      <c r="G84" s="1">
        <v>16.3</v>
      </c>
      <c r="H84" s="1">
        <v>500.0</v>
      </c>
      <c r="I84" s="36">
        <f t="shared" si="1"/>
        <v>0.6999694882</v>
      </c>
      <c r="J84" s="3"/>
      <c r="K84" s="3"/>
      <c r="L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1">
        <v>60.0</v>
      </c>
      <c r="B85" s="1">
        <v>800.0</v>
      </c>
      <c r="C85" s="17">
        <v>10.0</v>
      </c>
      <c r="D85" s="17">
        <v>15.0</v>
      </c>
      <c r="E85" s="17">
        <v>8.0</v>
      </c>
      <c r="F85" s="1">
        <v>7800.0</v>
      </c>
      <c r="G85" s="1">
        <v>16.3</v>
      </c>
      <c r="H85" s="1">
        <v>500.0</v>
      </c>
      <c r="I85" s="36">
        <f t="shared" si="1"/>
        <v>0.6999997986</v>
      </c>
      <c r="J85" s="3"/>
      <c r="K85" s="3"/>
      <c r="L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1">
        <v>60.0</v>
      </c>
      <c r="B86" s="1">
        <v>400.0</v>
      </c>
      <c r="C86" s="17">
        <v>10.0</v>
      </c>
      <c r="D86" s="17">
        <v>15.0</v>
      </c>
      <c r="E86" s="17">
        <v>8.0</v>
      </c>
      <c r="F86" s="1">
        <v>7800.0</v>
      </c>
      <c r="G86" s="1">
        <v>16.3</v>
      </c>
      <c r="H86" s="1">
        <v>500.0</v>
      </c>
      <c r="I86" s="36">
        <f t="shared" si="1"/>
        <v>0.7</v>
      </c>
      <c r="J86" s="3"/>
      <c r="K86" s="3"/>
      <c r="L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1">
        <v>70.0</v>
      </c>
      <c r="B87" s="1">
        <v>2800.0</v>
      </c>
      <c r="C87" s="17">
        <v>10.0</v>
      </c>
      <c r="D87" s="17">
        <v>15.0</v>
      </c>
      <c r="E87" s="17">
        <v>0.0</v>
      </c>
      <c r="F87" s="1">
        <v>7800.0</v>
      </c>
      <c r="G87" s="1">
        <v>16.3</v>
      </c>
      <c r="H87" s="1">
        <v>500.0</v>
      </c>
      <c r="I87" s="36">
        <f t="shared" si="1"/>
        <v>0.6953785022</v>
      </c>
      <c r="J87" s="3"/>
      <c r="K87" s="3"/>
      <c r="L87" s="3"/>
      <c r="M87" s="37" t="s">
        <v>102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1">
        <v>70.0</v>
      </c>
      <c r="B88" s="1">
        <v>2400.0</v>
      </c>
      <c r="C88" s="17">
        <v>10.0</v>
      </c>
      <c r="D88" s="17">
        <v>15.0</v>
      </c>
      <c r="E88" s="17">
        <v>7.0</v>
      </c>
      <c r="F88" s="1">
        <v>7800.0</v>
      </c>
      <c r="G88" s="1">
        <v>16.3</v>
      </c>
      <c r="H88" s="1">
        <v>500.0</v>
      </c>
      <c r="I88" s="36">
        <f t="shared" si="1"/>
        <v>0.6979983098</v>
      </c>
      <c r="J88" s="3"/>
      <c r="K88" s="3"/>
      <c r="L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1">
        <v>70.0</v>
      </c>
      <c r="B89" s="1">
        <v>2000.0</v>
      </c>
      <c r="C89" s="17">
        <v>10.0</v>
      </c>
      <c r="D89" s="17">
        <v>15.0</v>
      </c>
      <c r="E89" s="17">
        <v>8.0</v>
      </c>
      <c r="F89" s="1">
        <v>7800.0</v>
      </c>
      <c r="G89" s="1">
        <v>16.3</v>
      </c>
      <c r="H89" s="1">
        <v>500.0</v>
      </c>
      <c r="I89" s="36">
        <f t="shared" si="1"/>
        <v>0.6993796217</v>
      </c>
      <c r="J89" s="3"/>
      <c r="K89" s="3"/>
      <c r="L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1">
        <v>70.0</v>
      </c>
      <c r="B90" s="1">
        <v>1600.0</v>
      </c>
      <c r="C90" s="17">
        <v>10.0</v>
      </c>
      <c r="D90" s="17">
        <v>15.0</v>
      </c>
      <c r="E90" s="17">
        <v>8.0</v>
      </c>
      <c r="F90" s="1">
        <v>7800.0</v>
      </c>
      <c r="G90" s="1">
        <v>16.3</v>
      </c>
      <c r="H90" s="1">
        <v>500.0</v>
      </c>
      <c r="I90" s="36">
        <f t="shared" si="1"/>
        <v>0.69989296</v>
      </c>
      <c r="J90" s="3"/>
      <c r="K90" s="3"/>
      <c r="L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1">
        <v>70.0</v>
      </c>
      <c r="B91" s="1">
        <v>1200.0</v>
      </c>
      <c r="C91" s="17">
        <v>10.0</v>
      </c>
      <c r="D91" s="17">
        <v>15.0</v>
      </c>
      <c r="E91" s="17">
        <v>8.0</v>
      </c>
      <c r="F91" s="1">
        <v>7800.0</v>
      </c>
      <c r="G91" s="1">
        <v>16.3</v>
      </c>
      <c r="H91" s="1">
        <v>500.0</v>
      </c>
      <c r="I91" s="36">
        <f t="shared" si="1"/>
        <v>0.6999942761</v>
      </c>
      <c r="J91" s="3"/>
      <c r="K91" s="3"/>
      <c r="L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1">
        <v>70.0</v>
      </c>
      <c r="B92" s="1">
        <v>800.0</v>
      </c>
      <c r="C92" s="17">
        <v>10.0</v>
      </c>
      <c r="D92" s="17">
        <v>15.0</v>
      </c>
      <c r="E92" s="17">
        <v>8.0</v>
      </c>
      <c r="F92" s="1">
        <v>7800.0</v>
      </c>
      <c r="G92" s="1">
        <v>16.3</v>
      </c>
      <c r="H92" s="1">
        <v>500.0</v>
      </c>
      <c r="I92" s="36">
        <f t="shared" si="1"/>
        <v>0.6999999836</v>
      </c>
      <c r="J92" s="3"/>
      <c r="K92" s="3"/>
      <c r="L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1">
        <v>70.0</v>
      </c>
      <c r="B93" s="1">
        <v>400.0</v>
      </c>
      <c r="C93" s="17">
        <v>10.0</v>
      </c>
      <c r="D93" s="17">
        <v>15.0</v>
      </c>
      <c r="E93" s="17">
        <v>8.0</v>
      </c>
      <c r="F93" s="1">
        <v>7800.0</v>
      </c>
      <c r="G93" s="1">
        <v>16.3</v>
      </c>
      <c r="H93" s="1">
        <v>500.0</v>
      </c>
      <c r="I93" s="36">
        <f t="shared" si="1"/>
        <v>0.7</v>
      </c>
      <c r="J93" s="3"/>
      <c r="K93" s="3"/>
      <c r="L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1">
        <v>80.0</v>
      </c>
      <c r="B94" s="1">
        <v>2800.0</v>
      </c>
      <c r="C94" s="17">
        <v>10.0</v>
      </c>
      <c r="D94" s="17">
        <v>15.0</v>
      </c>
      <c r="E94" s="17">
        <v>7.0</v>
      </c>
      <c r="F94" s="1">
        <v>7800.0</v>
      </c>
      <c r="G94" s="1">
        <v>16.3</v>
      </c>
      <c r="H94" s="1">
        <v>500.0</v>
      </c>
      <c r="I94" s="36">
        <f t="shared" si="1"/>
        <v>0.6977441556</v>
      </c>
      <c r="J94" s="3"/>
      <c r="K94" s="3"/>
      <c r="L94" s="3"/>
      <c r="M94" s="37" t="s">
        <v>90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1">
        <v>80.0</v>
      </c>
      <c r="B95" s="1">
        <v>2400.0</v>
      </c>
      <c r="C95" s="17">
        <v>10.0</v>
      </c>
      <c r="D95" s="17">
        <v>15.0</v>
      </c>
      <c r="E95" s="17">
        <v>7.0</v>
      </c>
      <c r="F95" s="1">
        <v>7800.0</v>
      </c>
      <c r="G95" s="1">
        <v>16.3</v>
      </c>
      <c r="H95" s="1">
        <v>500.0</v>
      </c>
      <c r="I95" s="36">
        <f t="shared" si="1"/>
        <v>0.6991330162</v>
      </c>
      <c r="J95" s="3"/>
      <c r="K95" s="3"/>
      <c r="L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1">
        <v>80.0</v>
      </c>
      <c r="B96" s="1">
        <v>2000.0</v>
      </c>
      <c r="C96" s="17">
        <v>10.0</v>
      </c>
      <c r="D96" s="17">
        <v>15.0</v>
      </c>
      <c r="E96" s="17">
        <v>8.0</v>
      </c>
      <c r="F96" s="1">
        <v>7800.0</v>
      </c>
      <c r="G96" s="1">
        <v>16.3</v>
      </c>
      <c r="H96" s="1">
        <v>500.0</v>
      </c>
      <c r="I96" s="36">
        <f t="shared" si="1"/>
        <v>0.6997727031</v>
      </c>
      <c r="J96" s="3"/>
      <c r="K96" s="3"/>
      <c r="L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1">
        <v>80.0</v>
      </c>
      <c r="B97" s="1">
        <v>1600.0</v>
      </c>
      <c r="C97" s="17">
        <v>10.0</v>
      </c>
      <c r="D97" s="17">
        <v>15.0</v>
      </c>
      <c r="E97" s="17">
        <v>8.0</v>
      </c>
      <c r="F97" s="1">
        <v>7800.0</v>
      </c>
      <c r="G97" s="1">
        <v>16.3</v>
      </c>
      <c r="H97" s="1">
        <v>500.0</v>
      </c>
      <c r="I97" s="36">
        <f t="shared" si="1"/>
        <v>0.6999694882</v>
      </c>
      <c r="J97" s="3"/>
      <c r="K97" s="3"/>
      <c r="L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1">
        <v>80.0</v>
      </c>
      <c r="B98" s="1">
        <v>1200.0</v>
      </c>
      <c r="C98" s="17">
        <v>10.0</v>
      </c>
      <c r="D98" s="17">
        <v>15.0</v>
      </c>
      <c r="E98" s="17">
        <v>8.0</v>
      </c>
      <c r="F98" s="1">
        <v>7800.0</v>
      </c>
      <c r="G98" s="1">
        <v>16.3</v>
      </c>
      <c r="H98" s="1">
        <v>500.0</v>
      </c>
      <c r="I98" s="36">
        <f t="shared" si="1"/>
        <v>0.6999989262</v>
      </c>
      <c r="J98" s="3"/>
      <c r="K98" s="3"/>
      <c r="L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1">
        <v>80.0</v>
      </c>
      <c r="B99" s="1">
        <v>800.0</v>
      </c>
      <c r="C99" s="17">
        <v>10.0</v>
      </c>
      <c r="D99" s="17">
        <v>15.0</v>
      </c>
      <c r="E99" s="17">
        <v>8.0</v>
      </c>
      <c r="F99" s="1">
        <v>7800.0</v>
      </c>
      <c r="G99" s="1">
        <v>16.3</v>
      </c>
      <c r="H99" s="1">
        <v>500.0</v>
      </c>
      <c r="I99" s="36">
        <f t="shared" si="1"/>
        <v>0.6999999987</v>
      </c>
      <c r="J99" s="3"/>
      <c r="K99" s="3"/>
      <c r="L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1">
        <v>90.0</v>
      </c>
      <c r="B100" s="1">
        <v>2800.0</v>
      </c>
      <c r="C100" s="17">
        <v>10.0</v>
      </c>
      <c r="D100" s="17">
        <v>15.0</v>
      </c>
      <c r="E100" s="17">
        <v>7.0</v>
      </c>
      <c r="F100" s="1">
        <v>7800.0</v>
      </c>
      <c r="G100" s="1">
        <v>16.3</v>
      </c>
      <c r="H100" s="1">
        <v>500.0</v>
      </c>
      <c r="I100" s="36">
        <f t="shared" si="1"/>
        <v>0.6988988778</v>
      </c>
      <c r="J100" s="3"/>
      <c r="K100" s="3"/>
      <c r="L100" s="3"/>
      <c r="M100" s="37" t="s">
        <v>90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1">
        <v>90.0</v>
      </c>
      <c r="B101" s="1">
        <v>2400.0</v>
      </c>
      <c r="C101" s="17">
        <v>10.0</v>
      </c>
      <c r="D101" s="17">
        <v>15.0</v>
      </c>
      <c r="E101" s="17">
        <v>8.0</v>
      </c>
      <c r="F101" s="1">
        <v>7800.0</v>
      </c>
      <c r="G101" s="1">
        <v>16.3</v>
      </c>
      <c r="H101" s="1">
        <v>500.0</v>
      </c>
      <c r="I101" s="36">
        <f t="shared" si="1"/>
        <v>0.6996244869</v>
      </c>
      <c r="J101" s="3"/>
      <c r="K101" s="3"/>
      <c r="L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1">
        <v>90.0</v>
      </c>
      <c r="B102" s="1">
        <v>2000.0</v>
      </c>
      <c r="C102" s="17">
        <v>10.0</v>
      </c>
      <c r="D102" s="17">
        <v>15.0</v>
      </c>
      <c r="E102" s="17">
        <v>8.0</v>
      </c>
      <c r="F102" s="1">
        <v>7800.0</v>
      </c>
      <c r="G102" s="1">
        <v>16.3</v>
      </c>
      <c r="H102" s="1">
        <v>500.0</v>
      </c>
      <c r="I102" s="36">
        <f t="shared" si="1"/>
        <v>0.699916722</v>
      </c>
      <c r="J102" s="3"/>
      <c r="K102" s="3"/>
      <c r="L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1">
        <v>90.0</v>
      </c>
      <c r="B103" s="1">
        <v>1600.0</v>
      </c>
      <c r="C103" s="17">
        <v>10.0</v>
      </c>
      <c r="D103" s="17">
        <v>15.0</v>
      </c>
      <c r="E103" s="17">
        <v>8.0</v>
      </c>
      <c r="F103" s="1">
        <v>7800.0</v>
      </c>
      <c r="G103" s="1">
        <v>16.3</v>
      </c>
      <c r="H103" s="1">
        <v>500.0</v>
      </c>
      <c r="I103" s="36">
        <f t="shared" si="1"/>
        <v>0.6999913026</v>
      </c>
      <c r="J103" s="3"/>
      <c r="K103" s="3"/>
      <c r="L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1">
        <v>90.0</v>
      </c>
      <c r="B104" s="1">
        <v>1200.0</v>
      </c>
      <c r="C104" s="17">
        <v>10.0</v>
      </c>
      <c r="D104" s="17">
        <v>15.0</v>
      </c>
      <c r="E104" s="17">
        <v>8.0</v>
      </c>
      <c r="F104" s="1">
        <v>7800.0</v>
      </c>
      <c r="G104" s="1">
        <v>16.3</v>
      </c>
      <c r="H104" s="1">
        <v>500.0</v>
      </c>
      <c r="I104" s="36">
        <f t="shared" si="1"/>
        <v>0.6999997986</v>
      </c>
      <c r="J104" s="3"/>
      <c r="K104" s="3"/>
      <c r="L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1">
        <v>90.0</v>
      </c>
      <c r="B105" s="1">
        <v>800.0</v>
      </c>
      <c r="C105" s="17">
        <v>10.0</v>
      </c>
      <c r="D105" s="17">
        <v>15.0</v>
      </c>
      <c r="E105" s="17">
        <v>8.0</v>
      </c>
      <c r="F105" s="1">
        <v>7800.0</v>
      </c>
      <c r="G105" s="1">
        <v>16.3</v>
      </c>
      <c r="H105" s="1">
        <v>500.0</v>
      </c>
      <c r="I105" s="36">
        <f t="shared" si="1"/>
        <v>0.6999999999</v>
      </c>
      <c r="J105" s="3"/>
      <c r="K105" s="3"/>
      <c r="L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1">
        <v>90.0</v>
      </c>
      <c r="B106" s="1">
        <v>400.0</v>
      </c>
      <c r="C106" s="17">
        <v>10.0</v>
      </c>
      <c r="D106" s="17">
        <v>15.0</v>
      </c>
      <c r="E106" s="17">
        <v>8.0</v>
      </c>
      <c r="F106" s="1">
        <v>7800.0</v>
      </c>
      <c r="G106" s="1">
        <v>16.3</v>
      </c>
      <c r="H106" s="1">
        <v>500.0</v>
      </c>
      <c r="I106" s="36">
        <f t="shared" si="1"/>
        <v>0.7</v>
      </c>
      <c r="J106" s="3"/>
      <c r="K106" s="3"/>
      <c r="L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1">
        <v>100.0</v>
      </c>
      <c r="B107" s="1">
        <v>2800.0</v>
      </c>
      <c r="C107" s="17">
        <v>10.0</v>
      </c>
      <c r="D107" s="17">
        <v>15.0</v>
      </c>
      <c r="E107" s="17">
        <v>8.0</v>
      </c>
      <c r="F107" s="1">
        <v>7800.0</v>
      </c>
      <c r="G107" s="1">
        <v>16.3</v>
      </c>
      <c r="H107" s="1">
        <v>500.0</v>
      </c>
      <c r="I107" s="36">
        <f t="shared" si="1"/>
        <v>0.6994625205</v>
      </c>
      <c r="J107" s="3"/>
      <c r="K107" s="3"/>
      <c r="L107" s="3"/>
      <c r="M107" s="37" t="s">
        <v>90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1">
        <v>100.0</v>
      </c>
      <c r="B108" s="1">
        <v>2400.0</v>
      </c>
      <c r="C108" s="17">
        <v>10.0</v>
      </c>
      <c r="D108" s="17">
        <v>15.0</v>
      </c>
      <c r="E108" s="17">
        <v>8.0</v>
      </c>
      <c r="F108" s="1">
        <v>7800.0</v>
      </c>
      <c r="G108" s="1">
        <v>16.3</v>
      </c>
      <c r="H108" s="1">
        <v>500.0</v>
      </c>
      <c r="I108" s="36">
        <f t="shared" si="1"/>
        <v>0.6998373556</v>
      </c>
      <c r="J108" s="3"/>
      <c r="K108" s="3"/>
      <c r="L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1">
        <v>100.0</v>
      </c>
      <c r="B109" s="1">
        <v>2000.0</v>
      </c>
      <c r="C109" s="17">
        <v>10.0</v>
      </c>
      <c r="D109" s="17">
        <v>15.0</v>
      </c>
      <c r="E109" s="17">
        <v>8.0</v>
      </c>
      <c r="F109" s="1">
        <v>7800.0</v>
      </c>
      <c r="G109" s="1">
        <v>16.3</v>
      </c>
      <c r="H109" s="1">
        <v>500.0</v>
      </c>
      <c r="I109" s="36">
        <f t="shared" si="1"/>
        <v>0.6999694882</v>
      </c>
      <c r="J109" s="3"/>
      <c r="K109" s="3"/>
      <c r="L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1">
        <v>100.0</v>
      </c>
      <c r="B110" s="1">
        <v>1600.0</v>
      </c>
      <c r="C110" s="17">
        <v>10.0</v>
      </c>
      <c r="D110" s="17">
        <v>15.0</v>
      </c>
      <c r="E110" s="17">
        <v>8.0</v>
      </c>
      <c r="F110" s="1">
        <v>7800.0</v>
      </c>
      <c r="G110" s="1">
        <v>16.3</v>
      </c>
      <c r="H110" s="1">
        <v>500.0</v>
      </c>
      <c r="I110" s="36">
        <f t="shared" si="1"/>
        <v>0.6999975208</v>
      </c>
      <c r="J110" s="3"/>
      <c r="K110" s="3"/>
      <c r="L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1">
        <v>100.0</v>
      </c>
      <c r="B111" s="1">
        <v>1200.0</v>
      </c>
      <c r="C111" s="17">
        <v>10.0</v>
      </c>
      <c r="D111" s="17">
        <v>15.0</v>
      </c>
      <c r="E111" s="17">
        <v>8.0</v>
      </c>
      <c r="F111" s="1">
        <v>7800.0</v>
      </c>
      <c r="G111" s="1">
        <v>16.3</v>
      </c>
      <c r="H111" s="1">
        <v>500.0</v>
      </c>
      <c r="I111" s="36">
        <f t="shared" si="1"/>
        <v>0.6999999622</v>
      </c>
      <c r="J111" s="3"/>
      <c r="K111" s="3"/>
      <c r="L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1">
        <v>100.0</v>
      </c>
      <c r="B112" s="1">
        <v>800.0</v>
      </c>
      <c r="C112" s="17">
        <v>10.0</v>
      </c>
      <c r="D112" s="17">
        <v>15.0</v>
      </c>
      <c r="E112" s="17">
        <v>8.0</v>
      </c>
      <c r="F112" s="1">
        <v>7800.0</v>
      </c>
      <c r="G112" s="1">
        <v>16.3</v>
      </c>
      <c r="H112" s="1">
        <v>500.0</v>
      </c>
      <c r="I112" s="36">
        <f t="shared" si="1"/>
        <v>0.7</v>
      </c>
      <c r="J112" s="3"/>
      <c r="K112" s="3"/>
      <c r="L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1">
        <v>260.0</v>
      </c>
      <c r="B113" s="1">
        <v>520.0</v>
      </c>
      <c r="C113" s="17">
        <v>50.0</v>
      </c>
      <c r="D113" s="17">
        <v>50.0</v>
      </c>
      <c r="E113" s="17">
        <v>8.0</v>
      </c>
      <c r="F113" s="1">
        <v>7800.0</v>
      </c>
      <c r="G113" s="1">
        <v>16.3</v>
      </c>
      <c r="H113" s="1">
        <v>500.0</v>
      </c>
      <c r="I113" s="36">
        <f t="shared" si="1"/>
        <v>0.699916722</v>
      </c>
      <c r="J113" s="3"/>
      <c r="K113" s="3"/>
      <c r="L113" s="3"/>
      <c r="M113" s="37" t="s">
        <v>96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1">
        <v>260.0</v>
      </c>
      <c r="B114" s="1">
        <v>870.0</v>
      </c>
      <c r="C114" s="17">
        <v>50.0</v>
      </c>
      <c r="D114" s="17">
        <v>50.0</v>
      </c>
      <c r="E114" s="17">
        <v>8.0</v>
      </c>
      <c r="F114" s="1">
        <v>7800.0</v>
      </c>
      <c r="G114" s="1">
        <v>16.3</v>
      </c>
      <c r="H114" s="1">
        <v>500.0</v>
      </c>
      <c r="I114" s="36">
        <f t="shared" si="1"/>
        <v>0.6968422371</v>
      </c>
      <c r="J114" s="3"/>
      <c r="K114" s="3"/>
      <c r="L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1">
        <v>260.0</v>
      </c>
      <c r="B115" s="1">
        <v>1300.0</v>
      </c>
      <c r="C115" s="17">
        <v>50.0</v>
      </c>
      <c r="D115" s="17">
        <v>50.0</v>
      </c>
      <c r="E115" s="17">
        <v>5.0</v>
      </c>
      <c r="F115" s="1">
        <v>7800.0</v>
      </c>
      <c r="G115" s="1">
        <v>16.3</v>
      </c>
      <c r="H115" s="1">
        <v>500.0</v>
      </c>
      <c r="I115" s="36">
        <f t="shared" si="1"/>
        <v>0.6811517501</v>
      </c>
      <c r="J115" s="3"/>
      <c r="K115" s="3"/>
      <c r="L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1">
        <v>260.0</v>
      </c>
      <c r="B116" s="1">
        <v>1470.0</v>
      </c>
      <c r="C116" s="17">
        <v>50.0</v>
      </c>
      <c r="D116" s="17">
        <v>50.0</v>
      </c>
      <c r="E116" s="17">
        <v>5.0</v>
      </c>
      <c r="F116" s="1">
        <v>7800.0</v>
      </c>
      <c r="G116" s="1">
        <v>16.3</v>
      </c>
      <c r="H116" s="1">
        <v>500.0</v>
      </c>
      <c r="I116" s="36">
        <f t="shared" si="1"/>
        <v>0.6713703756</v>
      </c>
      <c r="J116" s="3"/>
      <c r="K116" s="3"/>
      <c r="L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1">
        <v>260.0</v>
      </c>
      <c r="B117" s="1">
        <v>2200.0</v>
      </c>
      <c r="C117" s="17">
        <v>50.0</v>
      </c>
      <c r="D117" s="17">
        <v>50.0</v>
      </c>
      <c r="E117" s="17">
        <v>6.0</v>
      </c>
      <c r="F117" s="1">
        <v>7800.0</v>
      </c>
      <c r="G117" s="1">
        <v>16.3</v>
      </c>
      <c r="H117" s="1">
        <v>500.0</v>
      </c>
      <c r="I117" s="36">
        <f t="shared" si="1"/>
        <v>0.6173061925</v>
      </c>
      <c r="J117" s="3"/>
      <c r="K117" s="3"/>
      <c r="L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1">
        <v>800.0</v>
      </c>
      <c r="B118" s="1">
        <v>2670.0</v>
      </c>
      <c r="C118" s="17">
        <v>50.0</v>
      </c>
      <c r="D118" s="17">
        <v>50.0</v>
      </c>
      <c r="E118" s="17">
        <v>6.0</v>
      </c>
      <c r="F118" s="1">
        <v>7800.0</v>
      </c>
      <c r="G118" s="1">
        <v>16.3</v>
      </c>
      <c r="H118" s="1">
        <v>500.0</v>
      </c>
      <c r="I118" s="36">
        <f t="shared" si="1"/>
        <v>0.696886153</v>
      </c>
      <c r="J118" s="3"/>
      <c r="K118" s="3"/>
      <c r="L118" s="3"/>
      <c r="M118" s="7" t="s">
        <v>96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1">
        <v>620.0</v>
      </c>
      <c r="B119" s="1">
        <v>1470.0</v>
      </c>
      <c r="C119" s="17">
        <v>50.0</v>
      </c>
      <c r="D119" s="17">
        <v>50.0</v>
      </c>
      <c r="E119" s="17">
        <v>3.0</v>
      </c>
      <c r="F119" s="1">
        <v>7800.0</v>
      </c>
      <c r="G119" s="1">
        <v>16.3</v>
      </c>
      <c r="H119" s="1">
        <v>500.0</v>
      </c>
      <c r="I119" s="36">
        <f t="shared" si="1"/>
        <v>0.6996575647</v>
      </c>
      <c r="J119" s="3"/>
      <c r="K119" s="3"/>
      <c r="L119" s="3"/>
      <c r="M119" s="37" t="s">
        <v>96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1">
        <v>50.0</v>
      </c>
      <c r="B120" s="1">
        <v>50.0</v>
      </c>
      <c r="C120" s="17">
        <v>50.0</v>
      </c>
      <c r="D120" s="17">
        <v>80.0</v>
      </c>
      <c r="E120" s="17">
        <v>0.0</v>
      </c>
      <c r="F120" s="1">
        <v>7800.0</v>
      </c>
      <c r="G120" s="1">
        <v>16.3</v>
      </c>
      <c r="H120" s="1">
        <v>500.0</v>
      </c>
      <c r="I120" s="36">
        <f t="shared" si="1"/>
        <v>0.6993987852</v>
      </c>
      <c r="J120" s="3"/>
      <c r="K120" s="3"/>
      <c r="L120" s="3"/>
      <c r="M120" s="37" t="s">
        <v>103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1">
        <v>60.0</v>
      </c>
      <c r="B121" s="1">
        <v>60.0</v>
      </c>
      <c r="C121" s="17">
        <v>50.0</v>
      </c>
      <c r="D121" s="17">
        <v>80.0</v>
      </c>
      <c r="E121" s="17">
        <v>0.0</v>
      </c>
      <c r="F121" s="1">
        <v>7800.0</v>
      </c>
      <c r="G121" s="1">
        <v>16.3</v>
      </c>
      <c r="H121" s="1">
        <v>500.0</v>
      </c>
      <c r="I121" s="36">
        <f t="shared" si="1"/>
        <v>0.6993987852</v>
      </c>
      <c r="J121" s="3"/>
      <c r="K121" s="3"/>
      <c r="L121" s="3"/>
      <c r="M121" s="37" t="s">
        <v>103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1">
        <v>70.0</v>
      </c>
      <c r="B122" s="1">
        <v>70.0</v>
      </c>
      <c r="C122" s="17">
        <v>50.0</v>
      </c>
      <c r="D122" s="17">
        <v>80.0</v>
      </c>
      <c r="E122" s="17">
        <v>0.0</v>
      </c>
      <c r="F122" s="1">
        <v>7800.0</v>
      </c>
      <c r="G122" s="1">
        <v>16.3</v>
      </c>
      <c r="H122" s="1">
        <v>500.0</v>
      </c>
      <c r="I122" s="36">
        <f t="shared" si="1"/>
        <v>0.6993987852</v>
      </c>
      <c r="J122" s="3"/>
      <c r="K122" s="3"/>
      <c r="L122" s="3"/>
      <c r="M122" s="37" t="s">
        <v>102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1">
        <v>120.0</v>
      </c>
      <c r="B123" s="1">
        <v>28.8</v>
      </c>
      <c r="C123" s="17">
        <v>50.0</v>
      </c>
      <c r="D123" s="17">
        <v>80.0</v>
      </c>
      <c r="E123" s="17">
        <v>0.0</v>
      </c>
      <c r="F123" s="1">
        <v>7800.0</v>
      </c>
      <c r="G123" s="1">
        <v>16.3</v>
      </c>
      <c r="H123" s="1">
        <v>500.0</v>
      </c>
      <c r="I123" s="36">
        <f t="shared" si="1"/>
        <v>0.7</v>
      </c>
      <c r="J123" s="3"/>
      <c r="K123" s="3"/>
      <c r="L123" s="3"/>
      <c r="M123" s="37" t="s">
        <v>103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1">
        <v>125.0</v>
      </c>
      <c r="B124" s="1">
        <v>30.0</v>
      </c>
      <c r="C124" s="17">
        <v>50.0</v>
      </c>
      <c r="D124" s="17">
        <v>80.0</v>
      </c>
      <c r="E124" s="17">
        <v>0.0</v>
      </c>
      <c r="F124" s="1">
        <v>7800.0</v>
      </c>
      <c r="G124" s="1">
        <v>16.3</v>
      </c>
      <c r="H124" s="1">
        <v>500.0</v>
      </c>
      <c r="I124" s="36">
        <f t="shared" si="1"/>
        <v>0.7</v>
      </c>
      <c r="J124" s="3"/>
      <c r="K124" s="3"/>
      <c r="L124" s="3"/>
      <c r="M124" s="37" t="s">
        <v>103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1">
        <v>130.0</v>
      </c>
      <c r="B125" s="1">
        <v>31.2</v>
      </c>
      <c r="C125" s="17">
        <v>50.0</v>
      </c>
      <c r="D125" s="17">
        <v>80.0</v>
      </c>
      <c r="E125" s="17">
        <v>0.0</v>
      </c>
      <c r="F125" s="1">
        <v>7800.0</v>
      </c>
      <c r="G125" s="1">
        <v>16.3</v>
      </c>
      <c r="H125" s="1">
        <v>500.0</v>
      </c>
      <c r="I125" s="36">
        <f t="shared" si="1"/>
        <v>0.7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1">
        <v>180.0</v>
      </c>
      <c r="B126" s="1">
        <v>18.0</v>
      </c>
      <c r="C126" s="17">
        <v>50.0</v>
      </c>
      <c r="D126" s="17">
        <v>80.0</v>
      </c>
      <c r="E126" s="17">
        <v>0.0</v>
      </c>
      <c r="F126" s="1">
        <v>7800.0</v>
      </c>
      <c r="G126" s="1">
        <v>16.3</v>
      </c>
      <c r="H126" s="1">
        <v>500.0</v>
      </c>
      <c r="I126" s="36">
        <f t="shared" si="1"/>
        <v>0.7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1">
        <v>200.0</v>
      </c>
      <c r="B127" s="1">
        <v>20.0</v>
      </c>
      <c r="C127" s="17">
        <v>50.0</v>
      </c>
      <c r="D127" s="17">
        <v>80.0</v>
      </c>
      <c r="E127" s="17">
        <v>0.0</v>
      </c>
      <c r="F127" s="1">
        <v>7800.0</v>
      </c>
      <c r="G127" s="1">
        <v>16.3</v>
      </c>
      <c r="H127" s="1">
        <v>500.0</v>
      </c>
      <c r="I127" s="36">
        <f t="shared" si="1"/>
        <v>0.7</v>
      </c>
      <c r="J127" s="3"/>
      <c r="K127" s="3"/>
      <c r="L127" s="3"/>
      <c r="M127" s="37" t="s">
        <v>103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1">
        <v>220.0</v>
      </c>
      <c r="B128" s="1">
        <v>22.0</v>
      </c>
      <c r="C128" s="17">
        <v>50.0</v>
      </c>
      <c r="D128" s="17">
        <v>80.0</v>
      </c>
      <c r="E128" s="17">
        <v>0.0</v>
      </c>
      <c r="F128" s="1">
        <v>7800.0</v>
      </c>
      <c r="G128" s="1">
        <v>16.3</v>
      </c>
      <c r="H128" s="1">
        <v>500.0</v>
      </c>
      <c r="I128" s="36">
        <f t="shared" si="1"/>
        <v>0.7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</sheetData>
  <mergeCells count="21">
    <mergeCell ref="M3:M8"/>
    <mergeCell ref="M9:M13"/>
    <mergeCell ref="M14:M16"/>
    <mergeCell ref="M17:M18"/>
    <mergeCell ref="M19:M21"/>
    <mergeCell ref="M22:M24"/>
    <mergeCell ref="M25:M27"/>
    <mergeCell ref="M74:M79"/>
    <mergeCell ref="M80:M86"/>
    <mergeCell ref="M87:M93"/>
    <mergeCell ref="M94:M99"/>
    <mergeCell ref="M100:M106"/>
    <mergeCell ref="M107:M112"/>
    <mergeCell ref="M113:M117"/>
    <mergeCell ref="M34:M36"/>
    <mergeCell ref="M37:M38"/>
    <mergeCell ref="M41:M43"/>
    <mergeCell ref="M44:M46"/>
    <mergeCell ref="M53:M59"/>
    <mergeCell ref="M60:M66"/>
    <mergeCell ref="M67:M73"/>
  </mergeCells>
  <hyperlinks>
    <hyperlink r:id="rId1" ref="M2"/>
    <hyperlink r:id="rId2" ref="M3"/>
    <hyperlink r:id="rId3" ref="M9"/>
    <hyperlink r:id="rId4" ref="M14"/>
    <hyperlink r:id="rId5" ref="M17"/>
    <hyperlink r:id="rId6" ref="M19"/>
    <hyperlink r:id="rId7" ref="M22"/>
    <hyperlink r:id="rId8" ref="M25"/>
    <hyperlink r:id="rId9" ref="M28"/>
    <hyperlink r:id="rId10" ref="M29"/>
    <hyperlink r:id="rId11" ref="M30"/>
    <hyperlink r:id="rId12" ref="M31"/>
    <hyperlink r:id="rId13" ref="M32"/>
    <hyperlink r:id="rId14" ref="M33"/>
    <hyperlink r:id="rId15" ref="M34"/>
    <hyperlink r:id="rId16" ref="M37"/>
    <hyperlink r:id="rId17" ref="M39"/>
    <hyperlink r:id="rId18" ref="M40"/>
    <hyperlink r:id="rId19" ref="M41"/>
    <hyperlink r:id="rId20" ref="M44"/>
    <hyperlink r:id="rId21" ref="M47"/>
    <hyperlink r:id="rId22" ref="M48"/>
    <hyperlink r:id="rId23" ref="M49"/>
    <hyperlink r:id="rId24" ref="M50"/>
    <hyperlink r:id="rId25" ref="M51"/>
    <hyperlink r:id="rId26" ref="M52"/>
    <hyperlink r:id="rId27" ref="M53"/>
    <hyperlink r:id="rId28" ref="M60"/>
    <hyperlink r:id="rId29" ref="M67"/>
    <hyperlink r:id="rId30" ref="M74"/>
    <hyperlink r:id="rId31" ref="M80"/>
    <hyperlink r:id="rId32" ref="M87"/>
    <hyperlink r:id="rId33" ref="M94"/>
    <hyperlink r:id="rId34" ref="M100"/>
    <hyperlink r:id="rId35" ref="M107"/>
    <hyperlink r:id="rId36" ref="M113"/>
    <hyperlink r:id="rId37" ref="M118"/>
    <hyperlink r:id="rId38" ref="M119"/>
    <hyperlink r:id="rId39" ref="M120"/>
    <hyperlink r:id="rId40" ref="M121"/>
    <hyperlink r:id="rId41" ref="M122"/>
    <hyperlink r:id="rId42" ref="M123"/>
    <hyperlink r:id="rId43" ref="M124"/>
    <hyperlink r:id="rId44" ref="M127"/>
  </hyperlinks>
  <drawing r:id="rId4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104</v>
      </c>
      <c r="B1" s="38" t="s">
        <v>105</v>
      </c>
      <c r="C1" s="38" t="s">
        <v>106</v>
      </c>
      <c r="D1" s="38" t="s">
        <v>18</v>
      </c>
      <c r="E1" s="38" t="s">
        <v>107</v>
      </c>
      <c r="F1" s="38" t="s">
        <v>108</v>
      </c>
      <c r="G1" s="38" t="s">
        <v>109</v>
      </c>
      <c r="H1" s="38" t="s">
        <v>110</v>
      </c>
      <c r="I1" s="38" t="s">
        <v>111</v>
      </c>
      <c r="J1" s="38" t="s">
        <v>112</v>
      </c>
      <c r="K1" s="38" t="s">
        <v>113</v>
      </c>
      <c r="L1" s="39" t="s">
        <v>114</v>
      </c>
    </row>
    <row r="2">
      <c r="A2" s="40">
        <v>16.6</v>
      </c>
      <c r="B2" s="40">
        <v>100.0</v>
      </c>
      <c r="C2" s="40">
        <v>300.0</v>
      </c>
      <c r="D2" s="40">
        <v>0.18</v>
      </c>
      <c r="E2" s="40">
        <v>0.03</v>
      </c>
      <c r="F2" s="40">
        <v>333.33</v>
      </c>
      <c r="G2" s="40">
        <v>5.41</v>
      </c>
      <c r="H2" s="40">
        <v>7.1036269E7</v>
      </c>
      <c r="I2" s="41">
        <v>2.71E-5</v>
      </c>
      <c r="J2" s="40">
        <v>1.22</v>
      </c>
      <c r="K2" s="40">
        <v>11.88</v>
      </c>
      <c r="L2" s="42" t="s">
        <v>115</v>
      </c>
    </row>
    <row r="3">
      <c r="A3" s="40">
        <v>16.6</v>
      </c>
      <c r="B3" s="40">
        <v>100.0</v>
      </c>
      <c r="C3" s="40">
        <v>375.0</v>
      </c>
      <c r="D3" s="40">
        <v>0.18</v>
      </c>
      <c r="E3" s="40">
        <v>0.03</v>
      </c>
      <c r="F3" s="40">
        <v>267.67</v>
      </c>
      <c r="G3" s="40">
        <v>5.88</v>
      </c>
      <c r="H3" s="40">
        <v>7.1036269E7</v>
      </c>
      <c r="I3" s="41">
        <v>2.39E-5</v>
      </c>
      <c r="J3" s="40">
        <v>1.22</v>
      </c>
      <c r="K3" s="40">
        <v>12.55</v>
      </c>
    </row>
    <row r="4">
      <c r="A4" s="40">
        <v>16.6</v>
      </c>
      <c r="B4" s="40">
        <v>100.0</v>
      </c>
      <c r="C4" s="40">
        <v>450.0</v>
      </c>
      <c r="D4" s="40">
        <v>0.18</v>
      </c>
      <c r="E4" s="40">
        <v>0.03</v>
      </c>
      <c r="F4" s="40">
        <v>222.22</v>
      </c>
      <c r="G4" s="40">
        <v>5.69</v>
      </c>
      <c r="H4" s="40">
        <v>7.1036269E7</v>
      </c>
      <c r="I4" s="41">
        <v>2.12E-5</v>
      </c>
      <c r="J4" s="40">
        <v>1.22</v>
      </c>
      <c r="K4" s="40">
        <v>12.88</v>
      </c>
    </row>
    <row r="5">
      <c r="A5" s="40">
        <v>16.6</v>
      </c>
      <c r="B5" s="40">
        <v>100.0</v>
      </c>
      <c r="C5" s="40">
        <v>525.0</v>
      </c>
      <c r="D5" s="40">
        <v>0.18</v>
      </c>
      <c r="E5" s="40">
        <v>0.03</v>
      </c>
      <c r="F5" s="40">
        <v>190.48</v>
      </c>
      <c r="G5" s="40">
        <v>5.69</v>
      </c>
      <c r="H5" s="40">
        <v>7.1036269E7</v>
      </c>
      <c r="I5" s="41">
        <v>1.96E-5</v>
      </c>
      <c r="J5" s="40">
        <v>1.22</v>
      </c>
      <c r="K5" s="40">
        <v>14.18</v>
      </c>
    </row>
    <row r="6">
      <c r="A6" s="40">
        <v>16.6</v>
      </c>
      <c r="B6" s="40">
        <v>100.0</v>
      </c>
      <c r="C6" s="40">
        <v>300.0</v>
      </c>
      <c r="D6" s="40">
        <v>0.18</v>
      </c>
      <c r="E6" s="40">
        <v>0.04</v>
      </c>
      <c r="F6" s="40">
        <v>333.33</v>
      </c>
      <c r="G6" s="40">
        <v>4.64</v>
      </c>
      <c r="H6" s="40">
        <v>7.1036269E7</v>
      </c>
      <c r="I6" s="41">
        <v>3.6E-5</v>
      </c>
      <c r="J6" s="40">
        <v>1.22</v>
      </c>
      <c r="K6" s="40">
        <v>14.6</v>
      </c>
    </row>
    <row r="7">
      <c r="A7" s="40">
        <v>16.6</v>
      </c>
      <c r="B7" s="40">
        <v>100.0</v>
      </c>
      <c r="C7" s="40">
        <v>375.0</v>
      </c>
      <c r="D7" s="40">
        <v>0.18</v>
      </c>
      <c r="E7" s="40">
        <v>0.04</v>
      </c>
      <c r="F7" s="40">
        <v>266.67</v>
      </c>
      <c r="G7" s="40">
        <v>4.84</v>
      </c>
      <c r="H7" s="40">
        <v>7.1036269E7</v>
      </c>
      <c r="I7" s="41">
        <v>3.27E-5</v>
      </c>
      <c r="J7" s="40">
        <v>1.22</v>
      </c>
      <c r="K7" s="40">
        <v>15.16</v>
      </c>
    </row>
    <row r="8">
      <c r="A8" s="40">
        <v>16.6</v>
      </c>
      <c r="B8" s="40">
        <v>100.0</v>
      </c>
      <c r="C8" s="40">
        <v>450.0</v>
      </c>
      <c r="D8" s="40">
        <v>0.18</v>
      </c>
      <c r="E8" s="40">
        <v>0.04</v>
      </c>
      <c r="F8" s="40">
        <v>222.22</v>
      </c>
      <c r="G8" s="40">
        <v>5.07</v>
      </c>
      <c r="H8" s="40">
        <v>7.1036269E7</v>
      </c>
      <c r="I8" s="41">
        <v>2.94E-5</v>
      </c>
      <c r="J8" s="40">
        <v>1.22</v>
      </c>
      <c r="K8" s="40">
        <v>16.14</v>
      </c>
    </row>
    <row r="9">
      <c r="A9" s="40">
        <v>16.6</v>
      </c>
      <c r="B9" s="40">
        <v>100.0</v>
      </c>
      <c r="C9" s="40">
        <v>525.0</v>
      </c>
      <c r="D9" s="40">
        <v>0.18</v>
      </c>
      <c r="E9" s="40">
        <v>0.04</v>
      </c>
      <c r="F9" s="40">
        <v>190.48</v>
      </c>
      <c r="G9" s="40">
        <v>5.32</v>
      </c>
      <c r="H9" s="40">
        <v>7.1036269E7</v>
      </c>
      <c r="I9" s="41">
        <v>2.43E-5</v>
      </c>
      <c r="J9" s="40">
        <v>1.22</v>
      </c>
      <c r="K9" s="40">
        <v>18.17</v>
      </c>
    </row>
    <row r="10">
      <c r="A10" s="40">
        <v>28.0</v>
      </c>
      <c r="B10" s="40">
        <v>100.0</v>
      </c>
      <c r="C10" s="40">
        <v>300.0</v>
      </c>
      <c r="D10" s="40">
        <v>0.18</v>
      </c>
      <c r="E10" s="40">
        <v>0.03</v>
      </c>
      <c r="F10" s="40">
        <v>333.33</v>
      </c>
      <c r="G10" s="40">
        <v>5.89</v>
      </c>
      <c r="H10" s="40">
        <v>7.1036269E7</v>
      </c>
      <c r="I10" s="41">
        <v>2.89E-5</v>
      </c>
      <c r="J10" s="40">
        <v>1.22</v>
      </c>
      <c r="K10" s="40">
        <v>12.25</v>
      </c>
    </row>
    <row r="11">
      <c r="A11" s="40">
        <v>28.0</v>
      </c>
      <c r="B11" s="40">
        <v>100.0</v>
      </c>
      <c r="C11" s="40">
        <v>375.0</v>
      </c>
      <c r="D11" s="40">
        <v>0.18</v>
      </c>
      <c r="E11" s="40">
        <v>0.03</v>
      </c>
      <c r="F11" s="40">
        <v>266.67</v>
      </c>
      <c r="G11" s="40">
        <v>5.88</v>
      </c>
      <c r="H11" s="40">
        <v>7.1036269E7</v>
      </c>
      <c r="I11" s="41">
        <v>2.47E-5</v>
      </c>
      <c r="J11" s="40">
        <v>1.22</v>
      </c>
      <c r="K11" s="40">
        <v>13.98</v>
      </c>
    </row>
    <row r="12">
      <c r="A12" s="40">
        <v>28.0</v>
      </c>
      <c r="B12" s="40">
        <v>100.0</v>
      </c>
      <c r="C12" s="40">
        <v>450.0</v>
      </c>
      <c r="D12" s="40">
        <v>0.18</v>
      </c>
      <c r="E12" s="40">
        <v>0.03</v>
      </c>
      <c r="F12" s="40">
        <v>222.22</v>
      </c>
      <c r="G12" s="40">
        <v>5.69</v>
      </c>
      <c r="H12" s="40">
        <v>7.1036269E7</v>
      </c>
      <c r="I12" s="41">
        <v>2.13E-5</v>
      </c>
      <c r="J12" s="40">
        <v>1.22</v>
      </c>
      <c r="K12" s="40">
        <v>14.4</v>
      </c>
    </row>
    <row r="13">
      <c r="A13" s="40">
        <v>28.0</v>
      </c>
      <c r="B13" s="40">
        <v>100.0</v>
      </c>
      <c r="C13" s="40">
        <v>525.0</v>
      </c>
      <c r="D13" s="40">
        <v>0.18</v>
      </c>
      <c r="E13" s="40">
        <v>0.03</v>
      </c>
      <c r="F13" s="40">
        <v>190.48</v>
      </c>
      <c r="G13" s="40">
        <v>5.69</v>
      </c>
      <c r="H13" s="40">
        <v>7.1036269E7</v>
      </c>
      <c r="I13" s="41">
        <v>2.0E-5</v>
      </c>
      <c r="J13" s="40">
        <v>1.22</v>
      </c>
      <c r="K13" s="40">
        <v>16.47</v>
      </c>
    </row>
    <row r="14">
      <c r="A14" s="40">
        <v>17.0</v>
      </c>
      <c r="B14" s="40">
        <v>100.0</v>
      </c>
      <c r="C14" s="40">
        <v>250.0</v>
      </c>
      <c r="D14" s="40">
        <v>0.07</v>
      </c>
      <c r="E14" s="40">
        <v>0.03</v>
      </c>
      <c r="F14" s="40">
        <v>400.0</v>
      </c>
      <c r="G14" s="40">
        <v>3.44</v>
      </c>
      <c r="H14" s="40">
        <v>7.1036269E7</v>
      </c>
      <c r="I14" s="41">
        <v>5.6E-5</v>
      </c>
      <c r="J14" s="40">
        <v>1.22</v>
      </c>
      <c r="K14" s="40">
        <v>9.24</v>
      </c>
      <c r="L14" s="42" t="s">
        <v>116</v>
      </c>
    </row>
    <row r="15">
      <c r="A15" s="40">
        <v>17.0</v>
      </c>
      <c r="B15" s="40">
        <v>100.0</v>
      </c>
      <c r="C15" s="40">
        <v>400.0</v>
      </c>
      <c r="D15" s="40">
        <v>0.07</v>
      </c>
      <c r="E15" s="40">
        <v>0.03</v>
      </c>
      <c r="F15" s="40">
        <v>250.0</v>
      </c>
      <c r="G15" s="40">
        <v>3.79</v>
      </c>
      <c r="H15" s="40">
        <v>7.1036269E7</v>
      </c>
      <c r="I15" s="41">
        <v>4.93E-5</v>
      </c>
      <c r="J15" s="40">
        <v>1.22</v>
      </c>
      <c r="K15" s="40">
        <v>9.46</v>
      </c>
    </row>
    <row r="16">
      <c r="A16" s="40">
        <v>17.0</v>
      </c>
      <c r="B16" s="40">
        <v>100.0</v>
      </c>
      <c r="C16" s="40">
        <v>550.0</v>
      </c>
      <c r="D16" s="40">
        <v>0.07</v>
      </c>
      <c r="E16" s="40">
        <v>0.03</v>
      </c>
      <c r="F16" s="40">
        <v>181.82</v>
      </c>
      <c r="G16" s="40">
        <v>4.31</v>
      </c>
      <c r="H16" s="40">
        <v>7.1036269E7</v>
      </c>
      <c r="I16" s="41">
        <v>3.88E-5</v>
      </c>
      <c r="J16" s="40">
        <v>1.22</v>
      </c>
      <c r="K16" s="40">
        <v>13.04</v>
      </c>
    </row>
    <row r="17">
      <c r="A17" s="40">
        <v>17.0</v>
      </c>
      <c r="B17" s="40">
        <v>100.0</v>
      </c>
      <c r="C17" s="40">
        <v>700.0</v>
      </c>
      <c r="D17" s="40">
        <v>0.07</v>
      </c>
      <c r="E17" s="40">
        <v>0.03</v>
      </c>
      <c r="F17" s="40">
        <v>142.86</v>
      </c>
      <c r="G17" s="40">
        <v>4.91</v>
      </c>
      <c r="H17" s="40">
        <v>7.1036269E7</v>
      </c>
      <c r="I17" s="41">
        <v>3.47E-5</v>
      </c>
      <c r="J17" s="40">
        <v>1.22</v>
      </c>
      <c r="K17" s="40">
        <v>13.64</v>
      </c>
    </row>
    <row r="18">
      <c r="A18" s="40">
        <v>17.0</v>
      </c>
      <c r="B18" s="40">
        <v>120.0</v>
      </c>
      <c r="C18" s="40">
        <v>300.0</v>
      </c>
      <c r="D18" s="40">
        <v>0.07</v>
      </c>
      <c r="E18" s="40">
        <v>0.03</v>
      </c>
      <c r="F18" s="40">
        <v>400.0</v>
      </c>
      <c r="G18" s="40">
        <v>3.76</v>
      </c>
      <c r="H18" s="40">
        <v>7.1036269E7</v>
      </c>
      <c r="I18" s="41">
        <v>8.16E-5</v>
      </c>
      <c r="J18" s="40">
        <v>1.22</v>
      </c>
      <c r="K18" s="40">
        <v>10.65</v>
      </c>
    </row>
    <row r="19">
      <c r="A19" s="40">
        <v>17.0</v>
      </c>
      <c r="B19" s="40">
        <v>120.0</v>
      </c>
      <c r="C19" s="40">
        <v>500.0</v>
      </c>
      <c r="D19" s="40">
        <v>0.07</v>
      </c>
      <c r="E19" s="40">
        <v>0.03</v>
      </c>
      <c r="F19" s="40">
        <v>240.0</v>
      </c>
      <c r="G19" s="40">
        <v>4.78</v>
      </c>
      <c r="H19" s="40">
        <v>7.1036269E7</v>
      </c>
      <c r="I19" s="41">
        <v>6.76E-5</v>
      </c>
      <c r="J19" s="40">
        <v>1.22</v>
      </c>
      <c r="K19" s="40">
        <v>8.82</v>
      </c>
    </row>
    <row r="20">
      <c r="A20" s="40">
        <v>17.0</v>
      </c>
      <c r="B20" s="40">
        <v>120.0</v>
      </c>
      <c r="C20" s="40">
        <v>700.0</v>
      </c>
      <c r="D20" s="40">
        <v>0.07</v>
      </c>
      <c r="E20" s="40">
        <v>0.03</v>
      </c>
      <c r="F20" s="40">
        <v>171.43</v>
      </c>
      <c r="G20" s="40">
        <v>5.31</v>
      </c>
      <c r="H20" s="40">
        <v>7.1036269E7</v>
      </c>
      <c r="I20" s="41">
        <v>5.7E-5</v>
      </c>
      <c r="J20" s="40">
        <v>1.22</v>
      </c>
      <c r="K20" s="40">
        <v>12.53</v>
      </c>
    </row>
    <row r="21">
      <c r="A21" s="40">
        <v>17.0</v>
      </c>
      <c r="B21" s="40">
        <v>120.0</v>
      </c>
      <c r="C21" s="40">
        <v>900.0</v>
      </c>
      <c r="D21" s="40">
        <v>0.07</v>
      </c>
      <c r="E21" s="40">
        <v>0.03</v>
      </c>
      <c r="F21" s="40">
        <v>133.33</v>
      </c>
      <c r="G21" s="40">
        <v>5.82</v>
      </c>
      <c r="H21" s="40">
        <v>7.1036269E7</v>
      </c>
      <c r="I21" s="41">
        <v>4.31E-5</v>
      </c>
      <c r="J21" s="40">
        <v>1.22</v>
      </c>
      <c r="K21" s="40">
        <v>13.76</v>
      </c>
    </row>
    <row r="22">
      <c r="A22" s="40">
        <v>17.0</v>
      </c>
      <c r="B22" s="40">
        <v>150.0</v>
      </c>
      <c r="C22" s="40">
        <v>350.0</v>
      </c>
      <c r="D22" s="40">
        <v>0.07</v>
      </c>
      <c r="E22" s="40">
        <v>0.03</v>
      </c>
      <c r="F22" s="40">
        <v>428.57</v>
      </c>
      <c r="G22" s="40">
        <v>4.47</v>
      </c>
      <c r="H22" s="40">
        <v>7.1036269E7</v>
      </c>
      <c r="I22" s="41">
        <v>1.19E-4</v>
      </c>
      <c r="J22" s="40">
        <v>1.22</v>
      </c>
      <c r="K22" s="40">
        <v>5.26</v>
      </c>
    </row>
    <row r="23">
      <c r="A23" s="40">
        <v>17.0</v>
      </c>
      <c r="B23" s="40">
        <v>150.0</v>
      </c>
      <c r="C23" s="40">
        <v>400.0</v>
      </c>
      <c r="D23" s="40">
        <v>0.07</v>
      </c>
      <c r="E23" s="40">
        <v>0.03</v>
      </c>
      <c r="F23" s="40">
        <v>375.0</v>
      </c>
      <c r="G23" s="40">
        <v>4.66</v>
      </c>
      <c r="H23" s="40">
        <v>7.1036269E7</v>
      </c>
      <c r="I23" s="41">
        <v>1.16E-4</v>
      </c>
      <c r="J23" s="40">
        <v>1.22</v>
      </c>
      <c r="K23" s="40">
        <v>4.79</v>
      </c>
    </row>
    <row r="24">
      <c r="A24" s="40">
        <v>17.0</v>
      </c>
      <c r="B24" s="40">
        <v>150.0</v>
      </c>
      <c r="C24" s="40">
        <v>450.0</v>
      </c>
      <c r="D24" s="40">
        <v>0.07</v>
      </c>
      <c r="E24" s="40">
        <v>0.03</v>
      </c>
      <c r="F24" s="40">
        <v>333.33</v>
      </c>
      <c r="G24" s="40">
        <v>4.91</v>
      </c>
      <c r="H24" s="40">
        <v>7.1036269E7</v>
      </c>
      <c r="I24" s="41">
        <v>1.15E-4</v>
      </c>
      <c r="J24" s="40">
        <v>1.22</v>
      </c>
      <c r="K24" s="40">
        <v>6.32</v>
      </c>
    </row>
    <row r="25">
      <c r="A25" s="40">
        <v>17.0</v>
      </c>
      <c r="B25" s="40">
        <v>150.0</v>
      </c>
      <c r="C25" s="40">
        <v>500.0</v>
      </c>
      <c r="D25" s="40">
        <v>0.07</v>
      </c>
      <c r="E25" s="40">
        <v>0.03</v>
      </c>
      <c r="F25" s="40">
        <v>300.0</v>
      </c>
      <c r="G25" s="40">
        <v>5.02</v>
      </c>
      <c r="H25" s="40">
        <v>7.1036269E7</v>
      </c>
      <c r="I25" s="41">
        <v>1.11E-4</v>
      </c>
      <c r="J25" s="40">
        <v>1.22</v>
      </c>
      <c r="K25" s="40">
        <v>7.62</v>
      </c>
    </row>
    <row r="26">
      <c r="A26" s="40">
        <v>17.0</v>
      </c>
      <c r="B26" s="40">
        <v>150.0</v>
      </c>
      <c r="C26" s="40">
        <v>550.0</v>
      </c>
      <c r="D26" s="40">
        <v>0.07</v>
      </c>
      <c r="E26" s="40">
        <v>0.03</v>
      </c>
      <c r="F26" s="40">
        <v>272.73</v>
      </c>
      <c r="G26" s="40">
        <v>5.26</v>
      </c>
      <c r="H26" s="40">
        <v>7.1036269E7</v>
      </c>
      <c r="I26" s="41">
        <v>1.07E-4</v>
      </c>
      <c r="J26" s="40">
        <v>1.22</v>
      </c>
      <c r="K26" s="40">
        <v>8.43</v>
      </c>
    </row>
    <row r="27">
      <c r="A27" s="40">
        <v>17.0</v>
      </c>
      <c r="B27" s="40">
        <v>150.0</v>
      </c>
      <c r="C27" s="40">
        <v>600.0</v>
      </c>
      <c r="D27" s="40">
        <v>0.07</v>
      </c>
      <c r="E27" s="40">
        <v>0.03</v>
      </c>
      <c r="F27" s="40">
        <v>250.0</v>
      </c>
      <c r="G27" s="40">
        <v>5.55</v>
      </c>
      <c r="H27" s="40">
        <v>7.1036269E7</v>
      </c>
      <c r="I27" s="41">
        <v>9.52E-5</v>
      </c>
      <c r="J27" s="40">
        <v>1.22</v>
      </c>
      <c r="K27" s="40">
        <v>8.21</v>
      </c>
    </row>
    <row r="28">
      <c r="A28" s="40">
        <v>17.0</v>
      </c>
      <c r="B28" s="40">
        <v>150.0</v>
      </c>
      <c r="C28" s="40">
        <v>700.0</v>
      </c>
      <c r="D28" s="40">
        <v>0.07</v>
      </c>
      <c r="E28" s="40">
        <v>0.03</v>
      </c>
      <c r="F28" s="40">
        <v>214.29</v>
      </c>
      <c r="G28" s="40">
        <v>6.0</v>
      </c>
      <c r="H28" s="40">
        <v>7.1036269E7</v>
      </c>
      <c r="I28" s="41">
        <v>8.83E-5</v>
      </c>
      <c r="J28" s="40">
        <v>1.22</v>
      </c>
      <c r="K28" s="40">
        <v>10.28</v>
      </c>
    </row>
    <row r="29">
      <c r="A29" s="40">
        <v>17.0</v>
      </c>
      <c r="B29" s="40">
        <v>150.0</v>
      </c>
      <c r="C29" s="40">
        <v>800.0</v>
      </c>
      <c r="D29" s="40">
        <v>0.07</v>
      </c>
      <c r="E29" s="40">
        <v>0.03</v>
      </c>
      <c r="F29" s="40">
        <v>187.5</v>
      </c>
      <c r="G29" s="40">
        <v>6.15</v>
      </c>
      <c r="H29" s="40">
        <v>7.1036269E7</v>
      </c>
      <c r="I29" s="41">
        <v>8.37E-5</v>
      </c>
      <c r="J29" s="40">
        <v>1.22</v>
      </c>
      <c r="K29" s="40">
        <v>12.09</v>
      </c>
    </row>
    <row r="30">
      <c r="A30" s="40">
        <v>17.0</v>
      </c>
      <c r="B30" s="40">
        <v>150.0</v>
      </c>
      <c r="C30" s="40">
        <v>1000.0</v>
      </c>
      <c r="D30" s="40">
        <v>0.07</v>
      </c>
      <c r="E30" s="40">
        <v>0.03</v>
      </c>
      <c r="F30" s="40">
        <v>150.0</v>
      </c>
      <c r="G30" s="40">
        <v>6.86</v>
      </c>
      <c r="H30" s="40">
        <v>7.1036269E7</v>
      </c>
      <c r="I30" s="41">
        <v>6.51E-5</v>
      </c>
      <c r="J30" s="40">
        <v>1.22</v>
      </c>
      <c r="K30" s="40">
        <v>13.05</v>
      </c>
    </row>
    <row r="31">
      <c r="A31" s="40">
        <v>17.0</v>
      </c>
      <c r="B31" s="40">
        <v>150.0</v>
      </c>
      <c r="C31" s="40">
        <v>1300.0</v>
      </c>
      <c r="D31" s="40">
        <v>0.07</v>
      </c>
      <c r="E31" s="40">
        <v>0.03</v>
      </c>
      <c r="F31" s="40">
        <v>115.38</v>
      </c>
      <c r="G31" s="40">
        <v>7.48</v>
      </c>
      <c r="H31" s="40">
        <v>7.1036269E7</v>
      </c>
      <c r="I31" s="41">
        <v>5.28E-5</v>
      </c>
      <c r="J31" s="40">
        <v>1.22</v>
      </c>
      <c r="K31" s="40">
        <v>13.89</v>
      </c>
    </row>
    <row r="32">
      <c r="A32" s="40">
        <v>26.0</v>
      </c>
      <c r="B32" s="40">
        <v>180.0</v>
      </c>
      <c r="C32" s="40">
        <v>500.0</v>
      </c>
      <c r="D32" s="40">
        <v>0.08</v>
      </c>
      <c r="E32" s="40">
        <v>0.02</v>
      </c>
      <c r="F32" s="40">
        <v>360.0</v>
      </c>
      <c r="G32" s="40">
        <v>6.06</v>
      </c>
      <c r="H32" s="40">
        <v>7.1036269E7</v>
      </c>
      <c r="I32" s="41">
        <v>8.19E-5</v>
      </c>
      <c r="J32" s="40">
        <v>1.22</v>
      </c>
      <c r="K32" s="40">
        <v>5.8</v>
      </c>
      <c r="L32" s="42" t="s">
        <v>117</v>
      </c>
    </row>
    <row r="33">
      <c r="A33" s="40">
        <v>26.0</v>
      </c>
      <c r="B33" s="40">
        <v>180.0</v>
      </c>
      <c r="C33" s="40">
        <v>600.0</v>
      </c>
      <c r="D33" s="40">
        <v>0.08</v>
      </c>
      <c r="E33" s="40">
        <v>0.025</v>
      </c>
      <c r="F33" s="40">
        <v>300.0</v>
      </c>
      <c r="G33" s="40">
        <v>6.13</v>
      </c>
      <c r="H33" s="40">
        <v>7.1036269E7</v>
      </c>
      <c r="I33" s="41">
        <v>9.77E-5</v>
      </c>
      <c r="J33" s="40">
        <v>1.22</v>
      </c>
      <c r="K33" s="40">
        <v>7.98</v>
      </c>
    </row>
    <row r="34">
      <c r="A34" s="40">
        <v>26.0</v>
      </c>
      <c r="B34" s="40">
        <v>180.0</v>
      </c>
      <c r="C34" s="40">
        <v>700.0</v>
      </c>
      <c r="D34" s="40">
        <v>0.08</v>
      </c>
      <c r="E34" s="40">
        <v>0.03</v>
      </c>
      <c r="F34" s="40">
        <v>257.14</v>
      </c>
      <c r="G34" s="40">
        <v>6.44</v>
      </c>
      <c r="H34" s="40">
        <v>7.1036269E7</v>
      </c>
      <c r="I34" s="41">
        <v>9.53E-5</v>
      </c>
      <c r="J34" s="40">
        <v>1.22</v>
      </c>
      <c r="K34" s="40">
        <v>10.73</v>
      </c>
    </row>
    <row r="35">
      <c r="A35" s="40">
        <v>26.0</v>
      </c>
      <c r="B35" s="40">
        <v>180.0</v>
      </c>
      <c r="C35" s="40">
        <v>800.0</v>
      </c>
      <c r="D35" s="40">
        <v>0.08</v>
      </c>
      <c r="E35" s="40">
        <v>0.035</v>
      </c>
      <c r="F35" s="40">
        <v>225.0</v>
      </c>
      <c r="G35" s="40">
        <v>6.56</v>
      </c>
      <c r="H35" s="40">
        <v>7.1036269E7</v>
      </c>
      <c r="I35" s="41">
        <v>8.34E-5</v>
      </c>
      <c r="J35" s="40">
        <v>1.22</v>
      </c>
      <c r="K35" s="40">
        <v>14.87</v>
      </c>
    </row>
    <row r="36">
      <c r="A36" s="40">
        <v>26.0</v>
      </c>
      <c r="B36" s="40">
        <v>200.0</v>
      </c>
      <c r="C36" s="40">
        <v>500.0</v>
      </c>
      <c r="D36" s="40">
        <v>0.08</v>
      </c>
      <c r="E36" s="40">
        <v>0.025</v>
      </c>
      <c r="F36" s="40">
        <v>400.0</v>
      </c>
      <c r="G36" s="40">
        <v>5.77</v>
      </c>
      <c r="H36" s="40">
        <v>7.1036269E7</v>
      </c>
      <c r="I36" s="41">
        <v>1.39E-4</v>
      </c>
      <c r="J36" s="40">
        <v>1.22</v>
      </c>
      <c r="K36" s="40">
        <v>9.01</v>
      </c>
    </row>
    <row r="37">
      <c r="A37" s="40">
        <v>26.0</v>
      </c>
      <c r="B37" s="40">
        <v>200.0</v>
      </c>
      <c r="C37" s="40">
        <v>600.0</v>
      </c>
      <c r="D37" s="40">
        <v>0.08</v>
      </c>
      <c r="E37" s="40">
        <v>0.02</v>
      </c>
      <c r="F37" s="40">
        <v>333.33</v>
      </c>
      <c r="G37" s="40">
        <v>6.81</v>
      </c>
      <c r="H37" s="40">
        <v>7.1036269E7</v>
      </c>
      <c r="I37" s="41">
        <v>9.62E-5</v>
      </c>
      <c r="J37" s="40">
        <v>1.22</v>
      </c>
      <c r="K37" s="40">
        <v>6.12</v>
      </c>
    </row>
    <row r="38">
      <c r="A38" s="40">
        <v>26.0</v>
      </c>
      <c r="B38" s="40">
        <v>200.0</v>
      </c>
      <c r="C38" s="40">
        <v>700.0</v>
      </c>
      <c r="D38" s="40">
        <v>0.08</v>
      </c>
      <c r="E38" s="40">
        <v>0.035</v>
      </c>
      <c r="F38" s="40">
        <v>285.71</v>
      </c>
      <c r="G38" s="40">
        <v>6.57</v>
      </c>
      <c r="H38" s="40">
        <v>7.1036269E7</v>
      </c>
      <c r="I38" s="41">
        <v>1.11E-4</v>
      </c>
      <c r="J38" s="40">
        <v>1.22</v>
      </c>
      <c r="K38" s="40">
        <v>11.82</v>
      </c>
    </row>
    <row r="39">
      <c r="A39" s="40">
        <v>26.0</v>
      </c>
      <c r="B39" s="40">
        <v>200.0</v>
      </c>
      <c r="C39" s="40">
        <v>800.0</v>
      </c>
      <c r="D39" s="40">
        <v>0.08</v>
      </c>
      <c r="E39" s="40">
        <v>0.03</v>
      </c>
      <c r="F39" s="40">
        <v>250.0</v>
      </c>
      <c r="G39" s="40">
        <v>7.1</v>
      </c>
      <c r="H39" s="40">
        <v>7.1036269E7</v>
      </c>
      <c r="I39" s="41">
        <v>1.08E-4</v>
      </c>
      <c r="J39" s="40">
        <v>1.22</v>
      </c>
      <c r="K39" s="40">
        <v>11.45</v>
      </c>
    </row>
    <row r="40">
      <c r="A40" s="40">
        <v>26.0</v>
      </c>
      <c r="B40" s="40">
        <v>220.0</v>
      </c>
      <c r="C40" s="40">
        <v>500.0</v>
      </c>
      <c r="D40" s="40">
        <v>0.08</v>
      </c>
      <c r="E40" s="40">
        <v>0.03</v>
      </c>
      <c r="F40" s="40">
        <v>440.0</v>
      </c>
      <c r="G40" s="40">
        <v>6.18</v>
      </c>
      <c r="H40" s="40">
        <v>7.1036269E7</v>
      </c>
      <c r="I40" s="41">
        <v>1.63E-4</v>
      </c>
      <c r="J40" s="40">
        <v>1.22</v>
      </c>
      <c r="K40" s="40">
        <v>9.42</v>
      </c>
    </row>
    <row r="41">
      <c r="A41" s="40">
        <v>26.0</v>
      </c>
      <c r="B41" s="40">
        <v>220.0</v>
      </c>
      <c r="C41" s="40">
        <v>600.0</v>
      </c>
      <c r="D41" s="40">
        <v>0.08</v>
      </c>
      <c r="E41" s="40">
        <v>0.035</v>
      </c>
      <c r="F41" s="40">
        <v>366.67</v>
      </c>
      <c r="G41" s="40">
        <v>6.29</v>
      </c>
      <c r="H41" s="40">
        <v>7.1036269E7</v>
      </c>
      <c r="I41" s="41">
        <v>1.52E-4</v>
      </c>
      <c r="J41" s="40">
        <v>1.22</v>
      </c>
      <c r="K41" s="40">
        <v>10.18</v>
      </c>
    </row>
    <row r="42">
      <c r="A42" s="40">
        <v>26.0</v>
      </c>
      <c r="B42" s="40">
        <v>220.0</v>
      </c>
      <c r="C42" s="40">
        <v>700.0</v>
      </c>
      <c r="D42" s="40">
        <v>0.08</v>
      </c>
      <c r="E42" s="40">
        <v>0.02</v>
      </c>
      <c r="F42" s="40">
        <v>314.29</v>
      </c>
      <c r="G42" s="40">
        <v>7.62</v>
      </c>
      <c r="H42" s="40">
        <v>7.1036269E7</v>
      </c>
      <c r="I42" s="41">
        <v>1.15E-4</v>
      </c>
      <c r="J42" s="40">
        <v>1.22</v>
      </c>
      <c r="K42" s="40">
        <v>6.27</v>
      </c>
    </row>
    <row r="43">
      <c r="A43" s="40">
        <v>26.0</v>
      </c>
      <c r="B43" s="40">
        <v>220.0</v>
      </c>
      <c r="C43" s="40">
        <v>800.0</v>
      </c>
      <c r="D43" s="40">
        <v>0.08</v>
      </c>
      <c r="E43" s="40">
        <v>0.025</v>
      </c>
      <c r="F43" s="40">
        <v>275.0</v>
      </c>
      <c r="G43" s="40">
        <v>7.5</v>
      </c>
      <c r="H43" s="40">
        <v>7.1036269E7</v>
      </c>
      <c r="I43" s="41">
        <v>1.31E-4</v>
      </c>
      <c r="J43" s="40">
        <v>1.22</v>
      </c>
      <c r="K43" s="40">
        <v>5.85</v>
      </c>
    </row>
    <row r="44">
      <c r="A44" s="40">
        <v>26.0</v>
      </c>
      <c r="B44" s="40">
        <v>240.0</v>
      </c>
      <c r="C44" s="40">
        <v>500.0</v>
      </c>
      <c r="D44" s="40">
        <v>0.08</v>
      </c>
      <c r="E44" s="40">
        <v>0.035</v>
      </c>
      <c r="F44" s="40">
        <v>480.0</v>
      </c>
      <c r="G44" s="40">
        <v>6.05</v>
      </c>
      <c r="H44" s="40">
        <v>7.1036269E7</v>
      </c>
      <c r="I44" s="41">
        <v>2.02E-4</v>
      </c>
      <c r="J44" s="40">
        <v>1.22</v>
      </c>
      <c r="K44" s="40">
        <v>11.62</v>
      </c>
    </row>
    <row r="45">
      <c r="A45" s="40">
        <v>26.0</v>
      </c>
      <c r="B45" s="40">
        <v>240.0</v>
      </c>
      <c r="C45" s="40">
        <v>600.0</v>
      </c>
      <c r="D45" s="40">
        <v>0.08</v>
      </c>
      <c r="E45" s="40">
        <v>0.03</v>
      </c>
      <c r="F45" s="40">
        <v>400.0</v>
      </c>
      <c r="G45" s="40">
        <v>6.72</v>
      </c>
      <c r="H45" s="40">
        <v>7.1036269E7</v>
      </c>
      <c r="I45" s="41">
        <v>1.81E-4</v>
      </c>
      <c r="J45" s="40">
        <v>1.22</v>
      </c>
      <c r="K45" s="40">
        <v>9.45</v>
      </c>
    </row>
    <row r="46">
      <c r="A46" s="40">
        <v>26.0</v>
      </c>
      <c r="B46" s="40">
        <v>240.0</v>
      </c>
      <c r="C46" s="40">
        <v>700.0</v>
      </c>
      <c r="D46" s="40">
        <v>0.08</v>
      </c>
      <c r="E46" s="40">
        <v>0.025</v>
      </c>
      <c r="F46" s="40">
        <v>342.86</v>
      </c>
      <c r="G46" s="40">
        <v>7.23</v>
      </c>
      <c r="H46" s="40">
        <v>7.1036269E7</v>
      </c>
      <c r="I46" s="41">
        <v>1.56E-4</v>
      </c>
      <c r="J46" s="40">
        <v>1.22</v>
      </c>
      <c r="K46" s="40">
        <v>7.36</v>
      </c>
    </row>
    <row r="47">
      <c r="A47" s="40">
        <v>26.0</v>
      </c>
      <c r="B47" s="40">
        <v>240.0</v>
      </c>
      <c r="C47" s="40">
        <v>800.0</v>
      </c>
      <c r="D47" s="40">
        <v>0.08</v>
      </c>
      <c r="E47" s="40">
        <v>0.02</v>
      </c>
      <c r="F47" s="40">
        <v>300.0</v>
      </c>
      <c r="G47" s="40">
        <v>8.35</v>
      </c>
      <c r="H47" s="40">
        <v>7.1036269E7</v>
      </c>
      <c r="I47" s="41">
        <v>1.45E-4</v>
      </c>
      <c r="J47" s="40">
        <v>1.22</v>
      </c>
      <c r="K47" s="40">
        <v>5.16</v>
      </c>
    </row>
    <row r="48">
      <c r="A48" s="40">
        <v>26.0</v>
      </c>
      <c r="B48" s="40">
        <v>240.0</v>
      </c>
      <c r="C48" s="40">
        <v>550.0</v>
      </c>
      <c r="D48" s="40">
        <v>0.08</v>
      </c>
      <c r="E48" s="40">
        <v>0.02</v>
      </c>
      <c r="F48" s="40">
        <v>345.45</v>
      </c>
      <c r="G48" s="40">
        <v>6.31</v>
      </c>
      <c r="H48" s="40">
        <v>7.1036269E7</v>
      </c>
      <c r="I48" s="41">
        <v>8.81E-5</v>
      </c>
      <c r="J48" s="40">
        <v>1.22</v>
      </c>
      <c r="K48" s="40">
        <v>7.31</v>
      </c>
    </row>
    <row r="49">
      <c r="A49" s="40">
        <v>26.0</v>
      </c>
      <c r="B49" s="40">
        <v>190.0</v>
      </c>
      <c r="C49" s="40">
        <v>600.0</v>
      </c>
      <c r="D49" s="40">
        <v>0.08</v>
      </c>
      <c r="E49" s="40">
        <v>0.02</v>
      </c>
      <c r="F49" s="40">
        <v>341.67</v>
      </c>
      <c r="G49" s="40">
        <v>5.87</v>
      </c>
      <c r="H49" s="40">
        <v>7.1036269E7</v>
      </c>
      <c r="I49" s="41">
        <v>1.05E-4</v>
      </c>
      <c r="J49" s="40">
        <v>1.22</v>
      </c>
      <c r="K49" s="40">
        <v>5.89</v>
      </c>
    </row>
    <row r="50">
      <c r="A50" s="40">
        <v>26.0</v>
      </c>
      <c r="B50" s="40">
        <v>205.0</v>
      </c>
      <c r="C50" s="40">
        <v>640.0</v>
      </c>
      <c r="D50" s="40">
        <v>0.08</v>
      </c>
      <c r="E50" s="40">
        <v>0.03</v>
      </c>
      <c r="F50" s="40">
        <v>328.13</v>
      </c>
      <c r="G50" s="40">
        <v>6.52</v>
      </c>
      <c r="H50" s="40">
        <v>7.1036269E7</v>
      </c>
      <c r="I50" s="41">
        <v>1.42E-4</v>
      </c>
      <c r="J50" s="40">
        <v>1.22</v>
      </c>
      <c r="K50" s="40">
        <v>9.82</v>
      </c>
    </row>
    <row r="51">
      <c r="A51" s="40">
        <v>26.0</v>
      </c>
      <c r="B51" s="40">
        <v>210.0</v>
      </c>
      <c r="C51" s="40">
        <v>720.0</v>
      </c>
      <c r="D51" s="40">
        <v>0.08</v>
      </c>
      <c r="E51" s="40">
        <v>0.025</v>
      </c>
      <c r="F51" s="40">
        <v>319.44</v>
      </c>
      <c r="G51" s="40">
        <v>7.36</v>
      </c>
      <c r="H51" s="40">
        <v>7.1036269E7</v>
      </c>
      <c r="I51" s="41">
        <v>1.45E-4</v>
      </c>
      <c r="J51" s="40">
        <v>1.22</v>
      </c>
      <c r="K51" s="40">
        <v>7.89</v>
      </c>
    </row>
    <row r="52">
      <c r="A52" s="40">
        <v>26.0</v>
      </c>
      <c r="B52" s="40">
        <v>230.0</v>
      </c>
      <c r="C52" s="40">
        <v>760.0</v>
      </c>
      <c r="D52" s="40">
        <v>0.08</v>
      </c>
      <c r="E52" s="40">
        <v>0.035</v>
      </c>
      <c r="F52" s="40">
        <v>309.21</v>
      </c>
      <c r="G52" s="40">
        <v>7.28</v>
      </c>
      <c r="H52" s="40">
        <v>7.1036269E7</v>
      </c>
      <c r="I52" s="41">
        <v>1.57E-4</v>
      </c>
      <c r="J52" s="40">
        <v>1.22</v>
      </c>
      <c r="K52" s="40">
        <v>11.38</v>
      </c>
    </row>
    <row r="53">
      <c r="A53" s="40">
        <v>25.0</v>
      </c>
      <c r="B53" s="40">
        <v>100.0</v>
      </c>
      <c r="C53" s="40">
        <v>125.0</v>
      </c>
      <c r="D53" s="40">
        <v>0.03</v>
      </c>
      <c r="E53" s="40">
        <v>0.092</v>
      </c>
      <c r="F53" s="40">
        <v>800.0</v>
      </c>
      <c r="G53" s="40">
        <v>2.3</v>
      </c>
      <c r="H53" s="40">
        <v>7.1036269E7</v>
      </c>
      <c r="I53" s="41">
        <v>6.97E-5</v>
      </c>
      <c r="J53" s="40">
        <v>1.22</v>
      </c>
      <c r="K53" s="40">
        <v>31.5</v>
      </c>
      <c r="L53" s="42" t="s">
        <v>118</v>
      </c>
    </row>
    <row r="54">
      <c r="A54" s="40">
        <v>25.0</v>
      </c>
      <c r="B54" s="40">
        <v>100.0</v>
      </c>
      <c r="C54" s="40">
        <v>83.0</v>
      </c>
      <c r="D54" s="40">
        <v>0.03</v>
      </c>
      <c r="E54" s="40">
        <v>0.092</v>
      </c>
      <c r="F54" s="40">
        <v>1200.48</v>
      </c>
      <c r="G54" s="40">
        <v>2.13</v>
      </c>
      <c r="H54" s="40">
        <v>7.1036269E7</v>
      </c>
      <c r="I54" s="41">
        <v>7.41E-5</v>
      </c>
      <c r="J54" s="40">
        <v>1.22</v>
      </c>
      <c r="K54" s="40">
        <v>29.2</v>
      </c>
    </row>
    <row r="55">
      <c r="A55" s="40">
        <v>25.0</v>
      </c>
      <c r="B55" s="40">
        <v>100.0</v>
      </c>
      <c r="C55" s="40">
        <v>63.0</v>
      </c>
      <c r="D55" s="40">
        <v>0.03</v>
      </c>
      <c r="E55" s="40">
        <v>0.092</v>
      </c>
      <c r="F55" s="40">
        <v>1600.0</v>
      </c>
      <c r="G55" s="40">
        <v>1.52</v>
      </c>
      <c r="H55" s="40">
        <v>7.1036269E7</v>
      </c>
      <c r="I55" s="41">
        <v>5.71E-5</v>
      </c>
      <c r="J55" s="40">
        <v>1.22</v>
      </c>
      <c r="K55" s="40">
        <v>25.0</v>
      </c>
    </row>
    <row r="56">
      <c r="A56" s="40">
        <v>25.0</v>
      </c>
      <c r="B56" s="40">
        <v>100.0</v>
      </c>
      <c r="C56" s="40">
        <v>50.0</v>
      </c>
      <c r="D56" s="40">
        <v>0.03</v>
      </c>
      <c r="E56" s="40">
        <v>0.092</v>
      </c>
      <c r="F56" s="40">
        <v>2000.0</v>
      </c>
      <c r="G56" s="40">
        <v>1.4</v>
      </c>
      <c r="H56" s="40">
        <v>7.1036269E7</v>
      </c>
      <c r="I56" s="41">
        <v>5.33E-5</v>
      </c>
      <c r="J56" s="40">
        <v>1.22</v>
      </c>
      <c r="K56" s="40">
        <v>23.0</v>
      </c>
    </row>
  </sheetData>
  <mergeCells count="4">
    <mergeCell ref="L2:L13"/>
    <mergeCell ref="L14:L31"/>
    <mergeCell ref="L32:L52"/>
    <mergeCell ref="L53:L56"/>
  </mergeCells>
  <hyperlinks>
    <hyperlink r:id="rId1" ref="L2"/>
    <hyperlink r:id="rId2" ref="L14"/>
    <hyperlink r:id="rId3" ref="L32"/>
    <hyperlink r:id="rId4" ref="L53"/>
  </hyperlinks>
  <drawing r:id="rId5"/>
</worksheet>
</file>