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cnymailcuny-my.sharepoint.com/personal/jmonzon000_citymail_cuny_edu/Documents/"/>
    </mc:Choice>
  </mc:AlternateContent>
  <xr:revisionPtr revIDLastSave="359" documentId="11_E60897F41BE170836B02CE998F75CCDC64E183C8" xr6:coauthVersionLast="40" xr6:coauthVersionMax="40" xr10:uidLastSave="{CBA04F86-EF2B-9B4E-AF34-01E56DC4885E}"/>
  <bookViews>
    <workbookView xWindow="12800" yWindow="460" windowWidth="12800" windowHeight="141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5" i="1" l="1"/>
  <c r="G5" i="1"/>
  <c r="G11" i="1"/>
  <c r="G15" i="1"/>
  <c r="F15" i="1"/>
  <c r="F23" i="1"/>
  <c r="J7" i="1"/>
  <c r="J9" i="1" l="1"/>
  <c r="F11" i="1" l="1"/>
  <c r="F34" i="1" l="1"/>
  <c r="F32" i="1"/>
  <c r="A16" i="1"/>
  <c r="D16" i="1"/>
  <c r="B16" i="1"/>
  <c r="J5" i="1"/>
  <c r="J3" i="1"/>
  <c r="I5" i="1"/>
  <c r="K9" i="1"/>
  <c r="K7" i="1"/>
  <c r="H32" i="1"/>
  <c r="H31" i="1"/>
  <c r="F37" i="1"/>
  <c r="B2" i="1"/>
  <c r="F19" i="1"/>
  <c r="F28" i="1"/>
  <c r="F26" i="1"/>
  <c r="G7" i="1"/>
  <c r="G16" i="1"/>
  <c r="F16" i="1"/>
  <c r="F9" i="1"/>
  <c r="F5" i="1"/>
  <c r="B24" i="1"/>
  <c r="C16" i="1"/>
  <c r="E6" i="1"/>
  <c r="D6" i="1"/>
  <c r="C6" i="1"/>
  <c r="B3" i="1"/>
  <c r="C2" i="1"/>
  <c r="C3" i="1"/>
  <c r="B6" i="1"/>
  <c r="A6" i="1"/>
</calcChain>
</file>

<file path=xl/sharedStrings.xml><?xml version="1.0" encoding="utf-8"?>
<sst xmlns="http://schemas.openxmlformats.org/spreadsheetml/2006/main" count="61" uniqueCount="53">
  <si>
    <t>standard score</t>
  </si>
  <si>
    <t>invert, find z score</t>
  </si>
  <si>
    <t>t-tests</t>
  </si>
  <si>
    <t>area under normal curve</t>
  </si>
  <si>
    <t>NORM.INV(probability,mean,standard_dev)</t>
  </si>
  <si>
    <t>for left tail</t>
  </si>
  <si>
    <t>for normal</t>
  </si>
  <si>
    <t>T.INV(probability, deg_freedom)</t>
  </si>
  <si>
    <t>NORM.INV(probability,0,1)</t>
  </si>
  <si>
    <t>NORM.S.INV(Probability)</t>
  </si>
  <si>
    <t>right tail</t>
  </si>
  <si>
    <t>General formula</t>
  </si>
  <si>
    <t>p(x&lt;val)</t>
  </si>
  <si>
    <t>p(x&gt;val)</t>
  </si>
  <si>
    <t>p(val1&lt;x&lt;val2)</t>
  </si>
  <si>
    <t>p(x&lt;val1 or x&gt;val2)</t>
  </si>
  <si>
    <t>value of nth percentile</t>
  </si>
  <si>
    <t>for x&lt;-t and x&gt;t</t>
  </si>
  <si>
    <t>rightmost value</t>
  </si>
  <si>
    <t>left value</t>
  </si>
  <si>
    <t>cumulative=True or false</t>
  </si>
  <si>
    <t>NORM.INV(n/100,0,1)</t>
  </si>
  <si>
    <t>T.INV.2T(probability, deg_freedom)</t>
  </si>
  <si>
    <t>z-value of 90th perc.</t>
  </si>
  <si>
    <t>for area between two values</t>
  </si>
  <si>
    <t>T.INV.2T(1-probability, deg_freedom)</t>
  </si>
  <si>
    <t>z-score</t>
  </si>
  <si>
    <t>z-value to right of area</t>
  </si>
  <si>
    <t>population</t>
  </si>
  <si>
    <t>=(INSERTVAL-AVERAGE())/STDEV.P()</t>
  </si>
  <si>
    <t>sample</t>
  </si>
  <si>
    <t>=(INSERTVAL-AVERAGE())/STDEV.S()</t>
  </si>
  <si>
    <t>given area between -z and z</t>
  </si>
  <si>
    <t>(1-area)/2=q</t>
  </si>
  <si>
    <t>NORM.INV(q,0,1)</t>
  </si>
  <si>
    <t>p(x&lt;val1)</t>
  </si>
  <si>
    <t>p(x&gt;val1)</t>
  </si>
  <si>
    <t>z=-z*-1</t>
  </si>
  <si>
    <t>val1</t>
  </si>
  <si>
    <t>given area left of -z and right of z</t>
  </si>
  <si>
    <t>val2</t>
  </si>
  <si>
    <t>stdev</t>
  </si>
  <si>
    <t>mean</t>
  </si>
  <si>
    <t>find x value to the right of area</t>
  </si>
  <si>
    <t>variance</t>
  </si>
  <si>
    <t>x using -z</t>
  </si>
  <si>
    <t>x using z</t>
  </si>
  <si>
    <t>area to the right of a and left of b</t>
  </si>
  <si>
    <t>a=5%</t>
  </si>
  <si>
    <t>x using a</t>
  </si>
  <si>
    <t>x using b</t>
  </si>
  <si>
    <t>b=82%</t>
  </si>
  <si>
    <t>alternative (left tailed)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</si>
</sst>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23" workbookViewId="0">
      <selection activeCell="B36" sqref="B36"/>
    </sheetView>
  </sheetViews>
  <sheetFormatPr baseColWidth="10" defaultColWidth="8.83203125" defaultRowHeight="15" x14ac:dyDescent="0.2"/>
  <cols>
    <col min="1" max="1" width="23.1640625" customWidth="1"/>
    <col min="3" max="3" width="15.5" customWidth="1"/>
    <col min="4" max="4" width="17" customWidth="1"/>
    <col min="5" max="5" width="19" customWidth="1"/>
    <col min="6" max="6" width="37" customWidth="1"/>
    <col min="7" max="7" width="22.33203125" customWidth="1"/>
    <col min="9" max="9" width="32.83203125" customWidth="1"/>
    <col min="10" max="10" width="14.5" customWidth="1"/>
    <col min="11" max="11" width="11.5" customWidth="1"/>
  </cols>
  <sheetData>
    <row r="1" spans="1:11" x14ac:dyDescent="0.2">
      <c r="A1" t="s">
        <v>0</v>
      </c>
      <c r="B1" t="e">
        <v>#NAME?</v>
      </c>
      <c r="F1" t="s">
        <v>1</v>
      </c>
      <c r="I1" t="s">
        <v>2</v>
      </c>
    </row>
    <row r="2" spans="1:11" x14ac:dyDescent="0.2">
      <c r="A2" t="s">
        <v>3</v>
      </c>
      <c r="B2">
        <f>_xlfn.NORM.S.DIST(0.62, TRUE)</f>
        <v>0.732371106531017</v>
      </c>
      <c r="C2">
        <f>B3-B2</f>
        <v>-0.26822749911618909</v>
      </c>
      <c r="F2" t="s">
        <v>4</v>
      </c>
      <c r="I2" t="s">
        <v>5</v>
      </c>
    </row>
    <row r="3" spans="1:11" x14ac:dyDescent="0.2">
      <c r="B3">
        <f>_xlfn.NORM.S.DIST(-0.09,TRUE)</f>
        <v>0.46414360741482791</v>
      </c>
      <c r="C3">
        <f>1-C2</f>
        <v>1.268227499116189</v>
      </c>
      <c r="F3" t="s">
        <v>6</v>
      </c>
      <c r="G3" t="s">
        <v>52</v>
      </c>
      <c r="I3" t="s">
        <v>7</v>
      </c>
      <c r="J3">
        <f>_xlfn.T.INV(0.1,21)</f>
        <v>-1.3231878738651732</v>
      </c>
    </row>
    <row r="4" spans="1:11" x14ac:dyDescent="0.2">
      <c r="F4" t="s">
        <v>8</v>
      </c>
      <c r="G4" t="s">
        <v>9</v>
      </c>
      <c r="I4" t="s">
        <v>10</v>
      </c>
    </row>
    <row r="5" spans="1:11" x14ac:dyDescent="0.2">
      <c r="A5" t="s">
        <v>11</v>
      </c>
      <c r="B5" t="s">
        <v>12</v>
      </c>
      <c r="C5" t="s">
        <v>13</v>
      </c>
      <c r="D5" t="s">
        <v>14</v>
      </c>
      <c r="E5" t="s">
        <v>15</v>
      </c>
      <c r="F5">
        <f>_xlfn.NORM.INV(0.7357,0,1)</f>
        <v>0.63014457200248619</v>
      </c>
      <c r="G5">
        <f>_xlfn.NORM.S.INV(0.15)</f>
        <v>-1.0364333894937898</v>
      </c>
      <c r="I5" t="e">
        <f>-1*_xlfn.T.INV(probability, deg_freedom)</f>
        <v>#NAME?</v>
      </c>
      <c r="J5">
        <f>-1*_xlfn.T.INV(0.025, 17)</f>
        <v>2.109815577833317</v>
      </c>
    </row>
    <row r="6" spans="1:11" x14ac:dyDescent="0.2">
      <c r="A6" t="e">
        <f>_xlfn.NORM.DIST(x, mean, standard_dev, cumulative)</f>
        <v>#NAME?</v>
      </c>
      <c r="B6">
        <f>_xlfn.NORM.DIST(96.9, 98.6, 0.73, TRUE)</f>
        <v>9.9357029898503434E-3</v>
      </c>
      <c r="C6">
        <f>(1-_xlfn.NORM.DIST(97.6, 98.6, 0.73, TRUE))</f>
        <v>0.91463516639148201</v>
      </c>
      <c r="D6">
        <f>_xlfn.NORM.DIST(99, 98.6, 0.73, TRUE)-(_xlfn.NORM.DIST(98, 98.6, 0.73, TRUE))</f>
        <v>0.50257339775979526</v>
      </c>
      <c r="E6">
        <f>(1-_xlfn.NORM.DIST(100.6, 98.6, 0.73, TRUE))+(_xlfn.NORM.DIST(99.6, 98.6, 0.73, TRUE))</f>
        <v>0.91770968729432945</v>
      </c>
      <c r="F6" t="s">
        <v>16</v>
      </c>
      <c r="I6" t="s">
        <v>17</v>
      </c>
      <c r="J6" t="s">
        <v>18</v>
      </c>
      <c r="K6" t="s">
        <v>19</v>
      </c>
    </row>
    <row r="7" spans="1:11" x14ac:dyDescent="0.2">
      <c r="A7" t="s">
        <v>20</v>
      </c>
      <c r="F7" t="s">
        <v>21</v>
      </c>
      <c r="G7">
        <f>_xlfn.NORM.INV(0.96,21.3,6)</f>
        <v>31.804116427513016</v>
      </c>
      <c r="I7" t="s">
        <v>22</v>
      </c>
      <c r="J7">
        <f>_xlfn.T.INV.2T(0.02,6)</f>
        <v>3.1426684032909828</v>
      </c>
      <c r="K7">
        <f>-1*J7</f>
        <v>-3.1426684032909828</v>
      </c>
    </row>
    <row r="8" spans="1:11" x14ac:dyDescent="0.2">
      <c r="F8" t="s">
        <v>23</v>
      </c>
      <c r="I8" t="s">
        <v>24</v>
      </c>
      <c r="J8" t="s">
        <v>18</v>
      </c>
      <c r="K8" t="s">
        <v>19</v>
      </c>
    </row>
    <row r="9" spans="1:11" x14ac:dyDescent="0.2">
      <c r="F9">
        <f>_xlfn.NORM.INV(0.9,0,1)</f>
        <v>1.2815515655446006</v>
      </c>
      <c r="I9" t="s">
        <v>25</v>
      </c>
      <c r="J9">
        <f>_xlfn.T.INV.2T(1-0.9,14)</f>
        <v>1.761310135774893</v>
      </c>
      <c r="K9">
        <f>-1*J9</f>
        <v>-1.761310135774893</v>
      </c>
    </row>
    <row r="10" spans="1:11" x14ac:dyDescent="0.2">
      <c r="A10" t="s">
        <v>26</v>
      </c>
      <c r="F10" t="s">
        <v>27</v>
      </c>
    </row>
    <row r="11" spans="1:11" x14ac:dyDescent="0.2">
      <c r="A11" t="s">
        <v>28</v>
      </c>
      <c r="B11" t="s">
        <v>29</v>
      </c>
      <c r="F11">
        <f>_xlfn.NORM.INV(1-0.0096,0,1)</f>
        <v>2.3416249101327358</v>
      </c>
      <c r="G11">
        <f>_xlfn.NORM.S.INV(1-0.14)</f>
        <v>1.0803193408149565</v>
      </c>
    </row>
    <row r="12" spans="1:11" x14ac:dyDescent="0.2">
      <c r="A12" t="s">
        <v>30</v>
      </c>
      <c r="B12" t="s">
        <v>31</v>
      </c>
      <c r="F12" t="s">
        <v>32</v>
      </c>
    </row>
    <row r="13" spans="1:11" x14ac:dyDescent="0.2">
      <c r="F13" t="s">
        <v>33</v>
      </c>
    </row>
    <row r="14" spans="1:11" x14ac:dyDescent="0.2">
      <c r="F14" t="s">
        <v>34</v>
      </c>
    </row>
    <row r="15" spans="1:11" x14ac:dyDescent="0.2">
      <c r="A15" t="s">
        <v>35</v>
      </c>
      <c r="B15" t="s">
        <v>36</v>
      </c>
      <c r="C15" t="s">
        <v>14</v>
      </c>
      <c r="D15" t="s">
        <v>15</v>
      </c>
      <c r="F15">
        <f>_xlfn.NORM.INV(0.05,0,1)</f>
        <v>-1.6448536269514726</v>
      </c>
      <c r="G15">
        <f>_xlfn.NORM.S.INV((1-0.9722)/2)</f>
        <v>-2.2000971929998938</v>
      </c>
    </row>
    <row r="16" spans="1:11" x14ac:dyDescent="0.2">
      <c r="A16">
        <f>_xlfn.NORM.DIST(B18, B21, B20, TRUE)</f>
        <v>3.1300626986986938E-34</v>
      </c>
      <c r="B16">
        <f>(1-_xlfn.NORM.DIST(B18, B21, B20, TRUE))</f>
        <v>1</v>
      </c>
      <c r="C16">
        <f>_xlfn.NORM.DIST(B19, B21, B20, TRUE)-(_xlfn.NORM.DIST(B18, B21, B20, TRUE))</f>
        <v>6.4404361751336418E-11</v>
      </c>
      <c r="D16">
        <f>(1-_xlfn.NORM.DIST(B19, B21, B20, TRUE))+(_xlfn.NORM.DIST(B18, B21, B20, TRUE))</f>
        <v>0.99999999993559563</v>
      </c>
      <c r="F16" t="e">
        <f>-z=_xlfn.NORM.INV(q,0,1)</f>
        <v>#NAME?</v>
      </c>
      <c r="G16">
        <f>-1*G15</f>
        <v>2.2000971929998938</v>
      </c>
    </row>
    <row r="17" spans="1:8" x14ac:dyDescent="0.2">
      <c r="F17" t="s">
        <v>37</v>
      </c>
    </row>
    <row r="18" spans="1:8" x14ac:dyDescent="0.2">
      <c r="A18" t="s">
        <v>38</v>
      </c>
      <c r="B18">
        <v>-10</v>
      </c>
      <c r="F18" t="s">
        <v>39</v>
      </c>
    </row>
    <row r="19" spans="1:8" x14ac:dyDescent="0.2">
      <c r="A19" t="s">
        <v>40</v>
      </c>
      <c r="B19">
        <v>30</v>
      </c>
      <c r="F19" t="e">
        <f>-z=_xlfn.NORM.INV(area/2,0,1)</f>
        <v>#NAME?</v>
      </c>
    </row>
    <row r="20" spans="1:8" x14ac:dyDescent="0.2">
      <c r="A20" t="s">
        <v>41</v>
      </c>
      <c r="B20">
        <v>7</v>
      </c>
      <c r="F20" t="s">
        <v>37</v>
      </c>
    </row>
    <row r="21" spans="1:8" x14ac:dyDescent="0.2">
      <c r="A21" t="s">
        <v>42</v>
      </c>
      <c r="B21">
        <v>75</v>
      </c>
    </row>
    <row r="22" spans="1:8" x14ac:dyDescent="0.2">
      <c r="F22" t="s">
        <v>43</v>
      </c>
    </row>
    <row r="23" spans="1:8" x14ac:dyDescent="0.2">
      <c r="A23" t="s">
        <v>44</v>
      </c>
      <c r="B23">
        <v>103684</v>
      </c>
      <c r="F23">
        <f>_xlfn.NORM.INV(1-0.09,75.8,8.1)</f>
        <v>86.660115772890748</v>
      </c>
    </row>
    <row r="24" spans="1:8" x14ac:dyDescent="0.2">
      <c r="A24" t="s">
        <v>41</v>
      </c>
      <c r="B24">
        <f>SQRT(B23)</f>
        <v>322</v>
      </c>
    </row>
    <row r="25" spans="1:8" x14ac:dyDescent="0.2">
      <c r="F25" t="s">
        <v>45</v>
      </c>
    </row>
    <row r="26" spans="1:8" x14ac:dyDescent="0.2">
      <c r="F26" t="e">
        <f>-z*stdev+mean</f>
        <v>#NAME?</v>
      </c>
    </row>
    <row r="27" spans="1:8" x14ac:dyDescent="0.2">
      <c r="F27" t="s">
        <v>46</v>
      </c>
    </row>
    <row r="28" spans="1:8" x14ac:dyDescent="0.2">
      <c r="F28" t="e">
        <f>z*stdev+mean</f>
        <v>#NAME?</v>
      </c>
    </row>
    <row r="30" spans="1:8" x14ac:dyDescent="0.2">
      <c r="F30" t="s">
        <v>47</v>
      </c>
    </row>
    <row r="31" spans="1:8" x14ac:dyDescent="0.2">
      <c r="F31" t="s">
        <v>48</v>
      </c>
      <c r="G31" t="s">
        <v>49</v>
      </c>
      <c r="H31">
        <f>F32*H33+H34</f>
        <v>60.951560289168633</v>
      </c>
    </row>
    <row r="32" spans="1:8" x14ac:dyDescent="0.2">
      <c r="F32">
        <f>_xlfn.NORM.S.INV(0.06)</f>
        <v>-1.554773594596853</v>
      </c>
      <c r="G32" t="s">
        <v>50</v>
      </c>
      <c r="H32">
        <f>F34*H33+H34</f>
        <v>68.073041750882965</v>
      </c>
    </row>
    <row r="33" spans="1:8" x14ac:dyDescent="0.2">
      <c r="F33" t="s">
        <v>51</v>
      </c>
      <c r="G33" t="s">
        <v>41</v>
      </c>
      <c r="H33">
        <v>9.1</v>
      </c>
    </row>
    <row r="34" spans="1:8" x14ac:dyDescent="0.2">
      <c r="F34">
        <f>_xlfn.NORM.S.INV(1-0.78)</f>
        <v>-0.77219321418868503</v>
      </c>
      <c r="G34" t="s">
        <v>42</v>
      </c>
      <c r="H34">
        <v>75.099999999999994</v>
      </c>
    </row>
    <row r="35" spans="1:8" x14ac:dyDescent="0.2">
      <c r="A35">
        <v>2.34</v>
      </c>
      <c r="B35">
        <f>_xlfn.STDEV.S(A35:A48)</f>
        <v>3.9585767228045042E-2</v>
      </c>
    </row>
    <row r="36" spans="1:8" x14ac:dyDescent="0.2">
      <c r="A36">
        <v>2.33</v>
      </c>
    </row>
    <row r="37" spans="1:8" x14ac:dyDescent="0.2">
      <c r="A37">
        <v>2.27</v>
      </c>
      <c r="F37">
        <f>_xlfn.NORM.S.INV(0.5)</f>
        <v>0</v>
      </c>
    </row>
    <row r="38" spans="1:8" x14ac:dyDescent="0.2">
      <c r="A38">
        <v>2.31</v>
      </c>
    </row>
    <row r="39" spans="1:8" x14ac:dyDescent="0.2">
      <c r="A39">
        <v>2.38</v>
      </c>
    </row>
    <row r="40" spans="1:8" x14ac:dyDescent="0.2">
      <c r="A40">
        <v>2.36</v>
      </c>
    </row>
    <row r="41" spans="1:8" x14ac:dyDescent="0.2">
      <c r="A41">
        <v>2.33</v>
      </c>
    </row>
    <row r="42" spans="1:8" x14ac:dyDescent="0.2">
      <c r="A42">
        <v>2.35</v>
      </c>
    </row>
    <row r="43" spans="1:8" x14ac:dyDescent="0.2">
      <c r="A43">
        <v>2.25</v>
      </c>
    </row>
    <row r="44" spans="1:8" x14ac:dyDescent="0.2">
      <c r="A44">
        <v>2.38</v>
      </c>
    </row>
    <row r="45" spans="1:8" x14ac:dyDescent="0.2">
      <c r="A45">
        <v>2.37</v>
      </c>
    </row>
    <row r="46" spans="1:8" x14ac:dyDescent="0.2">
      <c r="A46">
        <v>2.29</v>
      </c>
    </row>
    <row r="47" spans="1:8" x14ac:dyDescent="0.2">
      <c r="A47">
        <v>2.35</v>
      </c>
    </row>
    <row r="48" spans="1:8" x14ac:dyDescent="0.2">
      <c r="A48">
        <v>2.33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jmonzon000@citymail.cuny.edu</cp:lastModifiedBy>
  <cp:revision/>
  <dcterms:created xsi:type="dcterms:W3CDTF">2019-01-07T02:03:15Z</dcterms:created>
  <dcterms:modified xsi:type="dcterms:W3CDTF">2019-01-16T17:08:55Z</dcterms:modified>
  <cp:category/>
  <cp:contentStatus/>
</cp:coreProperties>
</file>