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ymailcuny-my.sharepoint.com/personal/jmonzon000_citymail_cuny_edu/Documents/"/>
    </mc:Choice>
  </mc:AlternateContent>
  <xr:revisionPtr revIDLastSave="456" documentId="11_E60897F41BE170836B02CE998F75CCDC64E183C8" xr6:coauthVersionLast="40" xr6:coauthVersionMax="40" xr10:uidLastSave="{816B62AA-F4EE-A84F-8838-D1879B0DE854}"/>
  <bookViews>
    <workbookView xWindow="12800" yWindow="460" windowWidth="12800" windowHeight="14180" activeTab="2" xr2:uid="{00000000-000D-0000-FFFF-FFFF00000000}"/>
  </bookViews>
  <sheets>
    <sheet name="sigma known" sheetId="1" r:id="rId1"/>
    <sheet name="sigma unknown" sheetId="2" r:id="rId2"/>
    <sheet name="population proportion" sheetId="3" r:id="rId3"/>
    <sheet name="population varianc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4" l="1"/>
  <c r="F13" i="4"/>
  <c r="F19" i="2" l="1"/>
  <c r="H7" i="2" l="1"/>
  <c r="H8" i="2" l="1"/>
  <c r="B19" i="4"/>
  <c r="C22" i="4"/>
  <c r="F4" i="4"/>
  <c r="C18" i="4"/>
  <c r="F6" i="4"/>
  <c r="B4" i="4"/>
  <c r="B6" i="4"/>
  <c r="B9" i="4" s="1"/>
  <c r="B14" i="4" s="1"/>
  <c r="E7" i="3"/>
  <c r="H5" i="3"/>
  <c r="H6" i="3" s="1"/>
  <c r="H8" i="3" s="1"/>
  <c r="I13" i="3"/>
  <c r="I14" i="3"/>
  <c r="I16" i="3"/>
  <c r="I15" i="3"/>
  <c r="E2" i="3"/>
  <c r="E3" i="3"/>
  <c r="B3" i="3"/>
  <c r="B5" i="3"/>
  <c r="B8" i="3" s="1"/>
  <c r="B7" i="2"/>
  <c r="B5" i="2"/>
  <c r="B9" i="2" s="1"/>
  <c r="B11" i="2" s="1"/>
  <c r="E3" i="2"/>
  <c r="G15" i="1"/>
  <c r="G16" i="1"/>
  <c r="G14" i="1"/>
  <c r="G13" i="1"/>
  <c r="I3" i="1"/>
  <c r="B6" i="1"/>
  <c r="B10" i="1"/>
  <c r="B12" i="1"/>
  <c r="F5" i="1"/>
  <c r="F6" i="1" s="1"/>
  <c r="F8" i="1" s="1"/>
  <c r="B16" i="1"/>
  <c r="B15" i="1"/>
  <c r="B9" i="1"/>
  <c r="F10" i="4" l="1"/>
  <c r="F14" i="4"/>
  <c r="B15" i="2"/>
  <c r="B14" i="2"/>
  <c r="B10" i="4"/>
  <c r="B13" i="4" s="1"/>
  <c r="B10" i="3"/>
  <c r="B13" i="3" s="1"/>
  <c r="B14" i="3" l="1"/>
</calcChain>
</file>

<file path=xl/sharedStrings.xml><?xml version="1.0" encoding="utf-8"?>
<sst xmlns="http://schemas.openxmlformats.org/spreadsheetml/2006/main" count="107" uniqueCount="44">
  <si>
    <t>confidence</t>
  </si>
  <si>
    <t>sample size</t>
  </si>
  <si>
    <t>n (sample size)</t>
  </si>
  <si>
    <t>pop standard dev</t>
  </si>
  <si>
    <t>variance</t>
  </si>
  <si>
    <t>std</t>
  </si>
  <si>
    <t>E (margin of error)</t>
  </si>
  <si>
    <t>sample mean</t>
  </si>
  <si>
    <t>a</t>
  </si>
  <si>
    <t>z (right)</t>
  </si>
  <si>
    <t>two tailed</t>
  </si>
  <si>
    <t>z (left)</t>
  </si>
  <si>
    <t>margin of error given left and right</t>
  </si>
  <si>
    <t>left</t>
  </si>
  <si>
    <t>lb&lt;u&lt;rb</t>
  </si>
  <si>
    <t>right</t>
  </si>
  <si>
    <t>left bound</t>
  </si>
  <si>
    <t>right bound</t>
  </si>
  <si>
    <t>point estimate</t>
  </si>
  <si>
    <t>standard dev</t>
  </si>
  <si>
    <t>df</t>
  </si>
  <si>
    <t>data</t>
  </si>
  <si>
    <t>sample</t>
  </si>
  <si>
    <t>mean</t>
  </si>
  <si>
    <t>stdev</t>
  </si>
  <si>
    <t>t (critical value)</t>
  </si>
  <si>
    <t>find x</t>
  </si>
  <si>
    <t>x (positive outcomes)</t>
  </si>
  <si>
    <t>p-hat</t>
  </si>
  <si>
    <t>p (pop prop)</t>
  </si>
  <si>
    <t>p-hat (sample proportion)</t>
  </si>
  <si>
    <t>x</t>
  </si>
  <si>
    <t>given negative outcomes</t>
  </si>
  <si>
    <t>neg outcomes</t>
  </si>
  <si>
    <t>two-tailed</t>
  </si>
  <si>
    <t xml:space="preserve">x </t>
  </si>
  <si>
    <t>population variance</t>
  </si>
  <si>
    <t>population std</t>
  </si>
  <si>
    <t>s^2 (sample var)</t>
  </si>
  <si>
    <t>df (sample proportion)</t>
  </si>
  <si>
    <t>area (critical values)</t>
  </si>
  <si>
    <t>left x^2</t>
  </si>
  <si>
    <t>right x^2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</si>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</sst>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17.5" customWidth="1"/>
  </cols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B2">
        <v>1230</v>
      </c>
      <c r="E2" t="s">
        <v>3</v>
      </c>
      <c r="F2">
        <v>1.3</v>
      </c>
      <c r="H2" t="s">
        <v>4</v>
      </c>
      <c r="I2" t="s">
        <v>5</v>
      </c>
    </row>
    <row r="3" spans="1:9" x14ac:dyDescent="0.2">
      <c r="A3" t="s">
        <v>3</v>
      </c>
      <c r="B3">
        <v>6.3</v>
      </c>
      <c r="E3" t="s">
        <v>6</v>
      </c>
      <c r="F3">
        <v>0.08</v>
      </c>
      <c r="H3">
        <v>1.21</v>
      </c>
      <c r="I3">
        <f>SQRT(H3)</f>
        <v>1.1000000000000001</v>
      </c>
    </row>
    <row r="4" spans="1:9" x14ac:dyDescent="0.2">
      <c r="A4" t="s">
        <v>7</v>
      </c>
      <c r="B4">
        <v>29.5</v>
      </c>
      <c r="E4" t="s">
        <v>0</v>
      </c>
      <c r="F4">
        <v>95</v>
      </c>
    </row>
    <row r="5" spans="1:9" x14ac:dyDescent="0.2">
      <c r="A5" t="s">
        <v>0</v>
      </c>
      <c r="B5">
        <v>85</v>
      </c>
      <c r="E5" t="s">
        <v>8</v>
      </c>
      <c r="F5">
        <f>1-F4/100</f>
        <v>5.0000000000000044E-2</v>
      </c>
    </row>
    <row r="6" spans="1:9" x14ac:dyDescent="0.2">
      <c r="A6" t="s">
        <v>8</v>
      </c>
      <c r="B6">
        <f>1-B5/100</f>
        <v>0.15000000000000002</v>
      </c>
      <c r="E6" t="s">
        <v>9</v>
      </c>
      <c r="F6">
        <f>ABS(_xlfn.NORM.S.INV(F5/2))</f>
        <v>1.9599639845400536</v>
      </c>
    </row>
    <row r="8" spans="1:9" x14ac:dyDescent="0.2">
      <c r="A8" t="s">
        <v>10</v>
      </c>
      <c r="E8" t="s">
        <v>2</v>
      </c>
      <c r="F8">
        <f>CEILING((F6*F2/F3)^2,1)</f>
        <v>1015</v>
      </c>
    </row>
    <row r="9" spans="1:9" x14ac:dyDescent="0.2">
      <c r="A9" t="s">
        <v>11</v>
      </c>
      <c r="B9">
        <f>-ABS(_xlfn.NORM.S.INV(B6/2))</f>
        <v>-1.4395314709384572</v>
      </c>
    </row>
    <row r="10" spans="1:9" x14ac:dyDescent="0.2">
      <c r="A10" t="s">
        <v>9</v>
      </c>
      <c r="B10">
        <f>ABS(_xlfn.NORM.S.INV(B6/2))</f>
        <v>1.4395314709384572</v>
      </c>
    </row>
    <row r="12" spans="1:9" x14ac:dyDescent="0.2">
      <c r="A12" t="s">
        <v>6</v>
      </c>
      <c r="B12">
        <f>B10*B3/SQRT(B2)</f>
        <v>0.25858847060168327</v>
      </c>
      <c r="F12" t="s">
        <v>12</v>
      </c>
    </row>
    <row r="13" spans="1:9" x14ac:dyDescent="0.2">
      <c r="F13" t="s">
        <v>13</v>
      </c>
      <c r="G13">
        <f>16.91</f>
        <v>16.91</v>
      </c>
    </row>
    <row r="14" spans="1:9" x14ac:dyDescent="0.2">
      <c r="A14" t="s">
        <v>0</v>
      </c>
      <c r="B14" t="s">
        <v>14</v>
      </c>
      <c r="F14" t="s">
        <v>15</v>
      </c>
      <c r="G14">
        <f>17.67</f>
        <v>17.670000000000002</v>
      </c>
    </row>
    <row r="15" spans="1:9" x14ac:dyDescent="0.2">
      <c r="A15" t="s">
        <v>16</v>
      </c>
      <c r="B15">
        <f>B4-B12</f>
        <v>29.241411529398317</v>
      </c>
      <c r="F15" t="s">
        <v>6</v>
      </c>
      <c r="G15">
        <f>(G14-G13)/2</f>
        <v>0.38000000000000078</v>
      </c>
    </row>
    <row r="16" spans="1:9" x14ac:dyDescent="0.2">
      <c r="A16" t="s">
        <v>17</v>
      </c>
      <c r="B16">
        <f>B4+B12</f>
        <v>29.758588470601683</v>
      </c>
      <c r="F16" t="s">
        <v>18</v>
      </c>
      <c r="G16">
        <f>(G13+G14)/2</f>
        <v>17.29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3753-7799-4724-BD41-9A7C0B09AC0E}">
  <dimension ref="A1:H2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7.5" customWidth="1"/>
  </cols>
  <sheetData>
    <row r="1" spans="1:8" x14ac:dyDescent="0.2">
      <c r="A1" t="s">
        <v>0</v>
      </c>
    </row>
    <row r="2" spans="1:8" x14ac:dyDescent="0.2">
      <c r="A2" t="s">
        <v>2</v>
      </c>
      <c r="B2">
        <v>5</v>
      </c>
      <c r="D2" t="s">
        <v>4</v>
      </c>
      <c r="E2" t="s">
        <v>5</v>
      </c>
    </row>
    <row r="3" spans="1:8" x14ac:dyDescent="0.2">
      <c r="A3" t="s">
        <v>19</v>
      </c>
      <c r="B3">
        <v>8.0436309999999995</v>
      </c>
      <c r="D3">
        <v>1.96</v>
      </c>
      <c r="E3">
        <f>SQRT(D3)</f>
        <v>1.4</v>
      </c>
    </row>
    <row r="4" spans="1:8" x14ac:dyDescent="0.2">
      <c r="A4" t="s">
        <v>7</v>
      </c>
      <c r="B4">
        <v>135.80000000000001</v>
      </c>
    </row>
    <row r="5" spans="1:8" x14ac:dyDescent="0.2">
      <c r="A5" t="s">
        <v>20</v>
      </c>
      <c r="B5">
        <f>B2-1</f>
        <v>4</v>
      </c>
    </row>
    <row r="6" spans="1:8" x14ac:dyDescent="0.2">
      <c r="A6" t="s">
        <v>0</v>
      </c>
      <c r="B6">
        <v>99</v>
      </c>
      <c r="F6" t="s">
        <v>21</v>
      </c>
      <c r="G6" t="s">
        <v>22</v>
      </c>
    </row>
    <row r="7" spans="1:8" x14ac:dyDescent="0.2">
      <c r="A7" t="s">
        <v>8</v>
      </c>
      <c r="B7">
        <f>1-B6/100</f>
        <v>1.0000000000000009E-2</v>
      </c>
      <c r="F7">
        <v>142</v>
      </c>
      <c r="G7" t="s">
        <v>23</v>
      </c>
      <c r="H7">
        <f>AVERAGE(F7:F11)</f>
        <v>135.80000000000001</v>
      </c>
    </row>
    <row r="8" spans="1:8" x14ac:dyDescent="0.2">
      <c r="F8">
        <v>142</v>
      </c>
      <c r="G8" t="s">
        <v>24</v>
      </c>
      <c r="H8">
        <f>_xlfn.STDEV.S(F7:F11)</f>
        <v>8.0436310208760826</v>
      </c>
    </row>
    <row r="9" spans="1:8" x14ac:dyDescent="0.2">
      <c r="A9" t="s">
        <v>25</v>
      </c>
      <c r="B9">
        <f>_xlfn.T.INV.2T(B7,B5)</f>
        <v>4.6040948713499921</v>
      </c>
      <c r="F9">
        <v>123</v>
      </c>
    </row>
    <row r="10" spans="1:8" x14ac:dyDescent="0.2">
      <c r="F10">
        <v>133</v>
      </c>
    </row>
    <row r="11" spans="1:8" x14ac:dyDescent="0.2">
      <c r="A11" t="s">
        <v>6</v>
      </c>
      <c r="B11">
        <f>B9*B3/SQRT(B2)</f>
        <v>16.561947403557991</v>
      </c>
      <c r="F11">
        <v>139</v>
      </c>
    </row>
    <row r="13" spans="1:8" x14ac:dyDescent="0.2">
      <c r="A13" t="s">
        <v>0</v>
      </c>
      <c r="B13" t="s">
        <v>14</v>
      </c>
    </row>
    <row r="14" spans="1:8" x14ac:dyDescent="0.2">
      <c r="A14" t="s">
        <v>16</v>
      </c>
      <c r="B14">
        <f>B4-B11</f>
        <v>119.23805259644202</v>
      </c>
    </row>
    <row r="15" spans="1:8" x14ac:dyDescent="0.2">
      <c r="A15" t="s">
        <v>17</v>
      </c>
      <c r="B15">
        <f>B4+B11</f>
        <v>152.36194740355799</v>
      </c>
    </row>
    <row r="19" spans="5:6" x14ac:dyDescent="0.2">
      <c r="E19">
        <v>0.92</v>
      </c>
      <c r="F19">
        <f>_xlfn.VAR.S(E19:E23)</f>
        <v>2.5999999999999994E-3</v>
      </c>
    </row>
    <row r="20" spans="5:6" x14ac:dyDescent="0.2">
      <c r="E20">
        <v>0.97</v>
      </c>
    </row>
    <row r="21" spans="5:6" x14ac:dyDescent="0.2">
      <c r="E21">
        <v>0.84</v>
      </c>
    </row>
    <row r="22" spans="5:6" x14ac:dyDescent="0.2">
      <c r="E22">
        <v>0.88</v>
      </c>
    </row>
    <row r="23" spans="5:6" x14ac:dyDescent="0.2">
      <c r="E23">
        <v>0.94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A7EC-1F7D-4FB9-976A-D5661D2DD58D}">
  <dimension ref="A1:I16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22.5" customWidth="1"/>
    <col min="4" max="4" width="12.5" customWidth="1"/>
    <col min="7" max="7" width="17.1640625" customWidth="1"/>
  </cols>
  <sheetData>
    <row r="1" spans="1:9" x14ac:dyDescent="0.2">
      <c r="A1" t="s">
        <v>2</v>
      </c>
      <c r="B1">
        <v>369</v>
      </c>
      <c r="D1" t="s">
        <v>26</v>
      </c>
      <c r="G1" t="s">
        <v>1</v>
      </c>
    </row>
    <row r="2" spans="1:9" x14ac:dyDescent="0.2">
      <c r="A2" t="s">
        <v>27</v>
      </c>
      <c r="B2">
        <v>84</v>
      </c>
      <c r="D2" t="s">
        <v>28</v>
      </c>
      <c r="E2">
        <f>0.87</f>
        <v>0.87</v>
      </c>
      <c r="G2" t="s">
        <v>29</v>
      </c>
      <c r="H2">
        <v>0.22</v>
      </c>
    </row>
    <row r="3" spans="1:9" x14ac:dyDescent="0.2">
      <c r="A3" t="s">
        <v>30</v>
      </c>
      <c r="B3">
        <f>B2/B1</f>
        <v>0.22764227642276422</v>
      </c>
      <c r="D3" t="s">
        <v>31</v>
      </c>
      <c r="E3">
        <f>E2*B1</f>
        <v>321.02999999999997</v>
      </c>
      <c r="G3" t="s">
        <v>6</v>
      </c>
      <c r="H3">
        <v>0.03</v>
      </c>
    </row>
    <row r="4" spans="1:9" x14ac:dyDescent="0.2">
      <c r="A4" t="s">
        <v>0</v>
      </c>
      <c r="B4">
        <v>85</v>
      </c>
      <c r="G4" t="s">
        <v>0</v>
      </c>
      <c r="H4">
        <v>85</v>
      </c>
    </row>
    <row r="5" spans="1:9" x14ac:dyDescent="0.2">
      <c r="A5" t="s">
        <v>8</v>
      </c>
      <c r="B5">
        <f>1-B4/100</f>
        <v>0.15000000000000002</v>
      </c>
      <c r="D5" t="s">
        <v>32</v>
      </c>
      <c r="G5" t="s">
        <v>8</v>
      </c>
      <c r="H5">
        <f>1-H4/100</f>
        <v>0.15000000000000002</v>
      </c>
    </row>
    <row r="6" spans="1:9" x14ac:dyDescent="0.2">
      <c r="D6" t="s">
        <v>33</v>
      </c>
      <c r="E6">
        <v>195</v>
      </c>
      <c r="G6" t="s">
        <v>9</v>
      </c>
      <c r="H6">
        <f>ABS(_xlfn.NORM.S.INV(H5/2))</f>
        <v>1.4395314709384572</v>
      </c>
    </row>
    <row r="7" spans="1:9" x14ac:dyDescent="0.2">
      <c r="A7" t="s">
        <v>34</v>
      </c>
      <c r="D7" t="s">
        <v>35</v>
      </c>
      <c r="E7">
        <f>B1-E6</f>
        <v>174</v>
      </c>
    </row>
    <row r="8" spans="1:9" x14ac:dyDescent="0.2">
      <c r="A8" t="s">
        <v>9</v>
      </c>
      <c r="B8">
        <f>ABS(_xlfn.NORM.S.INV(B5/2))</f>
        <v>1.4395314709384572</v>
      </c>
      <c r="G8" t="s">
        <v>2</v>
      </c>
      <c r="H8">
        <f>CEILING((1-H2)*H2*(H6/H3)^2,1)</f>
        <v>396</v>
      </c>
    </row>
    <row r="10" spans="1:9" x14ac:dyDescent="0.2">
      <c r="A10" t="s">
        <v>6</v>
      </c>
      <c r="B10">
        <f>B8*SQRT(B3*(1-B3)/B1)</f>
        <v>3.1422713639195278E-2</v>
      </c>
    </row>
    <row r="12" spans="1:9" x14ac:dyDescent="0.2">
      <c r="A12" t="s">
        <v>0</v>
      </c>
      <c r="B12" t="s">
        <v>14</v>
      </c>
      <c r="H12" t="s">
        <v>12</v>
      </c>
    </row>
    <row r="13" spans="1:9" x14ac:dyDescent="0.2">
      <c r="A13" t="s">
        <v>16</v>
      </c>
      <c r="B13">
        <f>B3-B10</f>
        <v>0.19621956278356895</v>
      </c>
      <c r="H13" t="s">
        <v>13</v>
      </c>
      <c r="I13">
        <f>16.91</f>
        <v>16.91</v>
      </c>
    </row>
    <row r="14" spans="1:9" x14ac:dyDescent="0.2">
      <c r="A14" t="s">
        <v>17</v>
      </c>
      <c r="B14">
        <f>B3+B10</f>
        <v>0.25906499006195949</v>
      </c>
      <c r="H14" t="s">
        <v>15</v>
      </c>
      <c r="I14">
        <f>17.67</f>
        <v>17.670000000000002</v>
      </c>
    </row>
    <row r="15" spans="1:9" x14ac:dyDescent="0.2">
      <c r="H15" t="s">
        <v>6</v>
      </c>
      <c r="I15">
        <f>(I14-I13)/2</f>
        <v>0.38000000000000078</v>
      </c>
    </row>
    <row r="16" spans="1:9" x14ac:dyDescent="0.2">
      <c r="H16" t="s">
        <v>18</v>
      </c>
      <c r="I16">
        <f>(I13+I14)/2</f>
        <v>17.29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45D3-FFBB-4088-80FB-06EF12B5239A}">
  <dimension ref="A1:F31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22.5" customWidth="1"/>
    <col min="4" max="4" width="12.5" customWidth="1"/>
    <col min="5" max="5" width="19.5" customWidth="1"/>
    <col min="7" max="7" width="17.1640625" customWidth="1"/>
  </cols>
  <sheetData>
    <row r="1" spans="1:6" x14ac:dyDescent="0.2">
      <c r="A1" t="s">
        <v>36</v>
      </c>
      <c r="E1" t="s">
        <v>37</v>
      </c>
    </row>
    <row r="2" spans="1:6" x14ac:dyDescent="0.2">
      <c r="A2" t="s">
        <v>2</v>
      </c>
      <c r="B2">
        <v>10</v>
      </c>
      <c r="E2" t="s">
        <v>2</v>
      </c>
      <c r="F2">
        <v>15</v>
      </c>
    </row>
    <row r="3" spans="1:6" x14ac:dyDescent="0.2">
      <c r="A3" t="s">
        <v>38</v>
      </c>
      <c r="B3">
        <v>36.4</v>
      </c>
      <c r="E3" t="s">
        <v>38</v>
      </c>
      <c r="F3">
        <v>0.105444</v>
      </c>
    </row>
    <row r="4" spans="1:6" x14ac:dyDescent="0.2">
      <c r="A4" t="s">
        <v>20</v>
      </c>
      <c r="B4">
        <f>B2-1</f>
        <v>9</v>
      </c>
      <c r="E4" t="s">
        <v>39</v>
      </c>
      <c r="F4">
        <f>F2-1</f>
        <v>14</v>
      </c>
    </row>
    <row r="5" spans="1:6" x14ac:dyDescent="0.2">
      <c r="A5" t="s">
        <v>0</v>
      </c>
      <c r="B5">
        <v>90</v>
      </c>
      <c r="E5" t="s">
        <v>0</v>
      </c>
      <c r="F5">
        <v>95</v>
      </c>
    </row>
    <row r="6" spans="1:6" x14ac:dyDescent="0.2">
      <c r="A6" t="s">
        <v>8</v>
      </c>
      <c r="B6">
        <f>1-B5/100</f>
        <v>9.9999999999999978E-2</v>
      </c>
      <c r="E6" t="s">
        <v>8</v>
      </c>
      <c r="F6">
        <f>1-F5/100</f>
        <v>5.0000000000000044E-2</v>
      </c>
    </row>
    <row r="8" spans="1:6" x14ac:dyDescent="0.2">
      <c r="A8" t="s">
        <v>40</v>
      </c>
      <c r="E8" t="s">
        <v>40</v>
      </c>
    </row>
    <row r="9" spans="1:6" x14ac:dyDescent="0.2">
      <c r="A9" t="s">
        <v>41</v>
      </c>
      <c r="B9">
        <f>_xlfn.CHISQ.INV((B6/2),B4)</f>
        <v>3.3251128430668144</v>
      </c>
      <c r="E9" t="s">
        <v>41</v>
      </c>
      <c r="F9">
        <f>_xlfn.CHISQ.INV((F6/2),F4)</f>
        <v>5.6287261030397326</v>
      </c>
    </row>
    <row r="10" spans="1:6" x14ac:dyDescent="0.2">
      <c r="A10" t="s">
        <v>42</v>
      </c>
      <c r="B10">
        <f>_xlfn.CHISQ.INV.RT(B6/2,B4)</f>
        <v>16.918977604620451</v>
      </c>
      <c r="E10" t="s">
        <v>42</v>
      </c>
      <c r="F10">
        <f>_xlfn.CHISQ.INV.RT(F6/2,F4)</f>
        <v>26.118948045037367</v>
      </c>
    </row>
    <row r="12" spans="1:6" x14ac:dyDescent="0.2">
      <c r="A12" t="s">
        <v>0</v>
      </c>
      <c r="B12" t="s">
        <v>14</v>
      </c>
      <c r="E12" t="s">
        <v>0</v>
      </c>
      <c r="F12" t="s">
        <v>14</v>
      </c>
    </row>
    <row r="13" spans="1:6" x14ac:dyDescent="0.2">
      <c r="A13" t="s">
        <v>16</v>
      </c>
      <c r="B13">
        <f>(B2-1)*B3/B10</f>
        <v>19.36287213422014</v>
      </c>
      <c r="E13" t="s">
        <v>16</v>
      </c>
      <c r="F13">
        <f>SQRT((F2-1)*F3/F10)</f>
        <v>0.23773718352558681</v>
      </c>
    </row>
    <row r="14" spans="1:6" x14ac:dyDescent="0.2">
      <c r="A14" t="s">
        <v>17</v>
      </c>
      <c r="B14">
        <f>(B2-1)*B3/B9</f>
        <v>98.522972140051735</v>
      </c>
      <c r="E14" t="s">
        <v>17</v>
      </c>
      <c r="F14">
        <f>SQRT((F2-1)*F3/F9)</f>
        <v>0.51211782929094363</v>
      </c>
    </row>
    <row r="17" spans="1:3" x14ac:dyDescent="0.2">
      <c r="B17" t="s">
        <v>4</v>
      </c>
      <c r="C17" t="s">
        <v>5</v>
      </c>
    </row>
    <row r="18" spans="1:3" x14ac:dyDescent="0.2">
      <c r="B18">
        <v>0.44</v>
      </c>
      <c r="C18">
        <f>SQRT(B18)</f>
        <v>0.66332495807107994</v>
      </c>
    </row>
    <row r="19" spans="1:3" x14ac:dyDescent="0.2">
      <c r="B19">
        <f>C19^2</f>
        <v>0.19359999999999999</v>
      </c>
      <c r="C19">
        <v>0.44</v>
      </c>
    </row>
    <row r="21" spans="1:3" x14ac:dyDescent="0.2">
      <c r="A21" t="s">
        <v>22</v>
      </c>
    </row>
    <row r="22" spans="1:3" x14ac:dyDescent="0.2">
      <c r="A22">
        <v>8.6999999999999993</v>
      </c>
      <c r="B22" t="s">
        <v>43</v>
      </c>
      <c r="C22">
        <f>_xlfn.VAR.S(A22:A31)</f>
        <v>0.10544444444444429</v>
      </c>
    </row>
    <row r="23" spans="1:3" x14ac:dyDescent="0.2">
      <c r="A23">
        <v>8.3000000000000007</v>
      </c>
    </row>
    <row r="24" spans="1:3" x14ac:dyDescent="0.2">
      <c r="A24">
        <v>8.6999999999999993</v>
      </c>
    </row>
    <row r="25" spans="1:3" x14ac:dyDescent="0.2">
      <c r="A25">
        <v>8.4</v>
      </c>
    </row>
    <row r="26" spans="1:3" x14ac:dyDescent="0.2">
      <c r="A26">
        <v>8.6</v>
      </c>
    </row>
    <row r="27" spans="1:3" x14ac:dyDescent="0.2">
      <c r="A27">
        <v>9.1</v>
      </c>
    </row>
    <row r="28" spans="1:3" x14ac:dyDescent="0.2">
      <c r="A28">
        <v>8.1</v>
      </c>
    </row>
    <row r="29" spans="1:3" x14ac:dyDescent="0.2">
      <c r="A29">
        <v>8.4</v>
      </c>
    </row>
    <row r="30" spans="1:3" x14ac:dyDescent="0.2">
      <c r="A30">
        <v>8.5</v>
      </c>
    </row>
    <row r="31" spans="1:3" x14ac:dyDescent="0.2">
      <c r="A31">
        <v>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sigma known</vt:lpstr>
      <vt:lpstr>sigma unknown</vt:lpstr>
      <vt:lpstr>population proportion</vt:lpstr>
      <vt:lpstr>population variance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jmonzon000@citymail.cuny.edu</cp:lastModifiedBy>
  <cp:revision/>
  <dcterms:created xsi:type="dcterms:W3CDTF">2019-01-10T14:14:31Z</dcterms:created>
  <dcterms:modified xsi:type="dcterms:W3CDTF">2019-01-16T17:14:07Z</dcterms:modified>
  <cp:category/>
  <cp:contentStatus/>
</cp:coreProperties>
</file>