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тоги в семестре" sheetId="1" r:id="rId4"/>
    <sheet state="visible" name="2 кн - 3 декабря" sheetId="2" r:id="rId5"/>
    <sheet state="visible" name="18 января" sheetId="3" r:id="rId6"/>
    <sheet state="visible" name="Виды работ + вклад" sheetId="4" r:id="rId7"/>
    <sheet state="visible" name="Экзамен -19 января" sheetId="5" r:id="rId8"/>
    <sheet state="visible" name="Итог" sheetId="6" r:id="rId9"/>
  </sheets>
  <definedNames/>
  <calcPr/>
</workbook>
</file>

<file path=xl/sharedStrings.xml><?xml version="1.0" encoding="utf-8"?>
<sst xmlns="http://schemas.openxmlformats.org/spreadsheetml/2006/main" count="309" uniqueCount="98">
  <si>
    <t>1-я контрольная неделя</t>
  </si>
  <si>
    <t>2-я контрольная неделя - баллы</t>
  </si>
  <si>
    <t>2-я контрольная неделя - пропуски в академических часах</t>
  </si>
  <si>
    <t>Презентация</t>
  </si>
  <si>
    <t>19 ноя</t>
  </si>
  <si>
    <t>30 ноя</t>
  </si>
  <si>
    <t>Набока</t>
  </si>
  <si>
    <t>Шкарупа</t>
  </si>
  <si>
    <t>Литовкин</t>
  </si>
  <si>
    <t>Итого</t>
  </si>
  <si>
    <t>управление</t>
  </si>
  <si>
    <t>предм область</t>
  </si>
  <si>
    <t>проектирование</t>
  </si>
  <si>
    <t>реализация</t>
  </si>
  <si>
    <t>репозиторий</t>
  </si>
  <si>
    <t>Даигармма авто</t>
  </si>
  <si>
    <t>Макеты</t>
  </si>
  <si>
    <t>Модель данных</t>
  </si>
  <si>
    <t>Камменнов</t>
  </si>
  <si>
    <t>Артемов</t>
  </si>
  <si>
    <t>Кисилев</t>
  </si>
  <si>
    <t>Богомолов</t>
  </si>
  <si>
    <t>Общие</t>
  </si>
  <si>
    <t>Носкин</t>
  </si>
  <si>
    <t>+-</t>
  </si>
  <si>
    <t>+</t>
  </si>
  <si>
    <t>-</t>
  </si>
  <si>
    <t>Крымова</t>
  </si>
  <si>
    <t>Дудкин</t>
  </si>
  <si>
    <t>Терехова</t>
  </si>
  <si>
    <t>удаленный сервер</t>
  </si>
  <si>
    <t>Сивко</t>
  </si>
  <si>
    <t>к</t>
  </si>
  <si>
    <t>Меркулов</t>
  </si>
  <si>
    <t>Баклан</t>
  </si>
  <si>
    <t>Громов</t>
  </si>
  <si>
    <t>Сасов</t>
  </si>
  <si>
    <t>Турицына</t>
  </si>
  <si>
    <t>Чечеткин</t>
  </si>
  <si>
    <t>Горн</t>
  </si>
  <si>
    <t>Яковлев</t>
  </si>
  <si>
    <t>Каменнов</t>
  </si>
  <si>
    <t>Васильев</t>
  </si>
  <si>
    <t>Кальнов Д.</t>
  </si>
  <si>
    <t>Кальнов Н.</t>
  </si>
  <si>
    <t>Северину</t>
  </si>
  <si>
    <t>Смирнов</t>
  </si>
  <si>
    <t>Степанов</t>
  </si>
  <si>
    <t>вы нашли пасхальное яйцо!</t>
  </si>
  <si>
    <t>Каменнов Ярослав</t>
  </si>
  <si>
    <t>Громов Евгений</t>
  </si>
  <si>
    <t>Литовкин Дмитрий</t>
  </si>
  <si>
    <t>Итого по группе</t>
  </si>
  <si>
    <t>Распределение в группе</t>
  </si>
  <si>
    <t>Итог</t>
  </si>
  <si>
    <t>Модель бизнес-процессов
(сценарии)</t>
  </si>
  <si>
    <t>Макеты экранных форм</t>
  </si>
  <si>
    <t>Миграция БД</t>
  </si>
  <si>
    <t>Верстка</t>
  </si>
  <si>
    <t>Реализация представлений</t>
  </si>
  <si>
    <t>Реализация контроллеров</t>
  </si>
  <si>
    <t>Реализация моделей</t>
  </si>
  <si>
    <t>Тестирование (в примечании указать что и способ)</t>
  </si>
  <si>
    <t>Отладка, если разные исполнители реализовывали и отлаживали один и тот же артефакт</t>
  </si>
  <si>
    <t>Мердж в общую ветку</t>
  </si>
  <si>
    <t>Настройка и сопровождение удаленного сервера / приложения</t>
  </si>
  <si>
    <t>Управление проектом / задачами</t>
  </si>
  <si>
    <t>Документация + презентация + диаграммы</t>
  </si>
  <si>
    <t>Итого (собственное мнение)</t>
  </si>
  <si>
    <t>Итого (мнение преподавателя)</t>
  </si>
  <si>
    <t>Артемов Данила</t>
  </si>
  <si>
    <t>Кисилев Юрий</t>
  </si>
  <si>
    <t>Богомолов Иван</t>
  </si>
  <si>
    <t>Носкин Виктор</t>
  </si>
  <si>
    <t>Крымова Мария</t>
  </si>
  <si>
    <t>Дудкин Даниил</t>
  </si>
  <si>
    <t>Терехова Анастасия</t>
  </si>
  <si>
    <t>Сивко Давыд</t>
  </si>
  <si>
    <t>Меркулов Влад</t>
  </si>
  <si>
    <t>Баклан Варвара</t>
  </si>
  <si>
    <t>Турицына Алина</t>
  </si>
  <si>
    <t>Сасов Дмитрий</t>
  </si>
  <si>
    <t>Чечеткин Павел</t>
  </si>
  <si>
    <t>Горн Керим</t>
  </si>
  <si>
    <t>Яковлев Максим</t>
  </si>
  <si>
    <t>Васильев Дмитрий</t>
  </si>
  <si>
    <t>Кальнов Данила</t>
  </si>
  <si>
    <t>Кальнов Никита</t>
  </si>
  <si>
    <t>Северину Мартинью</t>
  </si>
  <si>
    <t>Смирнов Влад</t>
  </si>
  <si>
    <t>Степанов Станислав</t>
  </si>
  <si>
    <t>Оценка в группе</t>
  </si>
  <si>
    <t>Распределение</t>
  </si>
  <si>
    <t>Шкарупа А.Э</t>
  </si>
  <si>
    <t>Набока М.В.</t>
  </si>
  <si>
    <t>Литвокин Д.В. (2-я кн - 14 б)</t>
  </si>
  <si>
    <t>Экзамен (46 баллов)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</si>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</sst>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"/>
    <numFmt numFmtId="165" formatCode="d mmmm"/>
    <numFmt numFmtId="166" formatCode="0.0%"/>
    <numFmt numFmtId="167" formatCode="0.0"/>
  </numFmts>
  <fonts count="4">
    <font>
      <sz val="10.0"/>
      <color rgb="FF000000"/>
      <name val="Arial"/>
    </font>
    <font>
      <color theme="1"/>
      <name val="Arial"/>
    </font>
    <font>
      <strike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1" xfId="0" applyFont="1" applyNumberForma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1" numFmtId="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Font="1" applyNumberFormat="1"/>
    <xf borderId="0" fillId="0" fontId="1" numFmtId="9" xfId="0" applyFont="1" applyNumberFormat="1"/>
    <xf borderId="0" fillId="0" fontId="1" numFmtId="166" xfId="0" applyFont="1" applyNumberFormat="1"/>
    <xf borderId="0" fillId="0" fontId="1" numFmtId="2" xfId="0" applyFont="1" applyNumberFormat="1"/>
    <xf borderId="0" fillId="0" fontId="2" numFmtId="9" xfId="0" applyAlignment="1" applyFont="1" applyNumberFormat="1">
      <alignment readingOrder="0"/>
    </xf>
    <xf borderId="0" fillId="0" fontId="2" numFmtId="166" xfId="0" applyFont="1" applyNumberFormat="1"/>
    <xf quotePrefix="1"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quotePrefix="1" borderId="0" fillId="3" fontId="3" numFmtId="0" xfId="0" applyAlignment="1" applyFill="1" applyFont="1">
      <alignment horizontal="left" readingOrder="0"/>
    </xf>
    <xf borderId="0" fillId="0" fontId="1" numFmtId="0" xfId="0" applyAlignment="1" applyFont="1">
      <alignment horizontal="center"/>
    </xf>
    <xf borderId="0" fillId="4" fontId="1" numFmtId="9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3" width="6.71"/>
    <col customWidth="1" min="4" max="4" width="6.43"/>
    <col customWidth="1" min="5" max="5" width="7.57"/>
    <col customWidth="1" min="6" max="10" width="6.43"/>
    <col customWidth="1" min="12" max="12" width="7.57"/>
    <col customWidth="1" min="13" max="13" width="8.71"/>
    <col customWidth="1" min="14" max="14" width="9.71"/>
    <col customWidth="1" min="15" max="15" width="6.71"/>
    <col customWidth="1" min="17" max="17" width="7.71"/>
    <col customWidth="1" min="18" max="18" width="9.0"/>
    <col customWidth="1" min="19" max="19" width="9.14"/>
    <col customWidth="1" min="20" max="20" width="6.71"/>
    <col customWidth="1" min="22" max="22" width="13.0"/>
    <col customWidth="1" min="23" max="23" width="12.86"/>
    <col customWidth="1" min="24" max="24" width="12.71"/>
    <col customWidth="1" min="25" max="25" width="14.43"/>
    <col customWidth="1" min="28" max="28" width="15.14"/>
    <col customWidth="1" min="30" max="30" width="19.86"/>
    <col customWidth="1" min="33" max="33" width="16.43"/>
  </cols>
  <sheetData>
    <row r="1">
      <c r="A1" s="1"/>
      <c r="B1" s="1"/>
      <c r="C1" s="2"/>
      <c r="D1" s="2"/>
      <c r="E1" s="1"/>
      <c r="L1" s="3" t="s">
        <v>0</v>
      </c>
      <c r="Q1" s="3" t="s">
        <v>1</v>
      </c>
      <c r="V1" s="3" t="s">
        <v>2</v>
      </c>
      <c r="AA1" s="4">
        <v>44155.0</v>
      </c>
      <c r="AG1" s="3" t="s">
        <v>3</v>
      </c>
    </row>
    <row r="2">
      <c r="A2" s="1"/>
      <c r="B2" s="1"/>
      <c r="C2" s="2">
        <v>44123.0</v>
      </c>
      <c r="D2" s="2">
        <v>44126.0</v>
      </c>
      <c r="E2" s="2">
        <v>44137.0</v>
      </c>
      <c r="F2" s="2">
        <v>44151.0</v>
      </c>
      <c r="G2" s="1" t="s">
        <v>4</v>
      </c>
      <c r="H2" s="1" t="s">
        <v>5</v>
      </c>
      <c r="I2" s="5">
        <v>44168.0</v>
      </c>
      <c r="J2" s="5">
        <v>44182.0</v>
      </c>
      <c r="L2" s="1" t="s">
        <v>6</v>
      </c>
      <c r="M2" s="1" t="s">
        <v>7</v>
      </c>
      <c r="N2" s="1" t="s">
        <v>8</v>
      </c>
      <c r="O2" s="1" t="s">
        <v>9</v>
      </c>
      <c r="Q2" s="1" t="s">
        <v>6</v>
      </c>
      <c r="R2" s="1" t="s">
        <v>7</v>
      </c>
      <c r="S2" s="1" t="s">
        <v>8</v>
      </c>
      <c r="T2" s="1" t="s">
        <v>9</v>
      </c>
      <c r="V2" s="1" t="s">
        <v>6</v>
      </c>
      <c r="W2" s="1" t="s">
        <v>7</v>
      </c>
      <c r="X2" s="1" t="s">
        <v>8</v>
      </c>
      <c r="Y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15</v>
      </c>
      <c r="AH2" s="1" t="s">
        <v>16</v>
      </c>
      <c r="AI2" s="1" t="s">
        <v>17</v>
      </c>
    </row>
    <row r="3">
      <c r="A3" s="1" t="s">
        <v>18</v>
      </c>
      <c r="B3" s="6" t="s">
        <v>19</v>
      </c>
      <c r="E3" s="1">
        <v>1.0</v>
      </c>
      <c r="H3" s="1">
        <v>1.0</v>
      </c>
      <c r="I3" s="1">
        <v>1.0</v>
      </c>
      <c r="J3" s="1">
        <v>1.0</v>
      </c>
      <c r="L3" s="1">
        <v>7.0</v>
      </c>
      <c r="M3" s="1">
        <v>0.0</v>
      </c>
      <c r="N3" s="1">
        <v>2.0</v>
      </c>
      <c r="O3" s="7">
        <f t="shared" ref="O3:O5" si="1">SUM(L3:N3)</f>
        <v>9</v>
      </c>
      <c r="Q3" s="1">
        <v>7.0</v>
      </c>
      <c r="R3" s="1">
        <v>2.0</v>
      </c>
      <c r="S3" s="8">
        <f>'2 кн - 3 декабря'!K3</f>
        <v>10.26564</v>
      </c>
      <c r="T3" s="8">
        <f t="shared" ref="T3:T5" si="2">SUM(Q3:S3)</f>
        <v>19.26564</v>
      </c>
      <c r="W3" s="1">
        <v>18.0</v>
      </c>
      <c r="X3" s="7">
        <f t="shared" ref="X3:X5" si="3">4*(7-SUM(C3:I3))</f>
        <v>16</v>
      </c>
      <c r="Y3" s="7">
        <f t="shared" ref="Y3:Y5" si="4">SUM(V3:X3)</f>
        <v>34</v>
      </c>
    </row>
    <row r="4">
      <c r="A4" s="1"/>
      <c r="B4" s="1" t="s">
        <v>20</v>
      </c>
      <c r="C4" s="1">
        <v>1.0</v>
      </c>
      <c r="E4" s="1">
        <v>1.0</v>
      </c>
      <c r="G4" s="1">
        <v>1.0</v>
      </c>
      <c r="H4" s="1">
        <v>1.0</v>
      </c>
      <c r="I4" s="1">
        <v>1.0</v>
      </c>
      <c r="J4" s="1">
        <v>1.0</v>
      </c>
      <c r="L4" s="1">
        <v>4.0</v>
      </c>
      <c r="M4" s="1">
        <v>0.0</v>
      </c>
      <c r="N4" s="1">
        <v>2.0</v>
      </c>
      <c r="O4" s="7">
        <f t="shared" si="1"/>
        <v>6</v>
      </c>
      <c r="Q4" s="1">
        <v>4.0</v>
      </c>
      <c r="R4" s="1">
        <v>4.0</v>
      </c>
      <c r="S4" s="8">
        <f>'2 кн - 3 декабря'!K4</f>
        <v>10.26564</v>
      </c>
      <c r="T4" s="8">
        <f t="shared" si="2"/>
        <v>18.26564</v>
      </c>
      <c r="W4" s="1">
        <v>4.0</v>
      </c>
      <c r="X4" s="7">
        <f t="shared" si="3"/>
        <v>8</v>
      </c>
      <c r="Y4" s="7">
        <f t="shared" si="4"/>
        <v>12</v>
      </c>
    </row>
    <row r="5">
      <c r="A5" s="1"/>
      <c r="B5" s="1" t="s">
        <v>21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L5" s="1">
        <v>4.0</v>
      </c>
      <c r="M5" s="1">
        <v>0.0</v>
      </c>
      <c r="N5" s="1">
        <v>2.0</v>
      </c>
      <c r="O5" s="7">
        <f t="shared" si="1"/>
        <v>6</v>
      </c>
      <c r="Q5" s="1">
        <v>4.0</v>
      </c>
      <c r="R5" s="1">
        <v>6.0</v>
      </c>
      <c r="S5" s="8">
        <f>'2 кн - 3 декабря'!K5</f>
        <v>10.2564</v>
      </c>
      <c r="T5" s="8">
        <f t="shared" si="2"/>
        <v>20.2564</v>
      </c>
      <c r="W5" s="1">
        <v>4.0</v>
      </c>
      <c r="X5" s="7">
        <f t="shared" si="3"/>
        <v>0</v>
      </c>
      <c r="Y5" s="7">
        <f t="shared" si="4"/>
        <v>4</v>
      </c>
    </row>
    <row r="6">
      <c r="S6" s="8" t="str">
        <f>'2 кн - 3 декабря'!K6</f>
        <v/>
      </c>
      <c r="T6" s="8"/>
    </row>
    <row r="7">
      <c r="A7" s="1" t="s">
        <v>22</v>
      </c>
      <c r="B7" s="6" t="s">
        <v>23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L7" s="1">
        <v>4.0</v>
      </c>
      <c r="M7" s="1">
        <v>7.0</v>
      </c>
      <c r="N7" s="1">
        <v>7.0</v>
      </c>
      <c r="O7" s="7">
        <f t="shared" ref="O7:O9" si="5">SUM(L7:N7)</f>
        <v>18</v>
      </c>
      <c r="Q7" s="1">
        <v>4.0</v>
      </c>
      <c r="R7" s="1">
        <v>16.0</v>
      </c>
      <c r="S7" s="8">
        <f>'2 кн - 3 декабря'!K7</f>
        <v>13.578642</v>
      </c>
      <c r="T7" s="8">
        <f t="shared" ref="T7:T9" si="6">SUM(Q7:S7)</f>
        <v>33.578642</v>
      </c>
      <c r="W7" s="1">
        <v>4.0</v>
      </c>
      <c r="X7" s="7">
        <f t="shared" ref="X7:X9" si="7">4*(7-SUM(C7:I7))</f>
        <v>0</v>
      </c>
      <c r="Y7" s="7">
        <f t="shared" ref="Y7:Y9" si="8">SUM(V7:X7)</f>
        <v>4</v>
      </c>
      <c r="AA7" s="9" t="s">
        <v>24</v>
      </c>
      <c r="AB7" s="9" t="s">
        <v>25</v>
      </c>
      <c r="AC7" s="9" t="s">
        <v>25</v>
      </c>
      <c r="AD7" s="9" t="s">
        <v>26</v>
      </c>
      <c r="AE7" s="9" t="s">
        <v>25</v>
      </c>
    </row>
    <row r="8">
      <c r="A8" s="1"/>
      <c r="B8" s="1" t="s">
        <v>27</v>
      </c>
      <c r="C8" s="1">
        <v>1.0</v>
      </c>
      <c r="J8" s="1">
        <v>1.0</v>
      </c>
      <c r="L8" s="1">
        <v>4.0</v>
      </c>
      <c r="M8" s="1">
        <v>7.0</v>
      </c>
      <c r="N8" s="1">
        <v>7.0</v>
      </c>
      <c r="O8" s="7">
        <f t="shared" si="5"/>
        <v>18</v>
      </c>
      <c r="Q8" s="1">
        <v>4.0</v>
      </c>
      <c r="R8" s="1">
        <v>6.0</v>
      </c>
      <c r="S8" s="8">
        <f>'2 кн - 3 декабря'!K8</f>
        <v>13.578642</v>
      </c>
      <c r="T8" s="8">
        <f t="shared" si="6"/>
        <v>23.578642</v>
      </c>
      <c r="W8" s="1">
        <v>14.0</v>
      </c>
      <c r="X8" s="7">
        <f t="shared" si="7"/>
        <v>24</v>
      </c>
      <c r="Y8" s="7">
        <f t="shared" si="8"/>
        <v>38</v>
      </c>
    </row>
    <row r="9">
      <c r="A9" s="1"/>
      <c r="B9" s="1" t="s">
        <v>28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L9" s="1">
        <v>4.0</v>
      </c>
      <c r="M9" s="1">
        <v>7.0</v>
      </c>
      <c r="N9" s="1">
        <v>7.0</v>
      </c>
      <c r="O9" s="7">
        <f t="shared" si="5"/>
        <v>18</v>
      </c>
      <c r="Q9" s="1">
        <v>4.0</v>
      </c>
      <c r="R9" s="1">
        <v>15.0</v>
      </c>
      <c r="S9" s="8">
        <f>'2 кн - 3 декабря'!K9</f>
        <v>13.56642</v>
      </c>
      <c r="T9" s="8">
        <f t="shared" si="6"/>
        <v>32.56642</v>
      </c>
      <c r="W9" s="1">
        <v>2.0</v>
      </c>
      <c r="X9" s="7">
        <f t="shared" si="7"/>
        <v>4</v>
      </c>
      <c r="Y9" s="7">
        <f t="shared" si="8"/>
        <v>6</v>
      </c>
    </row>
    <row r="10">
      <c r="S10" s="8" t="str">
        <f>'2 кн - 3 декабря'!K10</f>
        <v/>
      </c>
      <c r="T10" s="8"/>
    </row>
    <row r="11">
      <c r="A11" s="1" t="s">
        <v>8</v>
      </c>
      <c r="B11" s="6" t="s">
        <v>29</v>
      </c>
      <c r="C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L11" s="1">
        <v>4.0</v>
      </c>
      <c r="M11" s="1">
        <v>0.0</v>
      </c>
      <c r="N11" s="1">
        <v>5.0</v>
      </c>
      <c r="O11" s="7">
        <f t="shared" ref="O11:O13" si="9">SUM(L11:N11)</f>
        <v>9</v>
      </c>
      <c r="Q11" s="1">
        <v>4.0</v>
      </c>
      <c r="R11" s="1">
        <v>8.0</v>
      </c>
      <c r="S11" s="8">
        <f>'2 кн - 3 декабря'!K11</f>
        <v>28.224</v>
      </c>
      <c r="T11" s="8">
        <f t="shared" ref="T11:T14" si="10">SUM(Q11:S11)</f>
        <v>40.224</v>
      </c>
      <c r="W11" s="1">
        <v>6.0</v>
      </c>
      <c r="X11" s="7">
        <f t="shared" ref="X11:X14" si="11">4*(7-SUM(C11:I11))</f>
        <v>4</v>
      </c>
      <c r="Y11" s="7">
        <f t="shared" ref="Y11:Y14" si="12">SUM(V11:X11)</f>
        <v>10</v>
      </c>
      <c r="AA11" s="9" t="s">
        <v>25</v>
      </c>
      <c r="AB11" s="9" t="s">
        <v>26</v>
      </c>
      <c r="AC11" s="9" t="s">
        <v>24</v>
      </c>
      <c r="AD11" s="1" t="s">
        <v>30</v>
      </c>
      <c r="AE11" s="9" t="s">
        <v>25</v>
      </c>
    </row>
    <row r="12">
      <c r="A12" s="1"/>
      <c r="B12" s="1" t="s">
        <v>31</v>
      </c>
      <c r="C12" s="1" t="s">
        <v>32</v>
      </c>
      <c r="G12" s="1">
        <v>1.0</v>
      </c>
      <c r="L12" s="1">
        <v>4.0</v>
      </c>
      <c r="M12" s="1">
        <v>0.0</v>
      </c>
      <c r="N12" s="1">
        <v>5.0</v>
      </c>
      <c r="O12" s="7">
        <f t="shared" si="9"/>
        <v>9</v>
      </c>
      <c r="Q12" s="1">
        <v>4.0</v>
      </c>
      <c r="R12" s="1">
        <v>2.0</v>
      </c>
      <c r="S12" s="8">
        <f>'2 кн - 3 декабря'!K12</f>
        <v>2.016</v>
      </c>
      <c r="T12" s="8">
        <f t="shared" si="10"/>
        <v>8.016</v>
      </c>
      <c r="W12" s="1">
        <v>18.0</v>
      </c>
      <c r="X12" s="7">
        <f t="shared" si="11"/>
        <v>24</v>
      </c>
      <c r="Y12" s="7">
        <f t="shared" si="12"/>
        <v>42</v>
      </c>
    </row>
    <row r="13">
      <c r="A13" s="1"/>
      <c r="B13" s="1" t="s">
        <v>33</v>
      </c>
      <c r="C13" s="1" t="s">
        <v>32</v>
      </c>
      <c r="F13" s="1">
        <v>1.0</v>
      </c>
      <c r="G13" s="1">
        <v>1.0</v>
      </c>
      <c r="H13" s="1"/>
      <c r="I13" s="1"/>
      <c r="J13" s="1">
        <v>1.0</v>
      </c>
      <c r="L13" s="1">
        <v>4.0</v>
      </c>
      <c r="M13" s="1">
        <v>0.0</v>
      </c>
      <c r="N13" s="1">
        <v>5.0</v>
      </c>
      <c r="O13" s="7">
        <f t="shared" si="9"/>
        <v>9</v>
      </c>
      <c r="Q13" s="1">
        <v>4.0</v>
      </c>
      <c r="R13" s="1">
        <v>1.0</v>
      </c>
      <c r="S13" s="8">
        <f>'2 кн - 3 декабря'!K13</f>
        <v>2.016</v>
      </c>
      <c r="T13" s="8">
        <f t="shared" si="10"/>
        <v>7.016</v>
      </c>
      <c r="W13" s="1">
        <v>24.0</v>
      </c>
      <c r="X13" s="7">
        <f t="shared" si="11"/>
        <v>20</v>
      </c>
      <c r="Y13" s="7">
        <f t="shared" si="12"/>
        <v>44</v>
      </c>
    </row>
    <row r="14">
      <c r="B14" s="1" t="s">
        <v>34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L14" s="1">
        <v>4.0</v>
      </c>
      <c r="Q14" s="1">
        <v>4.0</v>
      </c>
      <c r="R14" s="1">
        <v>3.0</v>
      </c>
      <c r="S14" s="8">
        <f>'2 кн - 3 декабря'!K14</f>
        <v>8.064</v>
      </c>
      <c r="T14" s="8">
        <f t="shared" si="10"/>
        <v>15.064</v>
      </c>
      <c r="W14" s="1">
        <v>10.0</v>
      </c>
      <c r="X14" s="7">
        <f t="shared" si="11"/>
        <v>0</v>
      </c>
      <c r="Y14" s="7">
        <f t="shared" si="12"/>
        <v>10</v>
      </c>
    </row>
    <row r="15">
      <c r="S15" s="8" t="str">
        <f>'2 кн - 3 декабря'!K15</f>
        <v/>
      </c>
      <c r="T15" s="8"/>
    </row>
    <row r="16">
      <c r="A16" s="1" t="s">
        <v>35</v>
      </c>
      <c r="B16" s="6" t="s">
        <v>36</v>
      </c>
      <c r="C16" s="1">
        <v>1.0</v>
      </c>
      <c r="D16" s="1">
        <v>1.0</v>
      </c>
      <c r="E16" s="1">
        <v>1.0</v>
      </c>
      <c r="G16" s="1">
        <v>1.0</v>
      </c>
      <c r="H16" s="1">
        <v>1.0</v>
      </c>
      <c r="I16" s="1">
        <v>1.0</v>
      </c>
      <c r="J16" s="1">
        <v>1.0</v>
      </c>
      <c r="L16" s="1">
        <v>4.0</v>
      </c>
      <c r="M16" s="1">
        <v>7.0</v>
      </c>
      <c r="N16" s="1">
        <v>5.0</v>
      </c>
      <c r="O16" s="7">
        <f t="shared" ref="O16:O18" si="13">SUM(L16:N16)</f>
        <v>16</v>
      </c>
      <c r="Q16" s="1">
        <v>4.0</v>
      </c>
      <c r="R16" s="1">
        <v>16.0</v>
      </c>
      <c r="S16" s="8">
        <f>'2 кн - 3 декабря'!K16</f>
        <v>12.6</v>
      </c>
      <c r="T16" s="8">
        <f t="shared" ref="T16:T18" si="14">SUM(Q16:S16)</f>
        <v>32.6</v>
      </c>
      <c r="W16" s="1">
        <v>2.0</v>
      </c>
      <c r="X16" s="7">
        <f t="shared" ref="X16:X18" si="15">4*(7-SUM(C16:I16))</f>
        <v>4</v>
      </c>
      <c r="Y16" s="7">
        <f t="shared" ref="Y16:Y18" si="16">SUM(V16:X16)</f>
        <v>6</v>
      </c>
    </row>
    <row r="17">
      <c r="A17" s="1"/>
      <c r="B17" s="1" t="s">
        <v>37</v>
      </c>
      <c r="C17" s="1">
        <v>1.0</v>
      </c>
      <c r="F17" s="1">
        <v>1.0</v>
      </c>
      <c r="G17" s="1">
        <v>0.5</v>
      </c>
      <c r="H17" s="1">
        <v>1.0</v>
      </c>
      <c r="I17" s="1"/>
      <c r="J17" s="1">
        <v>1.0</v>
      </c>
      <c r="L17" s="1">
        <v>7.0</v>
      </c>
      <c r="M17" s="1">
        <v>0.0</v>
      </c>
      <c r="N17" s="1">
        <v>5.0</v>
      </c>
      <c r="O17" s="7">
        <f t="shared" si="13"/>
        <v>12</v>
      </c>
      <c r="Q17" s="1">
        <v>7.0</v>
      </c>
      <c r="R17" s="1">
        <v>7.0</v>
      </c>
      <c r="S17" s="8">
        <f>'2 кн - 3 декабря'!K17</f>
        <v>9.8</v>
      </c>
      <c r="T17" s="8">
        <f t="shared" si="14"/>
        <v>23.8</v>
      </c>
      <c r="W17" s="1">
        <v>8.0</v>
      </c>
      <c r="X17" s="7">
        <f t="shared" si="15"/>
        <v>14</v>
      </c>
      <c r="Y17" s="7">
        <f t="shared" si="16"/>
        <v>22</v>
      </c>
    </row>
    <row r="18">
      <c r="A18" s="1"/>
      <c r="B18" s="1" t="s">
        <v>38</v>
      </c>
      <c r="D18" s="1">
        <v>1.0</v>
      </c>
      <c r="G18" s="1">
        <v>1.0</v>
      </c>
      <c r="J18" s="1">
        <v>1.0</v>
      </c>
      <c r="L18" s="1">
        <v>7.0</v>
      </c>
      <c r="M18" s="1">
        <v>2.0</v>
      </c>
      <c r="N18" s="1">
        <v>5.0</v>
      </c>
      <c r="O18" s="7">
        <f t="shared" si="13"/>
        <v>14</v>
      </c>
      <c r="Q18" s="1">
        <v>7.0</v>
      </c>
      <c r="R18" s="1">
        <v>9.0</v>
      </c>
      <c r="S18" s="8">
        <f>'2 кн - 3 декабря'!K18</f>
        <v>5.6</v>
      </c>
      <c r="T18" s="8">
        <f t="shared" si="14"/>
        <v>21.6</v>
      </c>
      <c r="W18" s="1">
        <v>12.0</v>
      </c>
      <c r="X18" s="7">
        <f t="shared" si="15"/>
        <v>20</v>
      </c>
      <c r="Y18" s="7">
        <f t="shared" si="16"/>
        <v>32</v>
      </c>
    </row>
    <row r="19">
      <c r="S19" s="8" t="str">
        <f>'2 кн - 3 декабря'!K19</f>
        <v/>
      </c>
      <c r="T19" s="8"/>
    </row>
    <row r="20">
      <c r="A20" s="1" t="s">
        <v>35</v>
      </c>
      <c r="B20" s="1" t="s">
        <v>39</v>
      </c>
      <c r="C20" s="1">
        <v>1.0</v>
      </c>
      <c r="H20" s="1">
        <v>1.0</v>
      </c>
      <c r="I20" s="1"/>
      <c r="J20" s="1"/>
      <c r="L20" s="1">
        <v>4.0</v>
      </c>
      <c r="M20" s="1">
        <v>7.0</v>
      </c>
      <c r="N20" s="1">
        <v>2.0</v>
      </c>
      <c r="O20" s="7">
        <f t="shared" ref="O20:O22" si="17">SUM(L20:N20)</f>
        <v>13</v>
      </c>
      <c r="Q20" s="1">
        <v>4.0</v>
      </c>
      <c r="R20" s="1">
        <v>4.0</v>
      </c>
      <c r="S20" s="8">
        <f>'2 кн - 3 декабря'!K20</f>
        <v>0</v>
      </c>
      <c r="T20" s="8">
        <f t="shared" ref="T20:T22" si="18">SUM(Q20:S20)</f>
        <v>8</v>
      </c>
      <c r="W20" s="1">
        <v>24.0</v>
      </c>
      <c r="X20" s="7">
        <f t="shared" ref="X20:X22" si="19">4*(7-SUM(C20:I20))</f>
        <v>20</v>
      </c>
      <c r="Y20" s="7">
        <f t="shared" ref="Y20:Y22" si="20">SUM(V20:X20)</f>
        <v>44</v>
      </c>
    </row>
    <row r="21">
      <c r="A21" s="1"/>
      <c r="B21" s="1" t="s">
        <v>40</v>
      </c>
      <c r="C21" s="1">
        <v>1.0</v>
      </c>
      <c r="J21" s="1">
        <v>1.0</v>
      </c>
      <c r="L21" s="1">
        <v>4.0</v>
      </c>
      <c r="M21" s="1">
        <v>0.0</v>
      </c>
      <c r="N21" s="1">
        <v>2.0</v>
      </c>
      <c r="O21" s="7">
        <f t="shared" si="17"/>
        <v>6</v>
      </c>
      <c r="Q21" s="1">
        <v>4.0</v>
      </c>
      <c r="R21" s="1">
        <v>1.0</v>
      </c>
      <c r="S21" s="8">
        <f>'2 кн - 3 декабря'!K21</f>
        <v>0</v>
      </c>
      <c r="T21" s="8">
        <f t="shared" si="18"/>
        <v>5</v>
      </c>
      <c r="W21" s="1">
        <v>24.0</v>
      </c>
      <c r="X21" s="7">
        <f t="shared" si="19"/>
        <v>24</v>
      </c>
      <c r="Y21" s="7">
        <f t="shared" si="20"/>
        <v>48</v>
      </c>
    </row>
    <row r="22">
      <c r="A22" s="1"/>
      <c r="B22" s="10" t="s">
        <v>34</v>
      </c>
      <c r="C22" s="10">
        <v>1.0</v>
      </c>
      <c r="D22" s="10">
        <v>1.0</v>
      </c>
      <c r="E22" s="10">
        <v>1.0</v>
      </c>
      <c r="F22" s="10">
        <v>1.0</v>
      </c>
      <c r="G22" s="10">
        <v>1.0</v>
      </c>
      <c r="H22" s="10"/>
      <c r="I22" s="10"/>
      <c r="J22" s="10"/>
      <c r="K22" s="11"/>
      <c r="L22" s="10">
        <v>4.0</v>
      </c>
      <c r="M22" s="10">
        <v>0.0</v>
      </c>
      <c r="N22" s="10">
        <v>2.0</v>
      </c>
      <c r="O22" s="11">
        <f t="shared" si="17"/>
        <v>6</v>
      </c>
      <c r="P22" s="11"/>
      <c r="Q22" s="10">
        <v>4.0</v>
      </c>
      <c r="R22" s="11"/>
      <c r="S22" s="8">
        <f>'2 кн - 3 декабря'!K22</f>
        <v>0</v>
      </c>
      <c r="T22" s="12">
        <f t="shared" si="18"/>
        <v>4</v>
      </c>
      <c r="X22" s="7">
        <f t="shared" si="19"/>
        <v>8</v>
      </c>
      <c r="Y22" s="7">
        <f t="shared" si="20"/>
        <v>8</v>
      </c>
    </row>
    <row r="23">
      <c r="S23" s="8" t="str">
        <f>'2 кн - 3 декабря'!K23</f>
        <v/>
      </c>
      <c r="T23" s="8"/>
    </row>
    <row r="24">
      <c r="A24" s="1" t="s">
        <v>41</v>
      </c>
      <c r="B24" s="1" t="s">
        <v>42</v>
      </c>
      <c r="E24" s="1">
        <v>1.0</v>
      </c>
      <c r="G24" s="1">
        <v>1.0</v>
      </c>
      <c r="J24" s="1">
        <v>1.0</v>
      </c>
      <c r="L24" s="1">
        <v>7.0</v>
      </c>
      <c r="M24" s="1">
        <v>0.0</v>
      </c>
      <c r="N24" s="1">
        <v>5.0</v>
      </c>
      <c r="O24" s="7">
        <f t="shared" ref="O24:O26" si="21">SUM(L24:N24)</f>
        <v>12</v>
      </c>
      <c r="Q24" s="1">
        <v>7.0</v>
      </c>
      <c r="R24" s="1">
        <v>7.0</v>
      </c>
      <c r="S24" s="8">
        <f>'2 кн - 3 декабря'!K24</f>
        <v>3.08</v>
      </c>
      <c r="T24" s="8">
        <f t="shared" ref="T24:T26" si="22">SUM(Q24:S24)</f>
        <v>17.08</v>
      </c>
      <c r="W24" s="1">
        <v>18.0</v>
      </c>
      <c r="X24" s="7">
        <f t="shared" ref="X24:X26" si="23">4*(7-SUM(C24:I24))</f>
        <v>20</v>
      </c>
      <c r="Y24" s="7">
        <f t="shared" ref="Y24:Y26" si="24">SUM(V24:X24)</f>
        <v>38</v>
      </c>
    </row>
    <row r="25">
      <c r="A25" s="1"/>
      <c r="B25" s="1" t="s">
        <v>43</v>
      </c>
      <c r="C25" s="1">
        <v>1.0</v>
      </c>
      <c r="D25" s="1">
        <v>1.0</v>
      </c>
      <c r="E25" s="1">
        <v>1.0</v>
      </c>
      <c r="G25" s="1">
        <v>1.0</v>
      </c>
      <c r="H25" s="1">
        <v>1.0</v>
      </c>
      <c r="I25" s="1">
        <v>1.0</v>
      </c>
      <c r="J25" s="1">
        <v>1.0</v>
      </c>
      <c r="L25" s="1">
        <v>4.0</v>
      </c>
      <c r="M25" s="1">
        <v>7.0</v>
      </c>
      <c r="N25" s="1">
        <v>5.0</v>
      </c>
      <c r="O25" s="7">
        <f t="shared" si="21"/>
        <v>16</v>
      </c>
      <c r="Q25" s="1">
        <v>4.0</v>
      </c>
      <c r="R25" s="1">
        <v>14.0</v>
      </c>
      <c r="S25" s="8">
        <f>'2 кн - 3 декабря'!K25</f>
        <v>4.62</v>
      </c>
      <c r="T25" s="8">
        <f t="shared" si="22"/>
        <v>22.62</v>
      </c>
      <c r="W25" s="1">
        <v>0.0</v>
      </c>
      <c r="X25" s="7">
        <f t="shared" si="23"/>
        <v>4</v>
      </c>
      <c r="Y25" s="7">
        <f t="shared" si="24"/>
        <v>4</v>
      </c>
    </row>
    <row r="26">
      <c r="A26" s="1"/>
      <c r="B26" s="1" t="s">
        <v>44</v>
      </c>
      <c r="C26" s="1">
        <v>1.0</v>
      </c>
      <c r="D26" s="1">
        <v>1.0</v>
      </c>
      <c r="E26" s="1">
        <v>1.0</v>
      </c>
      <c r="G26" s="1">
        <v>1.0</v>
      </c>
      <c r="H26" s="1">
        <v>1.0</v>
      </c>
      <c r="I26" s="1">
        <v>1.0</v>
      </c>
      <c r="J26" s="1">
        <v>1.0</v>
      </c>
      <c r="L26" s="1">
        <v>4.0</v>
      </c>
      <c r="M26" s="1">
        <v>6.0</v>
      </c>
      <c r="N26" s="1">
        <v>5.0</v>
      </c>
      <c r="O26" s="7">
        <f t="shared" si="21"/>
        <v>15</v>
      </c>
      <c r="Q26" s="1">
        <v>4.0</v>
      </c>
      <c r="R26" s="1">
        <v>13.0</v>
      </c>
      <c r="S26" s="8">
        <f>'2 кн - 3 декабря'!K26</f>
        <v>7.7</v>
      </c>
      <c r="T26" s="8">
        <f t="shared" si="22"/>
        <v>24.7</v>
      </c>
      <c r="W26" s="1">
        <v>0.0</v>
      </c>
      <c r="X26" s="7">
        <f t="shared" si="23"/>
        <v>4</v>
      </c>
      <c r="Y26" s="7">
        <f t="shared" si="24"/>
        <v>4</v>
      </c>
    </row>
    <row r="27">
      <c r="S27" s="8" t="str">
        <f>'2 кн - 3 декабря'!K27</f>
        <v/>
      </c>
      <c r="T27" s="8"/>
    </row>
    <row r="28">
      <c r="A28" s="1" t="s">
        <v>8</v>
      </c>
      <c r="B28" s="1" t="s">
        <v>45</v>
      </c>
      <c r="C28" s="1">
        <v>1.0</v>
      </c>
      <c r="G28" s="1">
        <v>0.5</v>
      </c>
      <c r="J28" s="1">
        <v>1.0</v>
      </c>
      <c r="L28" s="1">
        <v>4.0</v>
      </c>
      <c r="M28" s="1">
        <v>0.0</v>
      </c>
      <c r="N28" s="1">
        <v>2.0</v>
      </c>
      <c r="O28" s="7">
        <f t="shared" ref="O28:O30" si="25">SUM(L28:N28)</f>
        <v>6</v>
      </c>
      <c r="Q28" s="1">
        <v>4.0</v>
      </c>
      <c r="R28" s="1">
        <v>4.0</v>
      </c>
      <c r="S28" s="8">
        <f>'2 кн - 3 декабря'!K28</f>
        <v>0</v>
      </c>
      <c r="T28" s="8">
        <f t="shared" ref="T28:T30" si="26">SUM(Q28:S28)</f>
        <v>8</v>
      </c>
      <c r="W28" s="1">
        <v>18.0</v>
      </c>
      <c r="X28" s="7">
        <f t="shared" ref="X28:X30" si="27">4*(7-SUM(C28:I28))</f>
        <v>22</v>
      </c>
      <c r="Y28" s="7">
        <f t="shared" ref="Y28:Y30" si="28">SUM(V28:X28)</f>
        <v>40</v>
      </c>
      <c r="AB28" s="9" t="s">
        <v>24</v>
      </c>
    </row>
    <row r="29">
      <c r="A29" s="1"/>
      <c r="B29" s="6" t="s">
        <v>46</v>
      </c>
      <c r="D29" s="1">
        <v>1.0</v>
      </c>
      <c r="F29" s="1">
        <v>1.0</v>
      </c>
      <c r="G29" s="1">
        <v>1.0</v>
      </c>
      <c r="H29" s="1"/>
      <c r="I29" s="1"/>
      <c r="J29" s="1"/>
      <c r="L29" s="1">
        <v>4.0</v>
      </c>
      <c r="M29" s="1">
        <v>0.0</v>
      </c>
      <c r="N29" s="1">
        <v>2.0</v>
      </c>
      <c r="O29" s="7">
        <f t="shared" si="25"/>
        <v>6</v>
      </c>
      <c r="Q29" s="1">
        <v>4.0</v>
      </c>
      <c r="R29" s="1">
        <v>5.0</v>
      </c>
      <c r="S29" s="8">
        <f>'2 кн - 3 декабря'!K29</f>
        <v>0</v>
      </c>
      <c r="T29" s="8">
        <f t="shared" si="26"/>
        <v>9</v>
      </c>
      <c r="W29" s="1">
        <v>10.0</v>
      </c>
      <c r="X29" s="7">
        <f t="shared" si="27"/>
        <v>16</v>
      </c>
      <c r="Y29" s="7">
        <f t="shared" si="28"/>
        <v>26</v>
      </c>
    </row>
    <row r="30">
      <c r="A30" s="1"/>
      <c r="B30" s="1" t="s">
        <v>47</v>
      </c>
      <c r="E30" s="1">
        <v>1.0</v>
      </c>
      <c r="L30" s="1">
        <v>4.0</v>
      </c>
      <c r="M30" s="1">
        <v>0.0</v>
      </c>
      <c r="N30" s="1">
        <v>0.0</v>
      </c>
      <c r="O30" s="7">
        <f t="shared" si="25"/>
        <v>4</v>
      </c>
      <c r="Q30" s="1">
        <v>4.0</v>
      </c>
      <c r="R30" s="1">
        <v>0.0</v>
      </c>
      <c r="S30" s="8">
        <f>'2 кн - 3 декабря'!K30</f>
        <v>0</v>
      </c>
      <c r="T30" s="8">
        <f t="shared" si="26"/>
        <v>4</v>
      </c>
      <c r="W30" s="1">
        <v>32.0</v>
      </c>
      <c r="X30" s="7">
        <f t="shared" si="27"/>
        <v>24</v>
      </c>
      <c r="Y30" s="7">
        <f t="shared" si="28"/>
        <v>56</v>
      </c>
    </row>
    <row r="100">
      <c r="A100" s="1" t="s">
        <v>48</v>
      </c>
    </row>
  </sheetData>
  <mergeCells count="5">
    <mergeCell ref="L1:O1"/>
    <mergeCell ref="Q1:T1"/>
    <mergeCell ref="V1:Y1"/>
    <mergeCell ref="AA1:AD1"/>
    <mergeCell ref="AG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71"/>
    <col customWidth="1" min="4" max="4" width="6.43"/>
    <col customWidth="1" min="5" max="5" width="19.29"/>
    <col customWidth="1" min="6" max="6" width="19.0"/>
    <col customWidth="1" min="7" max="7" width="19.57"/>
    <col customWidth="1" min="8" max="8" width="5.14"/>
    <col customWidth="1" min="9" max="9" width="16.43"/>
    <col customWidth="1" min="10" max="10" width="23.29"/>
    <col customWidth="1" min="13" max="13" width="13.0"/>
    <col customWidth="1" min="14" max="14" width="12.86"/>
    <col customWidth="1" min="15" max="15" width="12.71"/>
    <col customWidth="1" min="16" max="16" width="14.43"/>
    <col customWidth="1" min="19" max="19" width="15.14"/>
    <col customWidth="1" min="21" max="21" width="19.86"/>
    <col customWidth="1" min="24" max="24" width="16.43"/>
  </cols>
  <sheetData>
    <row r="1">
      <c r="A1" s="1"/>
      <c r="B1" s="1"/>
      <c r="C1" s="2"/>
      <c r="D1" s="2"/>
      <c r="E1" s="1" t="s">
        <v>49</v>
      </c>
      <c r="F1" s="1" t="s">
        <v>50</v>
      </c>
      <c r="G1" s="1" t="s">
        <v>51</v>
      </c>
      <c r="I1" s="1" t="s">
        <v>52</v>
      </c>
      <c r="J1" s="1" t="s">
        <v>53</v>
      </c>
      <c r="K1" s="1" t="s">
        <v>54</v>
      </c>
      <c r="M1" s="3"/>
      <c r="R1" s="4">
        <v>44155.0</v>
      </c>
      <c r="X1" s="3" t="s">
        <v>3</v>
      </c>
    </row>
    <row r="2">
      <c r="A2" s="1"/>
      <c r="B2" s="1"/>
      <c r="C2" s="2"/>
      <c r="D2" s="2"/>
      <c r="E2" s="3"/>
      <c r="F2" s="3"/>
      <c r="G2" s="3"/>
      <c r="I2" s="5"/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X2" s="1" t="s">
        <v>15</v>
      </c>
      <c r="Y2" s="1" t="s">
        <v>16</v>
      </c>
      <c r="Z2" s="1" t="s">
        <v>17</v>
      </c>
    </row>
    <row r="3">
      <c r="A3" s="1" t="s">
        <v>18</v>
      </c>
      <c r="B3" s="6" t="s">
        <v>19</v>
      </c>
      <c r="E3" s="13">
        <v>0.7</v>
      </c>
      <c r="F3" s="13">
        <v>0.8</v>
      </c>
      <c r="G3" s="13">
        <v>0.7</v>
      </c>
      <c r="I3" s="7">
        <f>3*14*AVERAGE(E3:G3)</f>
        <v>30.8</v>
      </c>
      <c r="J3" s="14">
        <v>0.3333</v>
      </c>
      <c r="K3" s="15">
        <f>I3*J3</f>
        <v>10.26564</v>
      </c>
    </row>
    <row r="4">
      <c r="A4" s="1"/>
      <c r="B4" s="1" t="s">
        <v>20</v>
      </c>
      <c r="E4" s="16"/>
      <c r="F4" s="16"/>
      <c r="G4" s="16"/>
      <c r="J4" s="14">
        <v>0.3333</v>
      </c>
      <c r="K4" s="15">
        <f>I3*J4</f>
        <v>10.26564</v>
      </c>
    </row>
    <row r="5">
      <c r="A5" s="1"/>
      <c r="B5" s="1" t="s">
        <v>21</v>
      </c>
      <c r="E5" s="16"/>
      <c r="F5" s="16"/>
      <c r="G5" s="16"/>
      <c r="J5" s="14">
        <v>0.333</v>
      </c>
      <c r="K5" s="15">
        <f>I3*J5</f>
        <v>10.2564</v>
      </c>
    </row>
    <row r="6">
      <c r="E6" s="16"/>
      <c r="F6" s="16"/>
      <c r="G6" s="16"/>
      <c r="J6" s="17"/>
      <c r="K6" s="15"/>
    </row>
    <row r="7">
      <c r="A7" s="1" t="s">
        <v>22</v>
      </c>
      <c r="B7" s="6" t="s">
        <v>23</v>
      </c>
      <c r="E7" s="13">
        <v>0.95</v>
      </c>
      <c r="F7" s="13">
        <v>1.0</v>
      </c>
      <c r="G7" s="13">
        <v>0.96</v>
      </c>
      <c r="I7" s="7">
        <f>3*14*AVERAGE(E7:G7)</f>
        <v>40.74</v>
      </c>
      <c r="J7" s="14">
        <v>0.3333</v>
      </c>
      <c r="K7" s="15">
        <f>I7*J7</f>
        <v>13.578642</v>
      </c>
      <c r="R7" s="9" t="s">
        <v>24</v>
      </c>
      <c r="S7" s="9" t="s">
        <v>25</v>
      </c>
      <c r="T7" s="9" t="s">
        <v>25</v>
      </c>
      <c r="U7" s="9" t="s">
        <v>26</v>
      </c>
      <c r="V7" s="9" t="s">
        <v>25</v>
      </c>
    </row>
    <row r="8">
      <c r="A8" s="1"/>
      <c r="B8" s="1" t="s">
        <v>27</v>
      </c>
      <c r="E8" s="16"/>
      <c r="F8" s="16"/>
      <c r="G8" s="16"/>
      <c r="J8" s="14">
        <v>0.3333</v>
      </c>
      <c r="K8" s="15">
        <f>I7*J8</f>
        <v>13.578642</v>
      </c>
    </row>
    <row r="9">
      <c r="A9" s="1"/>
      <c r="B9" s="1" t="s">
        <v>28</v>
      </c>
      <c r="E9" s="16"/>
      <c r="F9" s="16"/>
      <c r="G9" s="16"/>
      <c r="J9" s="14">
        <v>0.333</v>
      </c>
      <c r="K9" s="15">
        <f>I7*J9</f>
        <v>13.56642</v>
      </c>
    </row>
    <row r="10">
      <c r="E10" s="16"/>
      <c r="F10" s="16"/>
      <c r="G10" s="16"/>
      <c r="J10" s="17"/>
      <c r="K10" s="15"/>
    </row>
    <row r="11">
      <c r="A11" s="1" t="s">
        <v>8</v>
      </c>
      <c r="B11" s="6" t="s">
        <v>29</v>
      </c>
      <c r="E11" s="13">
        <v>0.95</v>
      </c>
      <c r="F11" s="13">
        <v>1.0</v>
      </c>
      <c r="G11" s="13">
        <v>0.93</v>
      </c>
      <c r="I11" s="18">
        <f>3*14*AVERAGE(E11:G11)</f>
        <v>40.32</v>
      </c>
      <c r="J11" s="14">
        <v>0.7</v>
      </c>
      <c r="K11" s="15">
        <f>I11*J11</f>
        <v>28.224</v>
      </c>
      <c r="R11" s="9" t="s">
        <v>25</v>
      </c>
      <c r="S11" s="9" t="s">
        <v>26</v>
      </c>
      <c r="T11" s="9" t="s">
        <v>24</v>
      </c>
      <c r="U11" s="1" t="s">
        <v>30</v>
      </c>
      <c r="V11" s="9" t="s">
        <v>25</v>
      </c>
    </row>
    <row r="12">
      <c r="A12" s="1"/>
      <c r="B12" s="1" t="s">
        <v>31</v>
      </c>
      <c r="E12" s="16"/>
      <c r="F12" s="16"/>
      <c r="G12" s="16"/>
      <c r="J12" s="14">
        <v>0.05</v>
      </c>
      <c r="K12" s="15">
        <f>I11*J12</f>
        <v>2.016</v>
      </c>
    </row>
    <row r="13">
      <c r="A13" s="1"/>
      <c r="B13" s="1" t="s">
        <v>33</v>
      </c>
      <c r="E13" s="16"/>
      <c r="F13" s="16"/>
      <c r="G13" s="16"/>
      <c r="J13" s="14">
        <v>0.05</v>
      </c>
      <c r="K13" s="15">
        <f>I11*J13</f>
        <v>2.016</v>
      </c>
    </row>
    <row r="14">
      <c r="B14" s="1" t="s">
        <v>34</v>
      </c>
      <c r="E14" s="16"/>
      <c r="F14" s="16"/>
      <c r="G14" s="16"/>
      <c r="J14" s="14">
        <v>0.2</v>
      </c>
      <c r="K14" s="15">
        <f>I11*J14</f>
        <v>8.064</v>
      </c>
    </row>
    <row r="15">
      <c r="E15" s="16"/>
      <c r="F15" s="16"/>
      <c r="G15" s="16"/>
      <c r="J15" s="17"/>
      <c r="K15" s="15"/>
    </row>
    <row r="16">
      <c r="A16" s="1" t="s">
        <v>35</v>
      </c>
      <c r="B16" s="6" t="s">
        <v>36</v>
      </c>
      <c r="E16" s="13">
        <v>0.6</v>
      </c>
      <c r="F16" s="13">
        <v>0.8</v>
      </c>
      <c r="G16" s="13">
        <v>0.6</v>
      </c>
      <c r="I16" s="7">
        <f>3*14*AVERAGE(E16:G16)</f>
        <v>28</v>
      </c>
      <c r="J16" s="14">
        <v>0.45</v>
      </c>
      <c r="K16" s="15">
        <f>I16*J16</f>
        <v>12.6</v>
      </c>
    </row>
    <row r="17">
      <c r="A17" s="1"/>
      <c r="B17" s="1" t="s">
        <v>37</v>
      </c>
      <c r="E17" s="16"/>
      <c r="F17" s="16"/>
      <c r="G17" s="16"/>
      <c r="J17" s="14">
        <v>0.35</v>
      </c>
      <c r="K17" s="15">
        <f>I16*J17</f>
        <v>9.8</v>
      </c>
    </row>
    <row r="18">
      <c r="A18" s="1"/>
      <c r="B18" s="1" t="s">
        <v>38</v>
      </c>
      <c r="E18" s="16"/>
      <c r="F18" s="16"/>
      <c r="G18" s="16"/>
      <c r="J18" s="14">
        <v>0.2</v>
      </c>
      <c r="K18" s="15">
        <f>I16*J18</f>
        <v>5.6</v>
      </c>
    </row>
    <row r="19">
      <c r="E19" s="16"/>
      <c r="F19" s="16"/>
      <c r="G19" s="16"/>
      <c r="J19" s="17"/>
      <c r="K19" s="15"/>
    </row>
    <row r="20">
      <c r="A20" s="1" t="s">
        <v>35</v>
      </c>
      <c r="B20" s="1" t="s">
        <v>39</v>
      </c>
      <c r="E20" s="13">
        <v>0.0</v>
      </c>
      <c r="F20" s="13">
        <v>0.0</v>
      </c>
      <c r="G20" s="13">
        <v>0.0</v>
      </c>
      <c r="I20" s="7">
        <f>3*14*AVERAGE(E20:G20)</f>
        <v>0</v>
      </c>
      <c r="J20" s="14">
        <v>0.5</v>
      </c>
      <c r="K20" s="15">
        <f>I20*J20</f>
        <v>0</v>
      </c>
    </row>
    <row r="21">
      <c r="A21" s="1"/>
      <c r="B21" s="1" t="s">
        <v>40</v>
      </c>
      <c r="E21" s="16"/>
      <c r="F21" s="16"/>
      <c r="G21" s="16"/>
      <c r="J21" s="14">
        <v>0.5</v>
      </c>
      <c r="K21" s="15">
        <f>I20*J21</f>
        <v>0</v>
      </c>
    </row>
    <row r="22">
      <c r="A22" s="1"/>
      <c r="B22" s="10" t="s">
        <v>34</v>
      </c>
      <c r="C22" s="10"/>
      <c r="D22" s="10"/>
      <c r="E22" s="19"/>
      <c r="F22" s="19"/>
      <c r="G22" s="19"/>
      <c r="H22" s="10"/>
      <c r="I22" s="10"/>
      <c r="J22" s="20"/>
      <c r="K22" s="15">
        <f>I20*J22</f>
        <v>0</v>
      </c>
    </row>
    <row r="23">
      <c r="E23" s="16"/>
      <c r="F23" s="16"/>
      <c r="G23" s="16"/>
      <c r="J23" s="17"/>
      <c r="K23" s="15"/>
    </row>
    <row r="24">
      <c r="A24" s="1" t="s">
        <v>41</v>
      </c>
      <c r="B24" s="1" t="s">
        <v>42</v>
      </c>
      <c r="E24" s="13">
        <v>0.4</v>
      </c>
      <c r="F24" s="13">
        <v>0.5</v>
      </c>
      <c r="G24" s="13">
        <v>0.2</v>
      </c>
      <c r="I24" s="7">
        <f>3*14*AVERAGE(E24:G24)</f>
        <v>15.4</v>
      </c>
      <c r="J24" s="14">
        <v>0.2</v>
      </c>
      <c r="K24" s="15">
        <f>I24*J24</f>
        <v>3.08</v>
      </c>
    </row>
    <row r="25">
      <c r="A25" s="1"/>
      <c r="B25" s="1" t="s">
        <v>43</v>
      </c>
      <c r="E25" s="16"/>
      <c r="F25" s="16"/>
      <c r="G25" s="16"/>
      <c r="J25" s="14">
        <v>0.3</v>
      </c>
      <c r="K25" s="15">
        <f>I24*J25</f>
        <v>4.62</v>
      </c>
    </row>
    <row r="26">
      <c r="A26" s="1"/>
      <c r="B26" s="1" t="s">
        <v>44</v>
      </c>
      <c r="E26" s="16"/>
      <c r="F26" s="16"/>
      <c r="G26" s="16"/>
      <c r="J26" s="14">
        <v>0.5</v>
      </c>
      <c r="K26" s="15">
        <f>I24*J26</f>
        <v>7.7</v>
      </c>
    </row>
    <row r="27">
      <c r="E27" s="16"/>
      <c r="F27" s="16"/>
      <c r="G27" s="16"/>
      <c r="J27" s="17"/>
      <c r="K27" s="15"/>
    </row>
    <row r="28">
      <c r="A28" s="1" t="s">
        <v>8</v>
      </c>
      <c r="B28" s="1" t="s">
        <v>45</v>
      </c>
      <c r="E28" s="13">
        <v>0.0</v>
      </c>
      <c r="F28" s="13">
        <v>0.0</v>
      </c>
      <c r="G28" s="13">
        <v>0.0</v>
      </c>
      <c r="I28" s="7">
        <f>3*14*AVERAGE(E28:G28)</f>
        <v>0</v>
      </c>
      <c r="J28" s="14">
        <v>0.3333</v>
      </c>
      <c r="K28" s="15">
        <f>I28*J28</f>
        <v>0</v>
      </c>
      <c r="S28" s="9" t="s">
        <v>24</v>
      </c>
    </row>
    <row r="29">
      <c r="A29" s="1"/>
      <c r="B29" s="6" t="s">
        <v>46</v>
      </c>
      <c r="F29" s="16"/>
      <c r="J29" s="14">
        <v>0.3333</v>
      </c>
      <c r="K29" s="15">
        <f>I28*J29</f>
        <v>0</v>
      </c>
    </row>
    <row r="30">
      <c r="A30" s="1"/>
      <c r="B30" s="1" t="s">
        <v>47</v>
      </c>
      <c r="F30" s="16"/>
      <c r="J30" s="14">
        <v>0.3333</v>
      </c>
      <c r="K30" s="15">
        <f>I28*J30</f>
        <v>0</v>
      </c>
    </row>
  </sheetData>
  <mergeCells count="3">
    <mergeCell ref="M1:P1"/>
    <mergeCell ref="R1:U1"/>
    <mergeCell ref="X1: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</row>
    <row r="2">
      <c r="A2" s="1"/>
      <c r="B2" s="1"/>
    </row>
    <row r="3">
      <c r="A3" s="1" t="s">
        <v>18</v>
      </c>
      <c r="B3" s="6" t="s">
        <v>19</v>
      </c>
      <c r="D3" s="21" t="s">
        <v>25</v>
      </c>
    </row>
    <row r="4">
      <c r="A4" s="1"/>
      <c r="B4" s="1" t="s">
        <v>20</v>
      </c>
      <c r="D4" s="21" t="s">
        <v>25</v>
      </c>
    </row>
    <row r="5">
      <c r="A5" s="1"/>
      <c r="B5" s="1" t="s">
        <v>21</v>
      </c>
      <c r="D5" s="21" t="s">
        <v>25</v>
      </c>
    </row>
    <row r="7">
      <c r="A7" s="1" t="s">
        <v>22</v>
      </c>
      <c r="B7" s="6" t="s">
        <v>23</v>
      </c>
      <c r="D7" s="9" t="s">
        <v>25</v>
      </c>
    </row>
    <row r="8">
      <c r="A8" s="1"/>
      <c r="B8" s="1" t="s">
        <v>27</v>
      </c>
    </row>
    <row r="9">
      <c r="A9" s="1"/>
      <c r="B9" s="1" t="s">
        <v>28</v>
      </c>
      <c r="D9" s="21" t="s">
        <v>25</v>
      </c>
    </row>
    <row r="11">
      <c r="A11" s="1" t="s">
        <v>8</v>
      </c>
      <c r="B11" s="6" t="s">
        <v>29</v>
      </c>
      <c r="D11" s="9" t="s">
        <v>25</v>
      </c>
    </row>
    <row r="12">
      <c r="A12" s="1"/>
      <c r="B12" s="1" t="s">
        <v>31</v>
      </c>
      <c r="D12" s="9" t="s">
        <v>25</v>
      </c>
    </row>
    <row r="13">
      <c r="A13" s="1"/>
      <c r="B13" s="1" t="s">
        <v>33</v>
      </c>
      <c r="D13" s="9" t="s">
        <v>25</v>
      </c>
    </row>
    <row r="14">
      <c r="B14" s="1" t="s">
        <v>34</v>
      </c>
      <c r="D14" s="9" t="s">
        <v>25</v>
      </c>
    </row>
    <row r="16">
      <c r="A16" s="1" t="s">
        <v>35</v>
      </c>
      <c r="B16" s="6" t="s">
        <v>36</v>
      </c>
      <c r="D16" s="21" t="s">
        <v>25</v>
      </c>
    </row>
    <row r="17">
      <c r="A17" s="1"/>
      <c r="B17" s="1" t="s">
        <v>37</v>
      </c>
      <c r="D17" s="21" t="s">
        <v>25</v>
      </c>
    </row>
    <row r="18">
      <c r="A18" s="1"/>
      <c r="B18" s="1" t="s">
        <v>38</v>
      </c>
      <c r="D18" s="21" t="s">
        <v>25</v>
      </c>
    </row>
    <row r="20">
      <c r="A20" s="1" t="s">
        <v>35</v>
      </c>
      <c r="B20" s="1" t="s">
        <v>39</v>
      </c>
    </row>
    <row r="21">
      <c r="A21" s="1"/>
      <c r="B21" s="1" t="s">
        <v>40</v>
      </c>
    </row>
    <row r="22">
      <c r="A22" s="1"/>
      <c r="B22" s="10" t="s">
        <v>34</v>
      </c>
    </row>
    <row r="24">
      <c r="A24" s="1" t="s">
        <v>41</v>
      </c>
      <c r="B24" s="1" t="s">
        <v>42</v>
      </c>
      <c r="D24" s="9" t="s">
        <v>25</v>
      </c>
    </row>
    <row r="25">
      <c r="A25" s="1"/>
      <c r="B25" s="1" t="s">
        <v>43</v>
      </c>
      <c r="D25" s="9" t="s">
        <v>25</v>
      </c>
    </row>
    <row r="26">
      <c r="A26" s="1"/>
      <c r="B26" s="1" t="s">
        <v>44</v>
      </c>
      <c r="D26" s="9" t="s">
        <v>25</v>
      </c>
    </row>
    <row r="28">
      <c r="A28" s="1" t="s">
        <v>8</v>
      </c>
      <c r="B28" s="1" t="s">
        <v>45</v>
      </c>
    </row>
    <row r="29">
      <c r="A29" s="1"/>
      <c r="B29" s="6" t="s">
        <v>46</v>
      </c>
    </row>
    <row r="30">
      <c r="A30" s="1"/>
      <c r="B30" s="1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5.14"/>
    <col customWidth="1" min="4" max="4" width="16.71"/>
    <col customWidth="1" min="5" max="5" width="12.29"/>
    <col customWidth="1" min="6" max="6" width="9.71"/>
    <col customWidth="1" min="7" max="7" width="10.43"/>
    <col customWidth="1" min="8" max="8" width="9.43"/>
    <col customWidth="1" min="12" max="12" width="18.43"/>
    <col customWidth="1" min="13" max="13" width="26.29"/>
    <col customWidth="1" min="14" max="14" width="15.86"/>
    <col customWidth="1" min="15" max="15" width="19.14"/>
    <col customWidth="1" min="16" max="16" width="12.0"/>
    <col customWidth="1" min="18" max="18" width="5.29"/>
    <col customWidth="1" min="20" max="20" width="4.71"/>
  </cols>
  <sheetData>
    <row r="1">
      <c r="A1" s="22"/>
      <c r="B1" s="22"/>
      <c r="C1" s="23"/>
      <c r="D1" s="22" t="s">
        <v>55</v>
      </c>
      <c r="E1" s="22" t="s">
        <v>56</v>
      </c>
      <c r="F1" s="22" t="s">
        <v>17</v>
      </c>
      <c r="G1" s="22" t="s">
        <v>57</v>
      </c>
      <c r="H1" s="22" t="s">
        <v>58</v>
      </c>
      <c r="I1" s="22" t="s">
        <v>59</v>
      </c>
      <c r="J1" s="22" t="s">
        <v>60</v>
      </c>
      <c r="K1" s="22" t="s">
        <v>61</v>
      </c>
      <c r="L1" s="22" t="s">
        <v>62</v>
      </c>
      <c r="M1" s="22" t="s">
        <v>63</v>
      </c>
      <c r="N1" s="22" t="s">
        <v>64</v>
      </c>
      <c r="O1" s="22" t="s">
        <v>65</v>
      </c>
      <c r="P1" s="22" t="s">
        <v>66</v>
      </c>
      <c r="Q1" s="22" t="s">
        <v>67</v>
      </c>
      <c r="R1" s="23"/>
      <c r="S1" s="22" t="s">
        <v>68</v>
      </c>
      <c r="T1" s="23"/>
      <c r="U1" s="22" t="s">
        <v>69</v>
      </c>
      <c r="V1" s="23"/>
      <c r="W1" s="23"/>
      <c r="X1" s="23"/>
      <c r="Y1" s="23"/>
      <c r="Z1" s="23"/>
      <c r="AA1" s="23"/>
      <c r="AB1" s="23"/>
    </row>
    <row r="2">
      <c r="A2" s="1"/>
      <c r="B2" s="1"/>
    </row>
    <row r="3">
      <c r="A3" s="1" t="s">
        <v>18</v>
      </c>
      <c r="B3" s="6" t="s">
        <v>70</v>
      </c>
      <c r="D3" s="24" t="s">
        <v>25</v>
      </c>
      <c r="E3" s="24" t="s">
        <v>25</v>
      </c>
      <c r="H3" s="24" t="s">
        <v>25</v>
      </c>
      <c r="I3" s="24" t="s">
        <v>25</v>
      </c>
      <c r="J3" s="24" t="s">
        <v>25</v>
      </c>
      <c r="M3" s="24" t="s">
        <v>25</v>
      </c>
      <c r="N3" s="24" t="s">
        <v>25</v>
      </c>
      <c r="O3" s="24" t="s">
        <v>25</v>
      </c>
      <c r="S3" s="24" t="s">
        <v>25</v>
      </c>
    </row>
    <row r="4">
      <c r="A4" s="1"/>
      <c r="B4" s="1" t="s">
        <v>71</v>
      </c>
      <c r="D4" s="24" t="s">
        <v>25</v>
      </c>
      <c r="E4" s="9" t="s">
        <v>25</v>
      </c>
      <c r="F4" s="24" t="s">
        <v>25</v>
      </c>
      <c r="L4" s="24" t="s">
        <v>25</v>
      </c>
      <c r="O4" s="24" t="s">
        <v>25</v>
      </c>
      <c r="Q4" s="24" t="s">
        <v>25</v>
      </c>
      <c r="S4" s="24" t="s">
        <v>25</v>
      </c>
    </row>
    <row r="5">
      <c r="A5" s="1"/>
      <c r="B5" s="1" t="s">
        <v>72</v>
      </c>
      <c r="D5" s="24" t="s">
        <v>25</v>
      </c>
      <c r="F5" s="24" t="s">
        <v>25</v>
      </c>
      <c r="G5" s="24" t="s">
        <v>25</v>
      </c>
      <c r="J5" s="24" t="s">
        <v>25</v>
      </c>
      <c r="K5" s="24" t="s">
        <v>25</v>
      </c>
      <c r="M5" s="24" t="s">
        <v>25</v>
      </c>
      <c r="N5" s="24" t="s">
        <v>25</v>
      </c>
      <c r="O5" s="24" t="s">
        <v>25</v>
      </c>
      <c r="P5" s="24" t="s">
        <v>25</v>
      </c>
      <c r="Q5" s="24" t="s">
        <v>25</v>
      </c>
      <c r="S5" s="24" t="s">
        <v>25</v>
      </c>
    </row>
    <row r="7">
      <c r="A7" s="1" t="s">
        <v>22</v>
      </c>
      <c r="B7" s="6" t="s">
        <v>73</v>
      </c>
    </row>
    <row r="8">
      <c r="A8" s="1"/>
      <c r="B8" s="1" t="s">
        <v>74</v>
      </c>
    </row>
    <row r="9">
      <c r="A9" s="1"/>
      <c r="B9" s="1" t="s">
        <v>75</v>
      </c>
    </row>
    <row r="11">
      <c r="A11" s="1" t="s">
        <v>8</v>
      </c>
      <c r="B11" s="6" t="s">
        <v>76</v>
      </c>
    </row>
    <row r="12">
      <c r="A12" s="1"/>
      <c r="B12" s="1" t="s">
        <v>77</v>
      </c>
    </row>
    <row r="13">
      <c r="A13" s="1"/>
      <c r="B13" s="1" t="s">
        <v>78</v>
      </c>
    </row>
    <row r="14">
      <c r="B14" s="1" t="s">
        <v>79</v>
      </c>
    </row>
    <row r="16">
      <c r="A16" s="1" t="s">
        <v>35</v>
      </c>
      <c r="B16" s="6" t="s">
        <v>80</v>
      </c>
    </row>
    <row r="17">
      <c r="A17" s="1"/>
      <c r="B17" s="1" t="s">
        <v>81</v>
      </c>
    </row>
    <row r="18">
      <c r="A18" s="1"/>
      <c r="B18" s="1" t="s">
        <v>82</v>
      </c>
    </row>
    <row r="20">
      <c r="A20" s="1" t="s">
        <v>35</v>
      </c>
      <c r="B20" s="1" t="s">
        <v>83</v>
      </c>
    </row>
    <row r="21">
      <c r="A21" s="1"/>
      <c r="B21" s="1" t="s">
        <v>84</v>
      </c>
    </row>
    <row r="22">
      <c r="A22" s="1"/>
      <c r="B22" s="10" t="s">
        <v>34</v>
      </c>
    </row>
    <row r="24">
      <c r="A24" s="1" t="s">
        <v>41</v>
      </c>
      <c r="B24" s="1" t="s">
        <v>85</v>
      </c>
    </row>
    <row r="25">
      <c r="A25" s="1"/>
      <c r="B25" s="1" t="s">
        <v>86</v>
      </c>
    </row>
    <row r="26">
      <c r="A26" s="1"/>
      <c r="B26" s="1" t="s">
        <v>87</v>
      </c>
    </row>
    <row r="28">
      <c r="A28" s="1" t="s">
        <v>8</v>
      </c>
      <c r="B28" s="1" t="s">
        <v>88</v>
      </c>
    </row>
    <row r="29">
      <c r="A29" s="1"/>
      <c r="B29" s="6" t="s">
        <v>89</v>
      </c>
    </row>
    <row r="30">
      <c r="A30" s="1"/>
      <c r="B30" s="1" t="s">
        <v>90</v>
      </c>
    </row>
    <row r="100">
      <c r="A100" s="1" t="s">
        <v>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4" max="4" width="15.86"/>
    <col customWidth="1" min="5" max="5" width="5.0"/>
    <col customWidth="1" min="7" max="7" width="6.29"/>
  </cols>
  <sheetData>
    <row r="1">
      <c r="A1" s="1"/>
      <c r="B1" s="1"/>
      <c r="D1" s="3" t="s">
        <v>91</v>
      </c>
      <c r="E1" s="25"/>
      <c r="F1" s="3" t="s">
        <v>92</v>
      </c>
      <c r="G1" s="25"/>
      <c r="H1" s="3" t="s">
        <v>54</v>
      </c>
    </row>
    <row r="2">
      <c r="A2" s="1"/>
      <c r="B2" s="1"/>
      <c r="H2" s="15"/>
    </row>
    <row r="3">
      <c r="A3" s="1" t="s">
        <v>18</v>
      </c>
      <c r="B3" s="6" t="s">
        <v>70</v>
      </c>
      <c r="F3" s="16"/>
      <c r="H3" s="15"/>
    </row>
    <row r="4">
      <c r="A4" s="1"/>
      <c r="B4" s="1" t="s">
        <v>71</v>
      </c>
      <c r="F4" s="16"/>
      <c r="H4" s="15"/>
    </row>
    <row r="5">
      <c r="A5" s="1"/>
      <c r="B5" s="1" t="s">
        <v>72</v>
      </c>
      <c r="F5" s="16"/>
      <c r="H5" s="15"/>
    </row>
    <row r="6">
      <c r="F6" s="16"/>
      <c r="H6" s="15"/>
    </row>
    <row r="7">
      <c r="A7" s="1" t="s">
        <v>22</v>
      </c>
      <c r="B7" s="6" t="s">
        <v>73</v>
      </c>
      <c r="D7" s="7">
        <f>3*46*0.96</f>
        <v>132.48</v>
      </c>
      <c r="F7" s="26">
        <v>0.5</v>
      </c>
      <c r="H7" s="15">
        <f t="shared" ref="H7:H9" si="1">$D$7*F7</f>
        <v>66.24</v>
      </c>
    </row>
    <row r="8">
      <c r="A8" s="1"/>
      <c r="B8" s="1" t="s">
        <v>74</v>
      </c>
      <c r="F8" s="26">
        <v>0.2</v>
      </c>
      <c r="H8" s="15">
        <f t="shared" si="1"/>
        <v>26.496</v>
      </c>
    </row>
    <row r="9">
      <c r="A9" s="1"/>
      <c r="B9" s="1" t="s">
        <v>75</v>
      </c>
      <c r="F9" s="26">
        <v>0.3</v>
      </c>
      <c r="H9" s="15">
        <f t="shared" si="1"/>
        <v>39.744</v>
      </c>
    </row>
    <row r="10">
      <c r="F10" s="16"/>
      <c r="H10" s="15"/>
    </row>
    <row r="11">
      <c r="A11" s="1" t="s">
        <v>8</v>
      </c>
      <c r="B11" s="6" t="s">
        <v>76</v>
      </c>
      <c r="F11" s="16"/>
      <c r="H11" s="15"/>
    </row>
    <row r="12">
      <c r="A12" s="1"/>
      <c r="B12" s="1" t="s">
        <v>77</v>
      </c>
      <c r="F12" s="16"/>
      <c r="H12" s="15"/>
    </row>
    <row r="13">
      <c r="A13" s="1"/>
      <c r="B13" s="1" t="s">
        <v>78</v>
      </c>
      <c r="F13" s="16"/>
      <c r="H13" s="15"/>
    </row>
    <row r="14">
      <c r="B14" s="1" t="s">
        <v>79</v>
      </c>
      <c r="F14" s="16"/>
      <c r="H14" s="15"/>
    </row>
    <row r="15">
      <c r="F15" s="16"/>
      <c r="H15" s="15"/>
    </row>
    <row r="16">
      <c r="A16" s="1" t="s">
        <v>35</v>
      </c>
      <c r="B16" s="6" t="s">
        <v>80</v>
      </c>
      <c r="F16" s="16"/>
      <c r="H16" s="15"/>
    </row>
    <row r="17">
      <c r="A17" s="1"/>
      <c r="B17" s="1" t="s">
        <v>81</v>
      </c>
      <c r="F17" s="16"/>
      <c r="H17" s="15"/>
    </row>
    <row r="18">
      <c r="A18" s="1"/>
      <c r="B18" s="1" t="s">
        <v>82</v>
      </c>
      <c r="F18" s="16"/>
      <c r="H18" s="15"/>
    </row>
    <row r="19">
      <c r="F19" s="16"/>
      <c r="H19" s="15"/>
    </row>
    <row r="20">
      <c r="A20" s="1" t="s">
        <v>35</v>
      </c>
      <c r="B20" s="1" t="s">
        <v>83</v>
      </c>
      <c r="F20" s="16"/>
      <c r="H20" s="15"/>
    </row>
    <row r="21">
      <c r="A21" s="1"/>
      <c r="B21" s="1" t="s">
        <v>84</v>
      </c>
      <c r="F21" s="16"/>
      <c r="H21" s="15"/>
    </row>
    <row r="22">
      <c r="A22" s="1"/>
      <c r="B22" s="10" t="s">
        <v>34</v>
      </c>
      <c r="F22" s="16"/>
      <c r="H22" s="15"/>
    </row>
    <row r="23">
      <c r="F23" s="16"/>
      <c r="H23" s="15"/>
    </row>
    <row r="24">
      <c r="A24" s="1" t="s">
        <v>41</v>
      </c>
      <c r="B24" s="1" t="s">
        <v>85</v>
      </c>
      <c r="F24" s="16"/>
      <c r="H24" s="15"/>
    </row>
    <row r="25">
      <c r="A25" s="1"/>
      <c r="B25" s="1" t="s">
        <v>86</v>
      </c>
      <c r="F25" s="16"/>
      <c r="H25" s="15"/>
    </row>
    <row r="26">
      <c r="A26" s="1"/>
      <c r="B26" s="1" t="s">
        <v>87</v>
      </c>
      <c r="F26" s="16"/>
      <c r="H26" s="15"/>
    </row>
    <row r="27">
      <c r="F27" s="16"/>
      <c r="H27" s="15"/>
    </row>
    <row r="28">
      <c r="A28" s="1" t="s">
        <v>8</v>
      </c>
      <c r="B28" s="1" t="s">
        <v>88</v>
      </c>
      <c r="F28" s="16"/>
      <c r="H28" s="15"/>
    </row>
    <row r="29">
      <c r="A29" s="1"/>
      <c r="B29" s="6" t="s">
        <v>89</v>
      </c>
      <c r="F29" s="16"/>
      <c r="H29" s="15"/>
    </row>
    <row r="30">
      <c r="A30" s="1"/>
      <c r="B30" s="1" t="s">
        <v>90</v>
      </c>
      <c r="F30" s="16"/>
      <c r="H30" s="15"/>
    </row>
    <row r="100">
      <c r="A100" s="1" t="s">
        <v>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5" max="5" width="6.29"/>
    <col customWidth="1" min="7" max="7" width="7.57"/>
    <col customWidth="1" min="8" max="8" width="24.29"/>
    <col customWidth="1" min="9" max="9" width="6.29"/>
    <col customWidth="1" min="10" max="10" width="20.57"/>
  </cols>
  <sheetData>
    <row r="1">
      <c r="A1" s="1"/>
      <c r="B1" s="1"/>
      <c r="D1" s="3" t="s">
        <v>93</v>
      </c>
      <c r="E1" s="25"/>
      <c r="F1" s="3" t="s">
        <v>94</v>
      </c>
      <c r="G1" s="25"/>
      <c r="H1" s="3" t="s">
        <v>95</v>
      </c>
      <c r="I1" s="25"/>
      <c r="J1" s="3" t="s">
        <v>96</v>
      </c>
      <c r="K1" s="25"/>
      <c r="L1" s="3" t="s">
        <v>97</v>
      </c>
    </row>
    <row r="2">
      <c r="A2" s="1"/>
      <c r="B2" s="1"/>
    </row>
    <row r="3">
      <c r="A3" s="1" t="s">
        <v>18</v>
      </c>
      <c r="B3" s="6" t="s">
        <v>70</v>
      </c>
      <c r="D3" s="1">
        <v>5.0</v>
      </c>
      <c r="F3" s="1">
        <v>20.0</v>
      </c>
      <c r="H3" s="15">
        <f>'2 кн - 3 декабря'!K3</f>
        <v>10.26564</v>
      </c>
      <c r="J3" s="15" t="str">
        <f>'Экзамен -19 января'!H3</f>
        <v/>
      </c>
      <c r="L3" s="15">
        <f t="shared" ref="L3:L5" si="1">SUM(D3:J3)</f>
        <v>35.26564</v>
      </c>
    </row>
    <row r="4">
      <c r="A4" s="1"/>
      <c r="B4" s="1" t="s">
        <v>71</v>
      </c>
      <c r="D4" s="1">
        <v>6.0</v>
      </c>
      <c r="F4" s="7">
        <f>0.6*20</f>
        <v>12</v>
      </c>
      <c r="H4" s="15">
        <f>'2 кн - 3 декабря'!K4</f>
        <v>10.26564</v>
      </c>
      <c r="J4" s="15" t="str">
        <f>'Экзамен -19 января'!H4</f>
        <v/>
      </c>
      <c r="L4" s="15">
        <f t="shared" si="1"/>
        <v>28.26564</v>
      </c>
    </row>
    <row r="5">
      <c r="A5" s="1"/>
      <c r="B5" s="1" t="s">
        <v>72</v>
      </c>
      <c r="D5" s="1">
        <v>10.0</v>
      </c>
      <c r="F5" s="1">
        <v>20.0</v>
      </c>
      <c r="H5" s="15">
        <f>'2 кн - 3 декабря'!K5</f>
        <v>10.2564</v>
      </c>
      <c r="J5" s="15" t="str">
        <f>'Экзамен -19 января'!H5</f>
        <v/>
      </c>
      <c r="L5" s="15">
        <f t="shared" si="1"/>
        <v>40.2564</v>
      </c>
    </row>
    <row r="6">
      <c r="H6" s="15" t="str">
        <f>'2 кн - 3 декабря'!K6</f>
        <v/>
      </c>
      <c r="J6" s="15" t="str">
        <f>'Экзамен -19 января'!H6</f>
        <v/>
      </c>
      <c r="L6" s="15"/>
    </row>
    <row r="7">
      <c r="A7" s="1" t="s">
        <v>22</v>
      </c>
      <c r="B7" s="6" t="s">
        <v>73</v>
      </c>
      <c r="D7" s="1">
        <v>16.0</v>
      </c>
      <c r="F7" s="1">
        <v>20.0</v>
      </c>
      <c r="H7" s="15">
        <f>'2 кн - 3 декабря'!K7</f>
        <v>13.578642</v>
      </c>
      <c r="J7" s="15">
        <f>'Экзамен -19 января'!H7</f>
        <v>66.24</v>
      </c>
      <c r="L7" s="15">
        <f t="shared" ref="L7:L9" si="2">SUM(D7:J7)</f>
        <v>115.818642</v>
      </c>
    </row>
    <row r="8">
      <c r="A8" s="1"/>
      <c r="B8" s="1" t="s">
        <v>74</v>
      </c>
      <c r="D8" s="1">
        <v>10.0</v>
      </c>
      <c r="F8" s="1">
        <v>20.0</v>
      </c>
      <c r="H8" s="15">
        <f>'2 кн - 3 декабря'!K8</f>
        <v>13.578642</v>
      </c>
      <c r="J8" s="15">
        <f>'Экзамен -19 января'!H8</f>
        <v>26.496</v>
      </c>
      <c r="L8" s="15">
        <f t="shared" si="2"/>
        <v>70.074642</v>
      </c>
    </row>
    <row r="9">
      <c r="A9" s="1"/>
      <c r="B9" s="1" t="s">
        <v>75</v>
      </c>
      <c r="D9" s="1">
        <v>15.0</v>
      </c>
      <c r="F9" s="1">
        <v>20.0</v>
      </c>
      <c r="H9" s="15">
        <f>'2 кн - 3 декабря'!K9</f>
        <v>13.56642</v>
      </c>
      <c r="J9" s="15">
        <f>'Экзамен -19 января'!H9</f>
        <v>39.744</v>
      </c>
      <c r="L9" s="15">
        <f t="shared" si="2"/>
        <v>88.31042</v>
      </c>
    </row>
    <row r="10">
      <c r="H10" s="15" t="str">
        <f>'2 кн - 3 декабря'!K10</f>
        <v/>
      </c>
      <c r="J10" s="15" t="str">
        <f>'Экзамен -19 января'!H10</f>
        <v/>
      </c>
      <c r="L10" s="15"/>
    </row>
    <row r="11">
      <c r="A11" s="1" t="s">
        <v>8</v>
      </c>
      <c r="B11" s="6" t="s">
        <v>76</v>
      </c>
      <c r="D11" s="1">
        <v>11.0</v>
      </c>
      <c r="F11" s="1">
        <v>20.0</v>
      </c>
      <c r="H11" s="15">
        <f>'2 кн - 3 декабря'!K11</f>
        <v>28.224</v>
      </c>
      <c r="J11" s="15" t="str">
        <f>'Экзамен -19 января'!H11</f>
        <v/>
      </c>
      <c r="L11" s="15">
        <f t="shared" ref="L11:L14" si="3">SUM(D11:J11)</f>
        <v>59.224</v>
      </c>
    </row>
    <row r="12">
      <c r="A12" s="1"/>
      <c r="B12" s="1" t="s">
        <v>77</v>
      </c>
      <c r="D12" s="1">
        <v>4.0</v>
      </c>
      <c r="F12" s="1">
        <v>20.0</v>
      </c>
      <c r="H12" s="15">
        <f>'2 кн - 3 декабря'!K12</f>
        <v>2.016</v>
      </c>
      <c r="J12" s="15" t="str">
        <f>'Экзамен -19 января'!H12</f>
        <v/>
      </c>
      <c r="L12" s="15">
        <f t="shared" si="3"/>
        <v>26.016</v>
      </c>
    </row>
    <row r="13">
      <c r="A13" s="1"/>
      <c r="B13" s="1" t="s">
        <v>78</v>
      </c>
      <c r="D13" s="1">
        <v>3.0</v>
      </c>
      <c r="F13" s="1">
        <v>20.0</v>
      </c>
      <c r="H13" s="15">
        <f>'2 кн - 3 декабря'!K13</f>
        <v>2.016</v>
      </c>
      <c r="J13" s="15" t="str">
        <f>'Экзамен -19 января'!H13</f>
        <v/>
      </c>
      <c r="L13" s="15">
        <f t="shared" si="3"/>
        <v>25.016</v>
      </c>
    </row>
    <row r="14">
      <c r="B14" s="1" t="s">
        <v>79</v>
      </c>
      <c r="D14" s="1">
        <v>11.0</v>
      </c>
      <c r="F14" s="1">
        <v>20.0</v>
      </c>
      <c r="H14" s="15">
        <f>'2 кн - 3 декабря'!K14</f>
        <v>8.064</v>
      </c>
      <c r="J14" s="15" t="str">
        <f>'Экзамен -19 января'!H14</f>
        <v/>
      </c>
      <c r="L14" s="15">
        <f t="shared" si="3"/>
        <v>39.064</v>
      </c>
    </row>
    <row r="15">
      <c r="H15" s="15" t="str">
        <f>'2 кн - 3 декабря'!K15</f>
        <v/>
      </c>
      <c r="J15" s="15" t="str">
        <f>'Экзамен -19 января'!H15</f>
        <v/>
      </c>
      <c r="L15" s="15"/>
    </row>
    <row r="16">
      <c r="A16" s="1" t="s">
        <v>35</v>
      </c>
      <c r="B16" s="6" t="s">
        <v>80</v>
      </c>
      <c r="D16" s="1">
        <v>10.0</v>
      </c>
      <c r="F16" s="1">
        <v>20.0</v>
      </c>
      <c r="H16" s="15">
        <f>'2 кн - 3 декабря'!K16</f>
        <v>12.6</v>
      </c>
      <c r="J16" s="15" t="str">
        <f>'Экзамен -19 января'!H16</f>
        <v/>
      </c>
      <c r="L16" s="15">
        <f t="shared" ref="L16:L18" si="4">SUM(D16:J16)</f>
        <v>42.6</v>
      </c>
    </row>
    <row r="17">
      <c r="A17" s="1"/>
      <c r="B17" s="1" t="s">
        <v>81</v>
      </c>
      <c r="D17" s="1">
        <v>16.0</v>
      </c>
      <c r="F17" s="1">
        <v>20.0</v>
      </c>
      <c r="H17" s="15">
        <f>'2 кн - 3 декабря'!K17</f>
        <v>9.8</v>
      </c>
      <c r="J17" s="15" t="str">
        <f>'Экзамен -19 января'!H17</f>
        <v/>
      </c>
      <c r="L17" s="15">
        <f t="shared" si="4"/>
        <v>45.8</v>
      </c>
    </row>
    <row r="18">
      <c r="A18" s="1"/>
      <c r="B18" s="1" t="s">
        <v>82</v>
      </c>
      <c r="D18" s="1">
        <v>12.0</v>
      </c>
      <c r="F18" s="1">
        <v>20.0</v>
      </c>
      <c r="H18" s="15">
        <f>'2 кн - 3 декабря'!K18</f>
        <v>5.6</v>
      </c>
      <c r="J18" s="15" t="str">
        <f>'Экзамен -19 января'!H18</f>
        <v/>
      </c>
      <c r="L18" s="15">
        <f t="shared" si="4"/>
        <v>37.6</v>
      </c>
    </row>
    <row r="19">
      <c r="H19" s="15" t="str">
        <f>'2 кн - 3 декабря'!K19</f>
        <v/>
      </c>
      <c r="J19" s="15" t="str">
        <f>'Экзамен -19 января'!H19</f>
        <v/>
      </c>
      <c r="L19" s="15"/>
    </row>
    <row r="20">
      <c r="A20" s="1" t="s">
        <v>35</v>
      </c>
      <c r="B20" s="1" t="s">
        <v>83</v>
      </c>
      <c r="D20" s="1">
        <v>4.0</v>
      </c>
      <c r="F20" s="7">
        <f t="shared" ref="F20:F21" si="5">0.25*20</f>
        <v>5</v>
      </c>
      <c r="H20" s="15">
        <f>'2 кн - 3 декабря'!K20</f>
        <v>0</v>
      </c>
      <c r="J20" s="15" t="str">
        <f>'Экзамен -19 января'!H20</f>
        <v/>
      </c>
      <c r="L20" s="15">
        <f t="shared" ref="L20:L21" si="6">SUM(D20:J20)</f>
        <v>9</v>
      </c>
    </row>
    <row r="21">
      <c r="A21" s="1"/>
      <c r="B21" s="1" t="s">
        <v>84</v>
      </c>
      <c r="D21" s="1">
        <v>1.0</v>
      </c>
      <c r="F21" s="7">
        <f t="shared" si="5"/>
        <v>5</v>
      </c>
      <c r="H21" s="15">
        <f>'2 кн - 3 декабря'!K21</f>
        <v>0</v>
      </c>
      <c r="J21" s="15" t="str">
        <f>'Экзамен -19 января'!H21</f>
        <v/>
      </c>
      <c r="L21" s="15">
        <f t="shared" si="6"/>
        <v>6</v>
      </c>
    </row>
    <row r="22">
      <c r="A22" s="1"/>
      <c r="B22" s="10" t="s">
        <v>34</v>
      </c>
      <c r="H22" s="15">
        <f>'2 кн - 3 декабря'!K22</f>
        <v>0</v>
      </c>
      <c r="J22" s="15" t="str">
        <f>'Экзамен -19 января'!H22</f>
        <v/>
      </c>
      <c r="L22" s="15"/>
    </row>
    <row r="23">
      <c r="H23" s="15" t="str">
        <f>'2 кн - 3 декабря'!K23</f>
        <v/>
      </c>
      <c r="J23" s="15" t="str">
        <f>'Экзамен -19 января'!H23</f>
        <v/>
      </c>
      <c r="L23" s="15"/>
    </row>
    <row r="24">
      <c r="A24" s="1" t="s">
        <v>41</v>
      </c>
      <c r="B24" s="1" t="s">
        <v>85</v>
      </c>
      <c r="D24" s="1">
        <v>9.0</v>
      </c>
      <c r="F24" s="1">
        <v>20.0</v>
      </c>
      <c r="H24" s="15">
        <f>'2 кн - 3 декабря'!K24</f>
        <v>3.08</v>
      </c>
      <c r="J24" s="15" t="str">
        <f>'Экзамен -19 января'!H24</f>
        <v/>
      </c>
      <c r="L24" s="15">
        <f t="shared" ref="L24:L26" si="7">SUM(D24:J24)</f>
        <v>32.08</v>
      </c>
    </row>
    <row r="25">
      <c r="A25" s="1"/>
      <c r="B25" s="1" t="s">
        <v>86</v>
      </c>
      <c r="D25" s="1">
        <v>14.0</v>
      </c>
      <c r="F25" s="1">
        <v>20.0</v>
      </c>
      <c r="H25" s="15">
        <f>'2 кн - 3 декабря'!K25</f>
        <v>4.62</v>
      </c>
      <c r="J25" s="15" t="str">
        <f>'Экзамен -19 января'!H25</f>
        <v/>
      </c>
      <c r="L25" s="15">
        <f t="shared" si="7"/>
        <v>38.62</v>
      </c>
    </row>
    <row r="26">
      <c r="A26" s="1"/>
      <c r="B26" s="1" t="s">
        <v>87</v>
      </c>
      <c r="D26" s="1">
        <v>13.0</v>
      </c>
      <c r="F26" s="1">
        <v>20.0</v>
      </c>
      <c r="H26" s="15">
        <f>'2 кн - 3 декабря'!K26</f>
        <v>7.7</v>
      </c>
      <c r="J26" s="15" t="str">
        <f>'Экзамен -19 января'!H26</f>
        <v/>
      </c>
      <c r="L26" s="15">
        <f t="shared" si="7"/>
        <v>40.7</v>
      </c>
    </row>
    <row r="27">
      <c r="H27" s="15" t="str">
        <f>'2 кн - 3 декабря'!K27</f>
        <v/>
      </c>
      <c r="J27" s="15" t="str">
        <f>'Экзамен -19 января'!H27</f>
        <v/>
      </c>
      <c r="L27" s="15"/>
    </row>
    <row r="28">
      <c r="A28" s="1" t="s">
        <v>8</v>
      </c>
      <c r="B28" s="1" t="s">
        <v>88</v>
      </c>
      <c r="D28" s="1">
        <v>5.0</v>
      </c>
      <c r="F28" s="7">
        <f>0.75*20</f>
        <v>15</v>
      </c>
      <c r="H28" s="15">
        <f>'2 кн - 3 декабря'!K28</f>
        <v>0</v>
      </c>
      <c r="J28" s="15" t="str">
        <f>'Экзамен -19 января'!H28</f>
        <v/>
      </c>
      <c r="L28" s="15">
        <f t="shared" ref="L28:L30" si="8">SUM(D28:J28)</f>
        <v>20</v>
      </c>
    </row>
    <row r="29">
      <c r="A29" s="1"/>
      <c r="B29" s="6" t="s">
        <v>89</v>
      </c>
      <c r="D29" s="1">
        <v>9.0</v>
      </c>
      <c r="F29" s="1">
        <v>20.0</v>
      </c>
      <c r="H29" s="15">
        <f>'2 кн - 3 декабря'!K29</f>
        <v>0</v>
      </c>
      <c r="J29" s="15" t="str">
        <f>'Экзамен -19 января'!H29</f>
        <v/>
      </c>
      <c r="L29" s="15">
        <f t="shared" si="8"/>
        <v>29</v>
      </c>
    </row>
    <row r="30">
      <c r="A30" s="1"/>
      <c r="B30" s="1" t="s">
        <v>90</v>
      </c>
      <c r="D30" s="1">
        <v>0.0</v>
      </c>
      <c r="F30" s="7">
        <f>0.35*20</f>
        <v>7</v>
      </c>
      <c r="H30" s="15">
        <f>'2 кн - 3 декабря'!K30</f>
        <v>0</v>
      </c>
      <c r="J30" s="15" t="str">
        <f>'Экзамен -19 января'!H30</f>
        <v/>
      </c>
      <c r="L30" s="15">
        <f t="shared" si="8"/>
        <v>7</v>
      </c>
    </row>
    <row r="100">
      <c r="A100" s="1" t="s">
        <v>48</v>
      </c>
    </row>
  </sheetData>
  <drawing r:id="rId1"/>
</worksheet>
</file>